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mc:AlternateContent xmlns:mc="http://schemas.openxmlformats.org/markup-compatibility/2006">
    <mc:Choice Requires="x15">
      <x15ac:absPath xmlns:x15ac="http://schemas.microsoft.com/office/spreadsheetml/2010/11/ac" url="E:\Usuarios\Fatima Rodriguez\Documents\2017\VARIOS C.I\PLAN ANTICORRUPCIÓN\3.SEGUIMIENTO PAA\Matriz de riesgos de corrupción\"/>
    </mc:Choice>
  </mc:AlternateContent>
  <bookViews>
    <workbookView xWindow="0" yWindow="0" windowWidth="28800" windowHeight="11610" tabRatio="403" firstSheet="4" activeTab="4"/>
  </bookViews>
  <sheets>
    <sheet name="Hoja6" sheetId="25" state="hidden" r:id="rId1"/>
    <sheet name="Hoja2" sheetId="24" state="hidden" r:id="rId2"/>
    <sheet name="Hoja4" sheetId="21" state="hidden" r:id="rId3"/>
    <sheet name="Hoja3" sheetId="20" state="hidden" r:id="rId4"/>
    <sheet name="CORRUPCCIÓN" sheetId="19" r:id="rId5"/>
    <sheet name="Hoja1" sheetId="26" r:id="rId6"/>
    <sheet name="Hoja5" sheetId="22" state="hidden" r:id="rId7"/>
    <sheet name="Nivel Organizacional" sheetId="17" state="hidden" r:id="rId8"/>
    <sheet name="Mapa_Riesgo_Inherente" sheetId="10" state="hidden" r:id="rId9"/>
    <sheet name="Contexto" sheetId="15" state="hidden" r:id="rId10"/>
    <sheet name="Fuentes del Riesgo" sheetId="16" state="hidden" r:id="rId11"/>
  </sheets>
  <externalReferences>
    <externalReference r:id="rId12"/>
    <externalReference r:id="rId13"/>
    <externalReference r:id="rId14"/>
  </externalReferences>
  <definedNames>
    <definedName name="_1_SE">#REF!</definedName>
    <definedName name="A">#REF!</definedName>
    <definedName name="AA">#REF!</definedName>
    <definedName name="aaaa">#REF!</definedName>
    <definedName name="accion">#REF!</definedName>
    <definedName name="AGENTE">#REF!</definedName>
    <definedName name="AREA_IMPACTO">#REF!</definedName>
    <definedName name="areaimpacto">'[1]SM-FO-27'!$BQ$476:$BQ$482</definedName>
    <definedName name="B">#REF!</definedName>
    <definedName name="CALIFICACION">#REF!</definedName>
    <definedName name="CAUSAS">[2]CAUSAS!$C$6:$O$11</definedName>
    <definedName name="cl">'[1]SM-FO-27'!#REF!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ODIGO">#REF!</definedName>
    <definedName name="CODIGO_RIESGO">#REF!</definedName>
    <definedName name="CODIGO1">#REF!</definedName>
    <definedName name="Con">#REF!</definedName>
    <definedName name="CONFLICTOS_SOCIALES">#REF!</definedName>
    <definedName name="CONTROL">'[2]NO BORRAR'!$C$41:$C$53</definedName>
    <definedName name="CONTROLES">#REF!</definedName>
    <definedName name="DIRECCION_ACTIVIDADES_MARITIMAS">#REF!</definedName>
    <definedName name="ESTABILIDAD_POLITICA">#REF!</definedName>
    <definedName name="EVENTOS_NATURALES">#REF!</definedName>
    <definedName name="FRECUENCIA">#REF!</definedName>
    <definedName name="FUENTE">#REF!</definedName>
    <definedName name="FUENTES_RIESGO">#REF!</definedName>
    <definedName name="fuentesriesgo">'[1]SM-FO-27'!$BP$476:$BP$480</definedName>
    <definedName name="g">#REF!</definedName>
    <definedName name="GRAVEDAD">#REF!</definedName>
    <definedName name="IMPACTO">#REF!</definedName>
    <definedName name="INSTALACIONES">#REF!</definedName>
    <definedName name="LET">#REF!</definedName>
    <definedName name="MACROPROCESO">#REF!</definedName>
    <definedName name="nivelorgriesgo">'[1]SM-FO-27'!$BR$481:$BR$483</definedName>
    <definedName name="NN">#REF!</definedName>
    <definedName name="NOMBRE_RIESGO">#REF!</definedName>
    <definedName name="NUM">#REF!</definedName>
    <definedName name="OBJETIVOS">#REF!</definedName>
    <definedName name="PERSONAS">#REF!</definedName>
    <definedName name="PESO">#REF!</definedName>
    <definedName name="POLITICA">'[2]NO BORRAR'!$C$3:$C$17</definedName>
    <definedName name="POLITICAS_GUBERNAMENTALES">#REF!</definedName>
    <definedName name="politicasmanejo">#REF!</definedName>
    <definedName name="PROCEDIMIENTO">#REF!</definedName>
    <definedName name="PROCESO">#REF!</definedName>
    <definedName name="PUNTAJE">#REF!</definedName>
    <definedName name="PUNTAJEF">#REF!</definedName>
    <definedName name="PUNTAJEG">#REF!</definedName>
    <definedName name="q">#REF!</definedName>
    <definedName name="RELACIONADO">#REF!</definedName>
    <definedName name="RESPUESTA">'[2]NO BORRAR'!$G$1:$G$5</definedName>
    <definedName name="RIESGOS">#REF!</definedName>
    <definedName name="SE">#REF!</definedName>
    <definedName name="SI_NO">'[3]NO BORRAR'!$F$1:$F$2</definedName>
    <definedName name="SINO">#REF!</definedName>
    <definedName name="SISTEMAS">#REF!</definedName>
    <definedName name="TECNOLOGIA">#REF!</definedName>
    <definedName name="Tipificacionriesgo">'[1]SM-FO-27'!$BR$486:$BR$499</definedName>
    <definedName name="TIPOACCION">'[2]NO BORRAR'!$I$1:$I$9</definedName>
    <definedName name="tiposriesgo">#REF!</definedName>
    <definedName name="TOTAL_PUNTAJE_RIESGO">#REF!</definedName>
    <definedName name="TRATAMIENTO">#REF!</definedName>
    <definedName name="TRATAMIENTO_RIESGO">'[3]NO BORRAR'!$G$1:$G$5</definedName>
    <definedName name="trIANGULO">#REF!</definedName>
    <definedName name="X">#REF!</definedName>
    <definedName name="Y">#REF!</definedName>
    <definedName name="Z">#REF!</definedName>
    <definedName name="zona">#REF!</definedName>
  </definedNames>
  <calcPr calcId="162913"/>
</workbook>
</file>

<file path=xl/calcChain.xml><?xml version="1.0" encoding="utf-8"?>
<calcChain xmlns="http://schemas.openxmlformats.org/spreadsheetml/2006/main">
  <c r="G5" i="26" l="1"/>
  <c r="F5" i="26"/>
  <c r="U31" i="19" l="1"/>
  <c r="U30" i="19"/>
  <c r="U29" i="19"/>
  <c r="U28" i="19"/>
  <c r="U27" i="19"/>
  <c r="S27" i="19"/>
  <c r="V27" i="19"/>
  <c r="W27" i="19"/>
  <c r="S31" i="19"/>
  <c r="V31" i="19"/>
  <c r="W31" i="19"/>
  <c r="S30" i="19"/>
  <c r="S29" i="19"/>
  <c r="S28" i="19"/>
  <c r="S20" i="19"/>
  <c r="U20" i="19"/>
  <c r="V20" i="19"/>
  <c r="W20" i="19"/>
  <c r="V30" i="19"/>
  <c r="W30" i="19"/>
  <c r="V29" i="19"/>
  <c r="W29" i="19"/>
  <c r="V28" i="19"/>
  <c r="W28" i="19"/>
  <c r="L31" i="19"/>
  <c r="L30" i="19"/>
  <c r="L29" i="19"/>
  <c r="L28" i="19"/>
  <c r="L27" i="19"/>
  <c r="J31" i="19"/>
  <c r="M31" i="19"/>
  <c r="N31" i="19"/>
  <c r="J30" i="19"/>
  <c r="J29" i="19"/>
  <c r="J28" i="19"/>
  <c r="J27" i="19"/>
  <c r="M27" i="19"/>
  <c r="N27" i="19"/>
  <c r="J26" i="19"/>
  <c r="U26" i="19"/>
  <c r="U25" i="19"/>
  <c r="U24" i="19"/>
  <c r="U23" i="19"/>
  <c r="S26" i="19"/>
  <c r="S25" i="19"/>
  <c r="S24" i="19"/>
  <c r="S23" i="19"/>
  <c r="L25" i="19"/>
  <c r="L24" i="19"/>
  <c r="L23" i="19"/>
  <c r="L22" i="19"/>
  <c r="J25" i="19"/>
  <c r="J24" i="19"/>
  <c r="J23" i="19"/>
  <c r="L20" i="19"/>
  <c r="J20" i="19"/>
  <c r="U22" i="19"/>
  <c r="U21" i="19"/>
  <c r="S22" i="19"/>
  <c r="S21" i="19"/>
  <c r="L21" i="19"/>
  <c r="L26" i="19"/>
  <c r="J21" i="19"/>
  <c r="J22" i="19"/>
  <c r="U19" i="19"/>
  <c r="S19" i="19"/>
  <c r="J19" i="19"/>
  <c r="L19" i="19"/>
  <c r="S18" i="19"/>
  <c r="S17" i="19"/>
  <c r="S16" i="19"/>
  <c r="S15" i="19"/>
  <c r="S11" i="19"/>
  <c r="J11" i="19"/>
  <c r="U15" i="19"/>
  <c r="U16" i="19"/>
  <c r="U17" i="19"/>
  <c r="U18" i="19"/>
  <c r="L15" i="19"/>
  <c r="L16" i="19"/>
  <c r="L17" i="19"/>
  <c r="L18" i="19"/>
  <c r="J15" i="19"/>
  <c r="J16" i="19"/>
  <c r="J17" i="19"/>
  <c r="J18" i="19"/>
  <c r="M20" i="19"/>
  <c r="N20" i="19"/>
  <c r="V22" i="19"/>
  <c r="W22" i="19"/>
  <c r="M28" i="19"/>
  <c r="N28" i="19"/>
  <c r="M30" i="19"/>
  <c r="N30" i="19"/>
  <c r="M29" i="19"/>
  <c r="N29" i="19"/>
  <c r="V15" i="19"/>
  <c r="W15" i="19"/>
  <c r="V21" i="19"/>
  <c r="W21" i="19"/>
  <c r="M23" i="19"/>
  <c r="N23" i="19"/>
  <c r="V23" i="19"/>
  <c r="W23" i="19"/>
  <c r="V19" i="19"/>
  <c r="W19" i="19"/>
  <c r="V26" i="19"/>
  <c r="W26" i="19"/>
  <c r="V25" i="19"/>
  <c r="W25" i="19"/>
  <c r="V24" i="19"/>
  <c r="W24" i="19"/>
  <c r="M26" i="19"/>
  <c r="N26" i="19"/>
  <c r="M25" i="19"/>
  <c r="N25" i="19"/>
  <c r="M24" i="19"/>
  <c r="N24" i="19"/>
  <c r="M22" i="19"/>
  <c r="N22" i="19"/>
  <c r="M21" i="19"/>
  <c r="N21" i="19"/>
  <c r="M19" i="19"/>
  <c r="N19" i="19"/>
  <c r="V18" i="19"/>
  <c r="W18" i="19"/>
  <c r="M18" i="19"/>
  <c r="N18" i="19"/>
  <c r="V17" i="19"/>
  <c r="W17" i="19"/>
  <c r="M17" i="19"/>
  <c r="N17" i="19"/>
  <c r="V16" i="19"/>
  <c r="W16" i="19"/>
  <c r="M16" i="19"/>
  <c r="N16" i="19"/>
  <c r="M15" i="19"/>
  <c r="N15" i="19"/>
  <c r="U14" i="19"/>
  <c r="U13" i="19"/>
  <c r="U12" i="19"/>
  <c r="U11" i="19"/>
  <c r="S14" i="19"/>
  <c r="S13" i="19"/>
  <c r="S10" i="19"/>
  <c r="S12" i="19"/>
  <c r="V14" i="19"/>
  <c r="W14" i="19"/>
  <c r="V13" i="19"/>
  <c r="W13" i="19"/>
  <c r="V12" i="19"/>
  <c r="W12" i="19"/>
  <c r="V11" i="19"/>
  <c r="W11" i="19"/>
  <c r="U10" i="19"/>
  <c r="V10" i="19"/>
  <c r="W10" i="19"/>
  <c r="L14" i="19"/>
  <c r="J14" i="19"/>
  <c r="L13" i="19"/>
  <c r="J13" i="19"/>
  <c r="L12" i="19"/>
  <c r="J12" i="19"/>
  <c r="L11" i="19"/>
  <c r="L10" i="19"/>
  <c r="J10" i="19"/>
  <c r="M13" i="19"/>
  <c r="N13" i="19"/>
  <c r="M14" i="19"/>
  <c r="N14" i="19"/>
  <c r="M10" i="19"/>
  <c r="N10" i="19"/>
  <c r="M11" i="19"/>
  <c r="N11" i="19"/>
  <c r="M12" i="19"/>
  <c r="N12" i="19"/>
  <c r="Q11" i="19"/>
  <c r="P11" i="19"/>
  <c r="D39" i="10"/>
  <c r="D40" i="10"/>
  <c r="C41" i="10"/>
  <c r="C42" i="10"/>
  <c r="C43" i="10"/>
  <c r="C45" i="10"/>
  <c r="D45" i="10"/>
  <c r="C48" i="10"/>
  <c r="B41" i="10"/>
  <c r="B43" i="10"/>
  <c r="B44" i="10"/>
  <c r="B46" i="10"/>
  <c r="B48" i="10"/>
  <c r="C46" i="10"/>
  <c r="B47" i="10"/>
  <c r="Q14" i="19"/>
  <c r="Q10" i="19"/>
  <c r="P10" i="19"/>
  <c r="P13" i="19"/>
  <c r="P14" i="19"/>
  <c r="P12" i="19"/>
  <c r="Q13" i="19"/>
  <c r="B45" i="10"/>
  <c r="C40" i="10"/>
  <c r="M40" i="10"/>
  <c r="D41" i="10"/>
  <c r="F41" i="10"/>
  <c r="D43" i="10"/>
  <c r="M43" i="10"/>
  <c r="D47" i="10"/>
  <c r="B42" i="10"/>
  <c r="D42" i="10"/>
  <c r="L42" i="10"/>
  <c r="D48" i="10"/>
  <c r="J48" i="10"/>
  <c r="C39" i="10"/>
  <c r="F39" i="10"/>
  <c r="H45" i="10"/>
  <c r="I45" i="10"/>
  <c r="M45" i="10"/>
  <c r="C47" i="10"/>
  <c r="B40" i="10"/>
  <c r="K45" i="10"/>
  <c r="F45" i="10"/>
  <c r="J45" i="10"/>
  <c r="E45" i="10"/>
  <c r="G45" i="10"/>
  <c r="L45" i="10"/>
  <c r="D44" i="10"/>
  <c r="C44" i="10"/>
  <c r="B39" i="10"/>
  <c r="D46" i="10"/>
  <c r="M46" i="10"/>
  <c r="Q12" i="19"/>
  <c r="J40" i="10"/>
  <c r="J42" i="10"/>
  <c r="H42" i="10"/>
  <c r="G42" i="10"/>
  <c r="E43" i="10"/>
  <c r="F43" i="10"/>
  <c r="L48" i="10"/>
  <c r="E41" i="10"/>
  <c r="M41" i="10"/>
  <c r="K48" i="10"/>
  <c r="M48" i="10"/>
  <c r="G48" i="10"/>
  <c r="F48" i="10"/>
  <c r="M42" i="10"/>
  <c r="H48" i="10"/>
  <c r="K42" i="10"/>
  <c r="K43" i="10"/>
  <c r="G43" i="10"/>
  <c r="I43" i="10"/>
  <c r="I48" i="10"/>
  <c r="I42" i="10"/>
  <c r="F42" i="10"/>
  <c r="G40" i="10"/>
  <c r="F40" i="10"/>
  <c r="E40" i="10"/>
  <c r="I40" i="10"/>
  <c r="K40" i="10"/>
  <c r="H40" i="10"/>
  <c r="L40" i="10"/>
  <c r="J41" i="10"/>
  <c r="G41" i="10"/>
  <c r="L41" i="10"/>
  <c r="H41" i="10"/>
  <c r="I41" i="10"/>
  <c r="K41" i="10"/>
  <c r="E42" i="10"/>
  <c r="J43" i="10"/>
  <c r="H43" i="10"/>
  <c r="L43" i="10"/>
  <c r="E48" i="10"/>
  <c r="J39" i="10"/>
  <c r="M39" i="10"/>
  <c r="L39" i="10"/>
  <c r="K39" i="10"/>
  <c r="I39" i="10"/>
  <c r="G39" i="10"/>
  <c r="H39" i="10"/>
  <c r="E39" i="10"/>
  <c r="H47" i="10"/>
  <c r="K47" i="10"/>
  <c r="E47" i="10"/>
  <c r="G47" i="10"/>
  <c r="I47" i="10"/>
  <c r="L47" i="10"/>
  <c r="J47" i="10"/>
  <c r="F47" i="10"/>
  <c r="M47" i="10"/>
  <c r="G46" i="10"/>
  <c r="E46" i="10"/>
  <c r="F46" i="10"/>
  <c r="L46" i="10"/>
  <c r="I46" i="10"/>
  <c r="H46" i="10"/>
  <c r="J46" i="10"/>
  <c r="K46" i="10"/>
  <c r="J44" i="10"/>
  <c r="F44" i="10"/>
  <c r="K44" i="10"/>
  <c r="L44" i="10"/>
  <c r="H44" i="10"/>
  <c r="M44" i="10"/>
  <c r="I44" i="10"/>
  <c r="G44" i="10"/>
  <c r="E44" i="10"/>
  <c r="E49" i="10"/>
  <c r="D16" i="10"/>
  <c r="M49" i="10"/>
  <c r="H26" i="10"/>
  <c r="J49" i="10"/>
  <c r="H21" i="10"/>
  <c r="G49" i="10"/>
  <c r="H16" i="10"/>
  <c r="H49" i="10"/>
  <c r="D21" i="10"/>
  <c r="F49" i="10"/>
  <c r="F16" i="10"/>
  <c r="K49" i="10"/>
  <c r="D26" i="10"/>
  <c r="L49" i="10"/>
  <c r="F26" i="10"/>
  <c r="I49" i="10"/>
  <c r="F21" i="10"/>
</calcChain>
</file>

<file path=xl/comments1.xml><?xml version="1.0" encoding="utf-8"?>
<comments xmlns="http://schemas.openxmlformats.org/spreadsheetml/2006/main">
  <authors>
    <author>Alejandra Trujillo</author>
  </authors>
  <commentList>
    <comment ref="AB7" authorId="0" shapeId="0">
      <text>
        <r>
          <rPr>
            <b/>
            <sz val="9"/>
            <color indexed="81"/>
            <rFont val="Tahoma"/>
            <family val="2"/>
          </rPr>
          <t>Alejandra Trujillo:
Seguimiento Control Interno</t>
        </r>
      </text>
    </comment>
  </commentList>
</comments>
</file>

<file path=xl/comments2.xml><?xml version="1.0" encoding="utf-8"?>
<comments xmlns="http://schemas.openxmlformats.org/spreadsheetml/2006/main">
  <authors>
    <author>Alejandra Trujillo</author>
  </authors>
  <commentList>
    <comment ref="J2" authorId="0" shapeId="0">
      <text>
        <r>
          <rPr>
            <b/>
            <sz val="9"/>
            <color indexed="81"/>
            <rFont val="Tahoma"/>
            <family val="2"/>
          </rPr>
          <t>Alejandra Trujillo:
Seguimiento Control Interno</t>
        </r>
      </text>
    </comment>
  </commentList>
</comments>
</file>

<file path=xl/sharedStrings.xml><?xml version="1.0" encoding="utf-8"?>
<sst xmlns="http://schemas.openxmlformats.org/spreadsheetml/2006/main" count="976" uniqueCount="396">
  <si>
    <t>Personas</t>
  </si>
  <si>
    <t>Tecnologìa</t>
  </si>
  <si>
    <t>Procesos</t>
  </si>
  <si>
    <t>Infraestructura</t>
  </si>
  <si>
    <t>No.</t>
  </si>
  <si>
    <t>AREA DE IMPACTO</t>
  </si>
  <si>
    <t>FUENTES DE RIESGO</t>
  </si>
  <si>
    <t>PROBABILIDAD</t>
  </si>
  <si>
    <t>IMPACTO</t>
  </si>
  <si>
    <t>SEVERIDAD</t>
  </si>
  <si>
    <t>VALOR DE SEVERIDAD</t>
  </si>
  <si>
    <t>EFECTIVIDAD CONTROL</t>
  </si>
  <si>
    <t>VALOR SEVERIDAD</t>
  </si>
  <si>
    <t>POLÍTICAS DE MANEJO</t>
  </si>
  <si>
    <t>PORCENTAJE REDUCCIÓN RIESGO SEGÚN E.C</t>
  </si>
  <si>
    <t>ACEPTABLE</t>
  </si>
  <si>
    <t>1</t>
  </si>
  <si>
    <t>Asumir</t>
  </si>
  <si>
    <t>TOLERABLE</t>
  </si>
  <si>
    <t>2</t>
  </si>
  <si>
    <t>Reducir</t>
  </si>
  <si>
    <t>MODERADO</t>
  </si>
  <si>
    <t>MODERADA</t>
  </si>
  <si>
    <t>3</t>
  </si>
  <si>
    <t>Evitar</t>
  </si>
  <si>
    <t>NIVEL ORGANIZACIONAL DEL RIESGO</t>
  </si>
  <si>
    <t>IMPORTANTE</t>
  </si>
  <si>
    <t>4</t>
  </si>
  <si>
    <t>Compartir</t>
  </si>
  <si>
    <t>INACEPTABLE</t>
  </si>
  <si>
    <t>5</t>
  </si>
  <si>
    <t>Transferir</t>
  </si>
  <si>
    <t>6</t>
  </si>
  <si>
    <t>7</t>
  </si>
  <si>
    <t>8</t>
  </si>
  <si>
    <t>ALTA</t>
  </si>
  <si>
    <t>9</t>
  </si>
  <si>
    <t>10</t>
  </si>
  <si>
    <t>11</t>
  </si>
  <si>
    <t>12</t>
  </si>
  <si>
    <t>13</t>
  </si>
  <si>
    <t>14</t>
  </si>
  <si>
    <t>15</t>
  </si>
  <si>
    <t>16</t>
  </si>
  <si>
    <t>17</t>
  </si>
  <si>
    <t>18</t>
  </si>
  <si>
    <t>19</t>
  </si>
  <si>
    <t>20</t>
  </si>
  <si>
    <t>21</t>
  </si>
  <si>
    <t>22</t>
  </si>
  <si>
    <t>23</t>
  </si>
  <si>
    <t>24</t>
  </si>
  <si>
    <t>25</t>
  </si>
  <si>
    <t>Información</t>
  </si>
  <si>
    <t>Estratégico</t>
  </si>
  <si>
    <t>Táctico</t>
  </si>
  <si>
    <t>Operativo</t>
  </si>
  <si>
    <t>BAJA</t>
  </si>
  <si>
    <t>MEDIA</t>
  </si>
  <si>
    <t>LEVE</t>
  </si>
  <si>
    <t>CATASTRÓFICO</t>
  </si>
  <si>
    <t>EFECTIVIDAD DE CONTROLES</t>
  </si>
  <si>
    <t>Si</t>
  </si>
  <si>
    <t>No</t>
  </si>
  <si>
    <t>Documentado</t>
  </si>
  <si>
    <t>Preventivo</t>
  </si>
  <si>
    <t>Detectivo</t>
  </si>
  <si>
    <t>Correctivo</t>
  </si>
  <si>
    <t>Permanente</t>
  </si>
  <si>
    <t>Periódico</t>
  </si>
  <si>
    <t>Ocasional</t>
  </si>
  <si>
    <t>Externos (Eventos Naturales/ Terceros)</t>
  </si>
  <si>
    <t>Automatización</t>
  </si>
  <si>
    <t xml:space="preserve">Oportunidad </t>
  </si>
  <si>
    <t xml:space="preserve">Periodicidad </t>
  </si>
  <si>
    <t>Automático</t>
  </si>
  <si>
    <t>CALIICACIÓN</t>
  </si>
  <si>
    <t>INEXISTENTE</t>
  </si>
  <si>
    <t>REGULAR</t>
  </si>
  <si>
    <t>BUENO</t>
  </si>
  <si>
    <t>EXCELENTE</t>
  </si>
  <si>
    <t>MAPA DE RIESGO INHERENTE</t>
  </si>
  <si>
    <t>Impacto</t>
  </si>
  <si>
    <t>Probabilidad</t>
  </si>
  <si>
    <t>PROCESO:</t>
  </si>
  <si>
    <t>FECHA</t>
  </si>
  <si>
    <t>Aceptable</t>
  </si>
  <si>
    <t>Moderada</t>
  </si>
  <si>
    <t>Inaceptable</t>
  </si>
  <si>
    <t>Baja-Leve</t>
  </si>
  <si>
    <t>Baja-Moderado</t>
  </si>
  <si>
    <t>Baja-Catastrófico</t>
  </si>
  <si>
    <t>Media-Leve</t>
  </si>
  <si>
    <t>Media-Moderado</t>
  </si>
  <si>
    <t>Media-Catastrófico</t>
  </si>
  <si>
    <t>Alta-Leve</t>
  </si>
  <si>
    <t>Alta-Moderado</t>
  </si>
  <si>
    <t>Alta-
Catastrófico</t>
  </si>
  <si>
    <t>PROBABLE</t>
  </si>
  <si>
    <t>IMPROBABLE</t>
  </si>
  <si>
    <t>MAYOR</t>
  </si>
  <si>
    <t>CASI SEGURO</t>
  </si>
  <si>
    <t>POSIBLE</t>
  </si>
  <si>
    <t>RARO</t>
  </si>
  <si>
    <t>$AC:$</t>
  </si>
  <si>
    <t>Calidad</t>
  </si>
  <si>
    <t>$D:$D</t>
  </si>
  <si>
    <t>$F$17</t>
  </si>
  <si>
    <t>CAUSA</t>
  </si>
  <si>
    <t>Ambiente</t>
  </si>
  <si>
    <t>Credibilidad, buen nombre y reputación</t>
  </si>
  <si>
    <t>Servidor público o contratista</t>
  </si>
  <si>
    <t>CONSECUENCIA</t>
  </si>
  <si>
    <t>$E:$E</t>
  </si>
  <si>
    <t>VALORACIÓN DEL RIESGO</t>
  </si>
  <si>
    <t>RIESGO INHERENTE</t>
  </si>
  <si>
    <t xml:space="preserve">ZONA DE RIESGO </t>
  </si>
  <si>
    <t>Código:</t>
  </si>
  <si>
    <t>Versión:</t>
  </si>
  <si>
    <t>Fecha:</t>
  </si>
  <si>
    <t>$4:$6</t>
  </si>
  <si>
    <t xml:space="preserve"> CONTEXTO</t>
  </si>
  <si>
    <t>$5:$5</t>
  </si>
  <si>
    <t>Externo</t>
  </si>
  <si>
    <t>Interno</t>
  </si>
  <si>
    <t>Del proceso</t>
  </si>
  <si>
    <t>$D$25</t>
  </si>
  <si>
    <t>$B$14</t>
  </si>
  <si>
    <t>Exp. Personas</t>
  </si>
  <si>
    <t>Cumplimiento</t>
  </si>
  <si>
    <t>Estratégicos</t>
  </si>
  <si>
    <t>Financieros</t>
  </si>
  <si>
    <t>Imagen</t>
  </si>
  <si>
    <t>Operativos</t>
  </si>
  <si>
    <t>Tecnología</t>
  </si>
  <si>
    <t>Daños Medio ambiente</t>
  </si>
  <si>
    <t>Afectación P/S</t>
  </si>
  <si>
    <t>Gestión de Activos</t>
  </si>
  <si>
    <t>Gestión del  Cambio</t>
  </si>
  <si>
    <t>Gestión de la  Alta Dirección</t>
  </si>
  <si>
    <t>Tácticos</t>
  </si>
  <si>
    <t>INSIGNIFICANTE</t>
  </si>
  <si>
    <t>$I$32</t>
  </si>
  <si>
    <t>POR  MEJORAR</t>
  </si>
  <si>
    <t>$C:$C</t>
  </si>
  <si>
    <t>General</t>
  </si>
  <si>
    <t>Específico</t>
  </si>
  <si>
    <t>$B:$B</t>
  </si>
  <si>
    <t>$C$16</t>
  </si>
  <si>
    <t>Planeación</t>
  </si>
  <si>
    <t>Selección</t>
  </si>
  <si>
    <t>Contratación</t>
  </si>
  <si>
    <t>Ejecución</t>
  </si>
  <si>
    <t>MENOR</t>
  </si>
  <si>
    <t>BAJO</t>
  </si>
  <si>
    <t>MEDIO</t>
  </si>
  <si>
    <t>ALTO</t>
  </si>
  <si>
    <t>EXTREMO</t>
  </si>
  <si>
    <t>CASI CIERTO</t>
  </si>
  <si>
    <t>$C$15</t>
  </si>
  <si>
    <t>Económicos</t>
  </si>
  <si>
    <t>Sociales o Políticos</t>
  </si>
  <si>
    <t>Operacionales</t>
  </si>
  <si>
    <t>Regulatorios</t>
  </si>
  <si>
    <t>Naturaleza</t>
  </si>
  <si>
    <t>Ambientales</t>
  </si>
  <si>
    <t>Tecnológicos</t>
  </si>
  <si>
    <t>$C$33</t>
  </si>
  <si>
    <t>CONTROLES</t>
  </si>
  <si>
    <t xml:space="preserve"> MATRIZ DE RIESGOS DE CORRUPCIÓN</t>
  </si>
  <si>
    <t>EXTREMA</t>
  </si>
  <si>
    <t>SI</t>
  </si>
  <si>
    <t>NO</t>
  </si>
  <si>
    <t>Manual</t>
  </si>
  <si>
    <t>CONTROL DE CAMBIOS</t>
  </si>
  <si>
    <t>$C$5</t>
  </si>
  <si>
    <t>Evitar el Riesgo</t>
  </si>
  <si>
    <t>Transferir el Riesgo</t>
  </si>
  <si>
    <t>Aceptar el Riesgo</t>
  </si>
  <si>
    <t>Reducir la probabilidad de la ocurrencia del evento</t>
  </si>
  <si>
    <t>Reducir las consecuencias o el impacto del Riesgo a través de planes de contingencia</t>
  </si>
  <si>
    <t>$C$21</t>
  </si>
  <si>
    <t>RIESGO RESIDUAL</t>
  </si>
  <si>
    <t>ZONA DE RIESGO</t>
  </si>
  <si>
    <t>Período de ejecución</t>
  </si>
  <si>
    <t>Acciones</t>
  </si>
  <si>
    <t>Registro</t>
  </si>
  <si>
    <t>ANALISIS DEL RIESGO</t>
  </si>
  <si>
    <t>EVALUACIÓN DEL RIESGO</t>
  </si>
  <si>
    <t xml:space="preserve"> IDENTIFICACIÓN DEL RIESGO</t>
  </si>
  <si>
    <t>MONITOREO  Y REVISIÓN</t>
  </si>
  <si>
    <t>ACCIONES ASOCIADAS EL CONTROL</t>
  </si>
  <si>
    <t>ACCIONES</t>
  </si>
  <si>
    <t>RESPONSABLE</t>
  </si>
  <si>
    <t>INDICADOR</t>
  </si>
  <si>
    <t>VER</t>
  </si>
  <si>
    <t>FR-02-PR-MEJ-05</t>
  </si>
  <si>
    <t>ENTIDAD: SECRETARIA DISTRITAL DE CULTURA, RECREACIÓN Y DEPORTE.</t>
  </si>
  <si>
    <t>PROPÓSITO</t>
  </si>
  <si>
    <t>PROCESO</t>
  </si>
  <si>
    <t>Falta de control a los insumos y materiales</t>
  </si>
  <si>
    <t>Querer beneficiar a un tercero</t>
  </si>
  <si>
    <t xml:space="preserve">Pérdida de insumos y material de impresión
</t>
  </si>
  <si>
    <t>Publicación extemporánea de información</t>
  </si>
  <si>
    <t>Carencia de material para las impresiones</t>
  </si>
  <si>
    <t>Pérdida de credibilidad institucional
Llamados de atención de organismos de control
Generación de crisis mediática
Baja calificación de suministro de información a medios</t>
  </si>
  <si>
    <t>Formato de entrega de insumos a proveedores</t>
  </si>
  <si>
    <t>Verificar los tiempos utilizados para el cumplimiento de las actividades de publicación.</t>
  </si>
  <si>
    <t>Año 2017</t>
  </si>
  <si>
    <t>Llevar control de los formatos de entrega de insumos</t>
  </si>
  <si>
    <t>Formatos diligenciados de acuerdo a la cantidad de solicitudes</t>
  </si>
  <si>
    <t>Mantener actualizados los procedimientos.
Socializar los procedimientos para exigir su cumplimiento., al igual que la utilización del formato de solicitud.</t>
  </si>
  <si>
    <t>Solicitudes de modificación de procedimientos a que haya lugar.
Formatos de asistencia a socializaciones de procedimientos.</t>
  </si>
  <si>
    <t>Alterar la información para no presentar cifras reales, como beneficio de la entidad</t>
  </si>
  <si>
    <t>Manipular la información para beneficios particulares.</t>
  </si>
  <si>
    <t>Aprovechar la información de ubicación y de contacto de las personas encuestadas para usos que no son estadísticos, sino por ejemplo comerciales o personales.</t>
  </si>
  <si>
    <t>Falsedad en documentos.</t>
  </si>
  <si>
    <t>Mal uso de la información de identificación de los encuestados.</t>
  </si>
  <si>
    <t>Información inconsistente.
Mala toma de decisiones.
Falta de credibilidad en la entidad.</t>
  </si>
  <si>
    <t>Publicaciones con información que no se ajusta a la realidad de la ciudad.
Falta de credibilidad en la entidad.</t>
  </si>
  <si>
    <t>Demandas jurídicas por parte de los ciudadanos.
Falta de confianza en la entidad.</t>
  </si>
  <si>
    <t xml:space="preserve">Formularios de las encuestas diligenciadas.
Formatos de recolección en campo y reportes.
</t>
  </si>
  <si>
    <t>Manuales metodológicos de las operaciones en campo.
Formato de crítica de encuestas.
Formatos de supervisión de encuestadores.</t>
  </si>
  <si>
    <t>La información se guarda en un equipo y en el servidor con un solo usuario de acceso.</t>
  </si>
  <si>
    <t>Mantener actualizados los procedimientos.
Socializar los procedimientos para exigir su cumplimiento, al igual que la utilización del formato de solicitud.</t>
  </si>
  <si>
    <t>Liderar y coordinar la planeación estratégica de la SCRD y del sector acompañando la elaboración y ejecución de las políticas, planes, programas y proyectos en todo el ciclo de vida de los mismos.</t>
  </si>
  <si>
    <t>Generar y desarrollar procesos de comunicación orientados a la apropiación ciudadana del sector cultura, recreación y deporte así como de la plataforma estratégica de la entidad.</t>
  </si>
  <si>
    <t>Incorporar el componente de transformación cultural de la ciudad y la gestión del conocimiento en la formulación, implementación y seguimiento de los proyectos, programas y estrategias que adelanta la entidad y la Administración Distrital en articulación con las iniciativas ciudadanas para promover el ejercicio de los derechos culturales en condiciones de igualdad social, sostenibilidad ambiental, valoración de la diversidad y respeto a la diferencia.</t>
  </si>
  <si>
    <t>Intereses particulares.
Flexibilidad en el manejo de los procedimientos del proceso.</t>
  </si>
  <si>
    <t>Entregar información imprecisa y/o poco confiable a los grupos de interés.</t>
  </si>
  <si>
    <t>Pérdida de credibilidad del sector ante la ciudadanía.
Posibles sanciones a la entidad.
Pérdida de credibilidad de la SDCRD ante el sector.</t>
  </si>
  <si>
    <t>Aplicación de los procedimientos del proceso .</t>
  </si>
  <si>
    <t>Direccionamiento   Estratégico</t>
  </si>
  <si>
    <t>Gestión de TIC</t>
  </si>
  <si>
    <t>Generar, implementar y mantener soluciones tecnológicas que provean en forma oportuna, eficiente y transparente las herramientas necesarias para el cumplimiento de los fines de la Secretaria Distrital de Cultura, Recreación y Deporte.</t>
  </si>
  <si>
    <t>Modificación, eliminación y/o violación a la confidencialidad de la información de la entidad almacenada en bases de datos</t>
  </si>
  <si>
    <t>Indisponibilidad de trabajo por parte de los usuarios.
Pérdida de información sensible de la entidad.
Beneficios particulares.</t>
  </si>
  <si>
    <t>Acta de restauración de información y actas de verificación de auditorías</t>
  </si>
  <si>
    <t>Gestión de Talento Humano</t>
  </si>
  <si>
    <t>Desarrollar integralmente el Talento Humano vinculado a la Secretaría Distrital de Cultura, Recreación y Deporte, en pro del mejoramiento continuo, la satisfacción personal y el desarrollo institucional que permitan contar con el personal idóneo y competente para atender la misión y funciones de la Entidad.</t>
  </si>
  <si>
    <t>Entrada en vigencia del Acuerdo No.565 del 25 de enero de 2016, “Por el cual se establece el sistema tipo de evaluación del desempeño laboral de los empleados públicos de carrera administrativa y en período de prueba”.</t>
  </si>
  <si>
    <t>Falta de apropiación tanto de evaluadores como de evaluados de la aplicación del instrumento mediante el cual se evalúa el desempeño.</t>
  </si>
  <si>
    <t>Exclusión de funcionarios en los programas de bienestar e incentivos.</t>
  </si>
  <si>
    <t>Capacitación y sensibilización sobre la aplicación del instrumento de Evaluación del Desempeño Laboral- EDL, vigente.</t>
  </si>
  <si>
    <t>Capacitación y sensibilización sobre la aplicación del instrumento de Evaluación del Desempeño Laboral- EDL, vigente .</t>
  </si>
  <si>
    <t>Registros de asistencia a capacitaciones y socializaciones.</t>
  </si>
  <si>
    <t>Omisión en la verificación de los requisitos mínimos acreditados por los aspirantes la información de los aspirantes.
Presiones externas.</t>
  </si>
  <si>
    <t>Incorporar personal sin el cumplimiento de los requisitos establecidos en los manuales de funciones.</t>
  </si>
  <si>
    <t>Incumplimiento de la normatividad establecida.
Procesos disciplinarios o fiscales.</t>
  </si>
  <si>
    <t>Utilizar el formato de análisis de requisitos.
Realizar las entrevistas necesarias para verificar el perfil del candidato del cargo a proveer.
Procedimiento de PR-HUM-20 v1 Selección, vinculación y desvinculación de personal.</t>
  </si>
  <si>
    <t>Habiendo transcurriendo el plazo establecido, no convalidar los títulos educativos obtenidos en el exterior.</t>
  </si>
  <si>
    <t>Títulos obtenidos en el exterior sin el lleno de los requisitos..</t>
  </si>
  <si>
    <t>Revocatoria de actos administrativos y consecuencias fiscales para la entidad</t>
  </si>
  <si>
    <t>Alertar a los aspirantes sobre los requisitos que debe reunir los documentos expedidos en el exterior.</t>
  </si>
  <si>
    <t>Todas las vinculaciones del año 2017 cumplirán con el procedimiento.</t>
  </si>
  <si>
    <t>Historia laboral.</t>
  </si>
  <si>
    <t xml:space="preserve">Politica de seguridad de la información.            Resolución 169 (17/03/2014)                                     Aviso de Privacidad    </t>
  </si>
  <si>
    <t>Gestión Documental, de Recursos Físicos y Servicios Generales</t>
  </si>
  <si>
    <t>Selección indebida de contratista por limitación de proponentes</t>
  </si>
  <si>
    <t xml:space="preserve">Premura del tiempo para contratar dada la necesidad del servicio o de comprometer recursos para evitar devolverlos a Hacienda.
Improvisación en el estudio de las necesidades a contratar.
Estudio superficial de requisitos del contratista a vincular
</t>
  </si>
  <si>
    <t>Fomento</t>
  </si>
  <si>
    <t>Expedientes ORFEO</t>
  </si>
  <si>
    <t>Atender de manera transversal las necesidades de todos los procesos de la SCRD, en materia de entrada, traslado,control y disposicion final de bienes muebles; mantenimiento preventivo y correctivo de bienes muebles e inmuebles; prestación de servicios generales, protección de bienes muebles, inmuebles y activos, gestión
documental y ambiental y de creación, manejo y control de caja menor, con el fin de garantizar la conservación y funcionamiento adecuado de los bienes muebles e inmuebles a cargo de la entidad.</t>
  </si>
  <si>
    <t>Debido a:
- Manejo de expedientes y documentos fuera del archivo centralizado.
-No utilización de la herramienta de Gestión documental establecida.
- Extemporaneidad en la entrega de la documentacíón para digitalización y actualización de expediente físico.
- Incumplimiento de los procedimientos y de la normatividad vigente frente a la gestión documental.</t>
  </si>
  <si>
    <t>Pérdida de la documentación</t>
  </si>
  <si>
    <t>Demandas en contra de la entidad.
Multas o sanciones.
Investigaciones disciplinarias.</t>
  </si>
  <si>
    <t>Formalización de entidades sin ánimo de lucro</t>
  </si>
  <si>
    <t>Contribuir a la formalización y fortalecimiento de las entidades sin animo de lucro con fines culturales, deportivos y/o recreativos del Distrito Capital.</t>
  </si>
  <si>
    <t>Debido a una mala conducta de un funcionario o contratista de la SCRD.</t>
  </si>
  <si>
    <t>Que se emitan actos administrativos y/o documentos sin el cumplimiento de los requisitos por parte de las ESAL deportivas y recreativas que pertenecen al Sistema Nacional del Deporte o que estén sujetas a inspección, vigilancia y control por  parte de la SDCRD.</t>
  </si>
  <si>
    <t xml:space="preserve">Posibles perjuicios a terceros, responsabilidades disciplinarias y penales.
Desconfianza de la ciudadanía en la entidad.
Conflictos internos en las ESAL.
</t>
  </si>
  <si>
    <t>Revisiones cruzadas de los trámites entre los funcionarios de la dependencia.
Revisión por parte del (la) Director (a) de Regulación y Control.</t>
  </si>
  <si>
    <t>Revisiones permanentes de cada unos de los documentos.</t>
  </si>
  <si>
    <t>Actos Administrativos revisados y aprobados.</t>
  </si>
  <si>
    <t>Gestión Juridica</t>
  </si>
  <si>
    <t>Asesorar y apoyar jurídicamente a las diferentes dependencias de la Entidad, en el cumplimiento de su función administrativa contractual; establecer, fijar e impartir directrices jurídicas; atender los derechos de petición a cargo de la Oficina Asesora
Jurídica; emitir conceptos jurídicos; dirigir y orientar la formulación, actualización, adopción de propuestas y medidas regulatorias, emitir conceptos jurídicos y regulatorios formulados por el Sector Cultura Recreación y Deporte; proyectar actos
administrativos; asumir la defensa y representación judicial y extrajudicial de la SCRD; sustanciar y proyectar las providencias o fallos que deba proferir la Secretaría en segunda instancia;</t>
  </si>
  <si>
    <t>Omisión en la verificación del cumplimiento de la totalidad de requisitos para contratar.
La falta de planeación hace que se generen solicitudes con trámite de urgencia de contratación sin el cumplimiento de los requisitos legales.
No cumplimiento de procedimientos.</t>
  </si>
  <si>
    <t>Celebración de los contratos sin el cumplimiento de los requisitos legales.</t>
  </si>
  <si>
    <t xml:space="preserve">Sanciones de tipo disciplinario, fiscal y penal.
Mala imagen instituciona.l
</t>
  </si>
  <si>
    <t>La falta de racionalidad y proporcionalidad en los criterios de verificación y evaluación del proponente de acuerdo a la naturaleza y cuantía de la contratación. Inclusión de requisitos o elementos que direccionen el proceso.</t>
  </si>
  <si>
    <t>Direccionamiento en la adjudicación del contrato o limitación de proponentes.</t>
  </si>
  <si>
    <t>Demandas.
Demoras en el proceso de contratación.
Mala imagen institucional.
Quejas ante los entes de control.</t>
  </si>
  <si>
    <t>El contratista asalta la buena fe del supervisor o interventor y adultera los soportes para recibir un desembolso o pago.</t>
  </si>
  <si>
    <t>Falsificación de los soportes presentados para que se le adjudique un contrato, o para recibir el pago por parte de los contratistas o beneficiarios de recursos.</t>
  </si>
  <si>
    <t>Detrimento del patrimonio público lo que origina la presentación de la denuncia de carácter penal ante la Fiscalía, reporte ante los entes de control: Personería Distrital, Contraloría Distrital, Procuraduría General de la Nación, UGPP, ente rector que vigila la profesión, si a ello hubiere lugar.</t>
  </si>
  <si>
    <t>Cumplimiento de los procedimientos establecidos al tipo de contratación</t>
  </si>
  <si>
    <t>Comité de apoyo a la Actividad Contractual.
Comité verificador y evaluador de cada proceso de selección pública.
Coordinación y acompañamiento del área técnica y financiera.</t>
  </si>
  <si>
    <t xml:space="preserve">Expedición de una circular al comité evaluador y a los supervisores para que procedan a “Verificar en caso de duda con la persona que expide el documento o soporte la veracidad del mismo, por parte del comité evaluador, el supervisor o el apoyo a la supervisión, según sea el caso” .
</t>
  </si>
  <si>
    <t>Para cada proceso contractual realizar las sesiones y designaciones correspondientes.</t>
  </si>
  <si>
    <t>Expedientes contractuales que apliquen.</t>
  </si>
  <si>
    <t xml:space="preserve">Mantener actualizados los procedimientos. </t>
  </si>
  <si>
    <t>Solicitudes de modificación de procedimientos a que haya lugar.</t>
  </si>
  <si>
    <t>Expedir una circular en la cual se indique el procedimiento a seguir para la verificación.</t>
  </si>
  <si>
    <t>Registro de entrega de circular y divulgación.</t>
  </si>
  <si>
    <t>Seguimiento y Evaluación de la Gestión</t>
  </si>
  <si>
    <t>Ocultar hallazgos para favorecimiento de intereses.</t>
  </si>
  <si>
    <t>No hacer seguimiento a situaciones anómalas conocidas por Control Interno.</t>
  </si>
  <si>
    <t>*Tráfico de influencias
*Uso indebido de la información
*Cultura permisiva
*Presión indebida
* Falta de ética profesional</t>
  </si>
  <si>
    <t>*Ocultar información.
*Favorecer intereses personales o de otros funcionarios.
*Presión indebida.
*Tráfico de influencias.
*Uso indebido de la información.</t>
  </si>
  <si>
    <t>Que no evidencien desviaciones o irregularidades en los temas auditados o revisados.</t>
  </si>
  <si>
    <t>Que no se realicen acciones que permitan corregir la posible situación anómala.</t>
  </si>
  <si>
    <t>*Formación del perfil del auditor..
*Publicidad de la trazabilidad del procedimiento de auditoría (Reunión de Cierre, Informe preliminar – Informe Definitivo)</t>
  </si>
  <si>
    <t>Verificar a través de ORFEO, correo electrónico o verbalmente que se haya atendido la situación anómala.</t>
  </si>
  <si>
    <t>Verificar y evaluar de manera objetiva e independiente el Sistema de Control Interno y los procesos establecidos para el desarrollo de las actividades que permitan contribuir con el mejoramiento continuo y el cumplimiento de los objetivos de la entidad.</t>
  </si>
  <si>
    <t>No responder en término y no resolver de fondo las peticiones de los ciudadanos</t>
  </si>
  <si>
    <t xml:space="preserve">Que no se direccione correcta y/o oportunamente.
Que no se analice el contenido de la respuesta.
</t>
  </si>
  <si>
    <t>Acciones disciplinarias contra el responsable de la emisión.
Vulneración de los derechos al ciudadano y afectación de la imagen institucional.</t>
  </si>
  <si>
    <t xml:space="preserve">Ejercer la potestad disciplinaria, cuando a ello haya lugar, frente a los servidores y ex servidores públicos de la Entidad de conformidad con el Código Disciplinario Único e implementar acciones de prevención
dirigidas a minimizar la ocurrencia de conductas disciplinables. </t>
  </si>
  <si>
    <t>Control Disciplinario</t>
  </si>
  <si>
    <t>Tramitar todos los derechos de petición a través de ORFEO y del SDQS.
Realizar seguimiento en campo, ORFEO y SDQS para el cumplimiento de términos.</t>
  </si>
  <si>
    <t>Vencimiento de términos del proceso disciplinario.</t>
  </si>
  <si>
    <t>No hacer seguimiento a los términos del proceso disciplinario.</t>
  </si>
  <si>
    <t>Dilación del proceso disciplinario.</t>
  </si>
  <si>
    <t>Nulidades y dilación del proceso disciplinario.</t>
  </si>
  <si>
    <t>Aplicar las normas propias del debido proceso en favor o en contra del disciplinado.</t>
  </si>
  <si>
    <t>Procesos disciplinarios nulos y acción de repetición.</t>
  </si>
  <si>
    <t>Utilización del Sistema de Información Disciplinaria aplicando los roles del SID y aplicación de las normas que regulan la materia.</t>
  </si>
  <si>
    <t>Utilización del Sistema de Información Disciplinaria aplicando los roles del SID.</t>
  </si>
  <si>
    <t>Procedimientos documentados.
La entidad deja constancia de todos los documentos que recibe (radicados) y registro de consultas de documentos.</t>
  </si>
  <si>
    <t>CALIFICACIÓN</t>
  </si>
  <si>
    <t>Monitorear a usuarios y reportar el estado de la información a los responsables de dependencia.
Informar, a través de correo electrónico a los usuarios para que incorporen los documentos pendientes, y mantener actualizados los archivos.
Efectuar seguimiento a las copias de seguridad del aplicativo.</t>
  </si>
  <si>
    <t>Correos electrónicos dirigidos a los usuarios con copia a los jefes inmediatos.</t>
  </si>
  <si>
    <t>Continuar en las capacitaciones que propendan por la formación de auditores.</t>
  </si>
  <si>
    <t>Expedientes de auditorias.</t>
  </si>
  <si>
    <t>Continuar aplicando el control</t>
  </si>
  <si>
    <t>Formato de situaciones presentadas</t>
  </si>
  <si>
    <t>Establecer alarmas en el ORFEO.</t>
  </si>
  <si>
    <t>Histórico ORFEO.</t>
  </si>
  <si>
    <t>Control permanente del sistema SID.</t>
  </si>
  <si>
    <t>Registro de las actuaciones disciplinarias</t>
  </si>
  <si>
    <t>Registro de las actuaciones disciplinarias.</t>
  </si>
  <si>
    <t>Enero 24 del 2017</t>
  </si>
  <si>
    <t xml:space="preserve">   DESCRIPCIÓN                RIESGO                                (Que puede pasar y cómo puede suceder)</t>
  </si>
  <si>
    <t>Términos y condiciones de la convocatoria se direccionen en beneficio de algún participante.</t>
  </si>
  <si>
    <t xml:space="preserve"> Falta de condiciones generales de participación aplicables a todos los participantes. </t>
  </si>
  <si>
    <t>Desarrollar programas para fortalecer, promover y reconocer las prácticas de los agentes culturales, artísticos, patrimoniales, recreativos y deportivos de la ciudad, con base en las dinámicas de los sectores, los objetivos misionales de la entidad y el Plan de Desarrollo Vigente.</t>
  </si>
  <si>
    <t xml:space="preserve">Sanciones de tipo disciplinario, fiscal y penal. </t>
  </si>
  <si>
    <t xml:space="preserve">Consolidación de condiciones generales de participación únicas para todas la convocatorias ofertadas, que permitirá controlar el diseño de términos y condiciones
Coherencia con proyectos de inversión
Coherencia con Plan de Desarrollo Vigencia.
Coherencia con Política Cultural y políticas vigentes.
.
</t>
  </si>
  <si>
    <t>Cada vez que se elabora las convocatorias  se realizan las revisiones desde el punto de vista técnico y jurídico</t>
  </si>
  <si>
    <t>Se realizó el ajuste a los manuales de campo (supervisores, encuestadores, coordinadores, crítica y validación) utlizados para la realización de la EBC-2017, donde se establecen los criterios de control de calidad para la información recolectada.
Los manuales forman parte del documento metodológico, el cual se contruye durante la aplicación de la encuesta  y se radica al final de la vigencia.
Respecto a las otras mediciones que se realizan en la Dirección de Cultura Ciudadana y la Subdirección Observatorio de Culturas, se tienen establecidos documentos de control.</t>
  </si>
  <si>
    <t>Todas las bases de datos que genera el Observatorio se anonimizan  y se guardan en un servidor asignado por el área de sistemas de la entidad.
A esta información se le hace backup periódicamente según los lineamientos de la entidad.</t>
  </si>
  <si>
    <t>Las bases de datos anonimizadas reposan en el servidor asignado por el área de sistemas de la entidad.</t>
  </si>
  <si>
    <t>Formularios de encuestas diligenciados con información no real, por facilidad.</t>
  </si>
  <si>
    <t>Agosto 25 del 2017</t>
  </si>
  <si>
    <t xml:space="preserve">Configuración y  revisión  de roles y perfiles en los sistemas de información misionales de la Secretaría
</t>
  </si>
  <si>
    <t>Transformaciones Culturales</t>
  </si>
  <si>
    <t>Comunicaciones</t>
  </si>
  <si>
    <t>Mantener actualizados los procedimientos.
Socialización frente a los procedimientos.
Participar de acuerdo con la programación que se haga cada año en las auditorías internas de la entidad.</t>
  </si>
  <si>
    <t>Procedimientos actualizados.
Listados de asistencia a socializaciones.
Informes de auditorías internas realizadas.</t>
  </si>
  <si>
    <t>La oficina de Control Interno cuenta con un Plan Anual de Auditoría, aprobado por el comité de control interno de la entidad. De igual manera la oficina atiende todos los derechos de petición y demás requerimientos interpuestos por los ciudadanos cuando se informan o denuncian situaciones anómalas, incluidos los actos de corrupción.</t>
  </si>
  <si>
    <t>SEGUIMIENTO 
OFICINA CONTROL INTERNO
3I DE AGOSTO DE 2017</t>
  </si>
  <si>
    <t>La Subdirección del observatorio de culturas de la SCRD, mediante radicado de ORFEO 20179100119943, incorporó la metodología general para realizar los ajustes y validación del formulario de la Encuesta Bienal de Culturas con entidades del sector y del distrito.
Las actas del 9 de junio y 16 de junio radicadas bajo los orfeos 20179100120793 y 20179100121353 respectivamente contienen los ajustes y estructura del formulario de la ECB, así como una revisión del formulario.</t>
  </si>
  <si>
    <t>La SCRD fue objeto de un rediseño organizacional de conformnidad con el Decreto 037 de 2017, al respecto de estos cambios surtidos se procedió a realizar una ajuste a la plataforma estratégica de la entidad que contó con la participación de los lideres operativos de los procesos y la alta dirección producto de ello se expidió la Resolución 339 del 16 de junio de 2017 que adopto la misión, visión y objetivos estratégicos. Por último las diferentes dependencias han realizando labores de ajustes a las caracterizaciones de los procesos, definicion y ajuste de los procedimientos, formatos y actualización del normograma de conformidad con el ajuste al mapa de procesos de la entidad.</t>
  </si>
  <si>
    <t>Durante el seguimiento se evidenció que durante el periodo mayo a agosto de 2017 no se ha reunido el comité de informática y  seguridad de la información. Por último como actividades adelantadas por el Grupo interno de sistemas durante lo corrido de la vigencia 2017 se encuentra la respuesta que se dio al requerimient del proyecto guía de manejo de datos personales y seguimiento del avance de actividades de identificación y formulación de la estrategía GEL.</t>
  </si>
  <si>
    <t>En ocasión al rediseño institucional de la SCRD, se adelantó la vinculación de personal a la planta provisional en los meses de febrero y marzo del año en curso. En el proceso de vinculación se realiza una verificación de la información de documentación de estudios y certificaciones laborales de conformidad con los requisitos establecidos en los manuales de funciones de cada cargo. A su vez se informa que al corte del mes de agosto de 2017 se encuentran un total de 161 cargos ocupados y cinco cargos vacantes.</t>
  </si>
  <si>
    <t xml:space="preserve">La Dirección de Planeación y Procesos Estrategicos expidio la circular 003 de fecha 31 de enero de 2017 y la circular 007 donde se realizó la socialización de la metas de los proyectos de inversión como fuente base para la evaluación del desempeño laboral. De igual manera, se han adelantado jormadas  entre la comisión de personal y la alta dirección con el fin de definir las reglas del juego para la evaluación de servidores de la entidad. Como componente de evaluación de desempeño se definieron los parametros de la evaluación por dependencias por parte del jefe de control interno para la calificación del 10%, ya que el mismo influye en evaluación del desempeño laboral de los funcionarios al final del año. De igual manera la oficina de control interno realizó una capacitación a los funcionarios de carrera administrativa el pasado junio 7 de 2017.   </t>
  </si>
  <si>
    <t>Para garantizar la efectiva salvaguarda de documentos, en la SCRD se cuenta con un sistema de gestión documental denominado ORFEO a través del cual se administra toda la información tanto interna como externa, manteniendo la trazabilidad de flujo de los documentos tanto de archivo central como de gestión, de tal manera que el manejo de información se haga en lo posible de manera virtual garantizando así la integridad de los documentos físicos.
Es pertinente informar que se realizaron algunos cambios surtidos en el aplicativo ORFEO durante la vigencia 2017, los cuales se enuncian a continuación:
 Estabilización del aplicativo, migrado a la nueva plataforma tecnológica adquirida   por la entidad.
 Codificación y parametrización de la nueva estructura organizacional de la Secretaría de Cultura, Recreación y Deporte, de conformidad con el Decreto 037 de 2017. 
 Desarrollo e implementación del proceso de digitalización en PDF, de tal manera que los documentos son escaneados y subidos a ORFEO en formato PDF, aprovechando además el OCR del fabricante.
 Desarrollo e implementación de Sticker Web, para imprimirlos directamente desde Orfeo Web.
 Ajustes al nuevo módulo para entrega de impresos. (Reemplazo de Impresión/ Firma y Planilla Mail)
Se encuentra pendiente la actualización de las Tablas de Retención Documental, sinembargo actualmente se esta trabajando para llevar a cabo dicha actividad.</t>
  </si>
  <si>
    <t xml:space="preserve">"Contratar una persona que no llena las expectativas de la entidad en el aspecto profesional y de compromiso institucional.
Ejecución incompleta del contrato al verificarse que no se están cumpliendo las obligaciones contractuales.
Liberación de saldos del contrato y por lo mismo, presupuesto no ejecutado.
</t>
  </si>
  <si>
    <t>La entidad cuenta con un plan anual de adquisiones el cual se encuentra publicado en la página web de la entidad, pestaña SCRD transparente.  Dicho plan cuenta con cinco versiones, la última versión corresponde al 07 de julio de 2017. Para la contratación de la entidad se cuenta con un manual de contratación, así mismo la entidad publicó en la página web SCRD la contratación adelantada por la entidad en los meses de enero - febrero de 2017. También se verificó desde la página web, que la entidad ha  venido informando los contratos suscritos, al corte del periodo evaluado se evidenció como última publicación la del mes de agosto de 2017, también se evidencia que los contratos adelantados por la entidad  se encuentran publicados a través del portal SECOP.</t>
  </si>
  <si>
    <t xml:space="preserve">Como actividades de seguimiento se evidenció que el programa distrital de estímulos posee un total de 16 becas y un premio vida y obra, cada una de las convocatorias posee una cartilla del concurso y como anexos se incluyen los formularios y demás documentacion aplicable a cada convocatoria, es importante mencionar que la apertura de los concursos se dió mediante la Resolución 091 de 2017 y que a la fecha del 31 de agosto  las 16 becas ya fueron adjudicadas, asi como el premio vida y obra. Es de aclarar que, para los procesos de inscripción de concursantes se cuenta con un Plataforma técnologica que permite un registro ON LINE, lo que genera un nivel de transparencia en la primera etapa del proceso de las convocatorias. 
Para el segundo semestre del presente año se expidió la Resolución 363 del mes de junio y la Resolución 455 de septiembre, las cuales contemplan una beca y dos premios en el marco del programa distrital de estímulos. Al corte del 31 de agosto se encuentran en estado de cerrado una beca y un premio, y en estado de abierto un premio.  </t>
  </si>
  <si>
    <t>Se evidencia que la documentación y actos administrativos dirijidos a las ESAL, contienen verificaciones por parte de más de dos funcionarios asignados a la dependencia de la Dirección de personas jurídicas. Ejemplo revisión a la Resolución 286 del mes de mayo de 2017 (radicado 20177000080503) expedida por la Dirección de Personas Jurídicas.</t>
  </si>
  <si>
    <t>En ocasión al rediseño institucional de la SCRD, se realizaron  labores relacionadas con cambios en la plataforma estratégica, misión visión y objetivos estratégicos que obligaron a revisar los procedimimientos de todas las dependencias incluida el área jurídica. Cabe anotar que en la revisión al proceso de gestíon jurídica se evidenció que el manual de supervisión e interventoriá se encuentran desactualizado, así como no existe un procedimiento o guía para la suscripción de convenios de asociación con las ESAL.</t>
  </si>
  <si>
    <t xml:space="preserve">Para los procesos de selección adelantados por la entidad se designa un comité evaluardor que esta conformado por funcionarios de las áreas jurídica, financiera y técnica encargadas de recomendar los proponentes habilitados de conformidad con los estudios previos, pliegos de condiciones y demas anexos. De esta manera se garantiza transparencia en los procesos adelantados por la entidad. Por otra parte se evidencia el trámite de suscripción de contratos que ha venido realizado la entidad a través del aplicativo SECOP II desde el mes de julio del presente año, en virtud del acuerdo 657 de 2016 y la Circular 018 de 2017 expedida por la Secretaría Jurídica Distrital. </t>
  </si>
  <si>
    <t>La oficina de Control interno cuenta con un equipo multidisciplinario que de conformidad con su perfil es designado para realizar las auditorías de gestión y demás informes de carácter legal. Para cada auditoría se prepara un memorando informando el inicio de la auditoría, seguidamente se presentan el plan de auditoría que contiene el alcance y los criterios de auditoria, seguidamente se ejecuta la auditoría al proceso seleccionado desde el PAA, posteriormente se elabora un informe preliminar de auditoria y por último se elabora un informe final de auditoría que es comunidado a la secretaría del despacho e informado al responsable del proceso auditado.</t>
  </si>
  <si>
    <t>El área cuenta con aplicativo ORFEO que permite realizar un seguimiento a las peticiones interpuestas por los ciudadanos y su tiempo de repuesta. El aplicativo permite conocer las estadisticas de entradas y salidas de documentos. De igual manera la mayoría de las peticiones se registran en el SDQS para un control y seguimiento de las respuestas, a fin de se cumplan los términos establecidos de acuerdo con las típologías de las peticiones. Es de anotar que en revisiones realizadas a las PQRS, se ha detectado que no todas las peticiones son incorporadas en el SDQS.</t>
  </si>
  <si>
    <t>A la fecha de seguimiento no existen formatos diligenciados que den cuenta del número de solicitudes de insumos de impresión, sin embargo se evidenció que el área de comunicaciones al realizar trabajos o piezas de comunicación de las diferentes áreas realiza un requerimiento de trabajos en el formato dispuesto por la imprenta distrital, donde se adjunta el inventario que es de propiedad de la SCRD y que se encuentra en la Imprenta, a fin de que se cuente con los insumos necesarios para efectuar los trabajos requeridos por la SCRD. Cabe anotar que en el periodo mayo – agosto no se han realizado trabajos de impresión, por lo que el stock de insumos de impresión que posee la imprenta distrital es el mismo del año pasado.</t>
  </si>
  <si>
    <t>El día 11 de agosto mediante radicado de ORFEO 20179100119053 la subdirección del Observatorio de Culturas generó el formulario que contiene las preguntas de la Encuesta Bienal de Culturas.
El día 14 de agosto se radico un documento mediante ORFEO 20179100119053 en el cual se definen los criterios para la inclusión, exclusión o modificación en los temas y preguntas de la encuesta bienal de culturas, esto como producto de la mesa de trabajo del pasado 30 de marzo de 2017.</t>
  </si>
  <si>
    <t>Durante el seguimiento realizado al riesgo identificado, el equipo de control interno realizó una revisión de seguimiento a los indicadores que posee el proceso de comunicaciones, donde se evidenció la entrega de los mismos en los siguientes radicados:  20171200084353, 20171200098853, 20171200113773. Para el mes de agosto se envío correo donde se solicito a la Dirección de planeación la creación de un nuevo indicador que establezca en términos de porcentaje el incremento de seguidores en redes sociales de la SCRD. De igual manera la OAC realizó en el mes de mayo la actualización del procedimiento manejo de publicaciones denominado bajo el código PR-COM-03.</t>
  </si>
  <si>
    <t>La Subdirección del observatorio de cultura posee un expediente virtual denominado aplicación de la Encuesta Bienal de Culturas allí se encuentran los siguientes documentos:  
1. Validación de requerimientos y alcance de desarrollo para la captura de la encuesta bienal de culturas. (radicado 20179100119873).
2. Validación de reportes requeridos y base que debe generar la aplicación para el procesamiento estadístico. (radicado 20179100119893).
Seguimiento Encuesta Bienal de Culturas 2017 (radicado 20179100131223).
3. Validación de arquitectura para la aplicación de captura de la Encuesta Bienal de Culturas con la oficina de sistemas (radicado 20179100133353).
4. Acta de despliegue de la versión con ajustes solicitados con el desarrollador del aplicativo de captura de la encuesta Bienal de Culturas basadas en las pruebas (radicado 20179100133433)..</t>
  </si>
  <si>
    <t>La Oficina de Control Interno Disciplinario ha subido la totalidad de la información de cada uno de los expedientes disciplinarios de la SCRD al Sistema de Información Disciplinaria -SID-, de esta manera se evidencia el cumplimiento de la acción establecida en este documento.</t>
  </si>
  <si>
    <t>SEGUIMIENTO A LAS ACCIONES ESTABLECIDAS EN LA MATRIZ DE RIESGOS DE CORRUPCIÓN DURANTE EL PERIODO 
SEPTIEMBRE 1 AL 31 DE DICIEMBRE DE 2017. 2 VERSIÓN</t>
  </si>
  <si>
    <t>En cuanto a la acción "control permanente en el SID", para evitar vencimiento de términos, nulidades y dilaciones en los procesos disciplinarios, comedidamente le informo que el año anterior tuvimos un total de dieciséis actuaciones disciplinarias y que dentro de cada uno de los respectivos expedientes se respetaron los términos procesales previstos en la Ley 734 de 2002. Además, que las actuaciones fueron debidamente incorporadas en el Sistema de Información Disciplinaria (SID),  y en la herramienta virtual creada por el Grupo interno de Sistemas de la entidad. La reserva que rige las actuaciones disciplinarias no me permite suministrar mayor información. No obstante, le informo que delegados de la Dirección Distrital de Asuntos Disciplinarios de la Secretaría Jurídica de la Alcaldía Mayor de Bogotá y delegados de la Personería de Bogotá realizaron sendas visitas de acompañamiento a la gestión de de esta oficina en los meses de octubre y noviembre de 2017. En dichas oportunidades se les informó, grosso modo, lo mismo que le he manifestado a usted, debido, justamente, a la reserva legal impuesta a  los procesos disciplinarios.    </t>
  </si>
  <si>
    <t>En ocasión al rediseño institucional  donde se adelantó la vinculación de funcionarios a través de la planta provisional, se evidenció que el Grupo Interno de Recursos Humanos efectuó un Análisis de los requisitos  y soportes  entregados por cada funcionario de conformidad con en el numeral 2. titulado "postgrado", se debe relacionar el No. de Folio, Universidad, Titulo y Modadlidad. En este aspecto el Grupo Interno de Recursos Humanos  deja constancia de la revisión a fin de determinar la convalidaciónde Títulos  o no, concluyendo si hay lugar a aplicar las tablas de equivalencia por la experiencia profesional. Este mismo ejercicio se realizó para las demás vinculaciones de funcionarios , un ejemplo de elllo refiere al radicado 20177300141023 del 21 de septiembre de 2017.
De igual manera se realiza una revisión de los soportes allegados por los funcionarios, los cuales sirven como base para determinar el porcentaje a aplicar para el acceder a la prima técnica. Un ejemplo de este proceso refiere a la expedición de la Resolución 495 de 2017 (20177000150873) "Por la cual se reconoce y ordena el pago de una prima técnica"</t>
  </si>
  <si>
    <t>Respecto a la acción se evidencia que la entidad  "alarmas en "ORFEO", con el fin de atender oportunamente  las peticiones asignadas a través del mismo ORFEO o por el sistema SDQS, debo señalar que el número de asignaciones a esta oficina es bajo por la especialidad de la misma. Por medio del SDQS sólo se envían las relacionadas con actos de corrupción y en el año anterior no recibimos mas de cinco (5). Algunas no tenían nada que ver con el tema de corrupción y otras estaban relacionadas con actividades de otras entidades.  En uno y otro caso fueron remitidas el mismo día de radicación en el sistema o, a mas tardar, al día siguiente, a la dependencia o entidad competente para atenderlas.  Las asignadas por ORFEO, también muy pocas, fueron atendidas en los términos previstos en la Ley 1755 de 2015. (Dada la premura del requerimiento, no tengo disponibilidad de suministrar soportes; sin embargo, la próxima semana los allegaré).  </t>
  </si>
  <si>
    <t>Como actividades de seguimiento se evidenció que el programa distrital de estímulos al corte del 31 de diciembre adjudicó un total de 24 becas y 6 premios, se evidenció desde la página web de la SCRD que cada una de las convocatorias posee una cartilla que establece las reglas aplicables a cada uno de los concurso y como anexos a los mismos se incluyen las condiciones generales, los formularios y demás documentacion que debe presentar los concursantes. Cabe mencionar  mencionar que la apertura de los concursos se dió mediante las Resoluciones No.091, No. 363, No. 455 y 483 de 2017.  Es de aclarar que, para los procesos de inscripción de concursantes se cuenta con una Plataforma técnologica que permite un registro ON LINE, lo que genera un nivel de transparencia en la primera etapa del proceso de las convocatorias. 
De igual manera la entidad  cuenta con el programa de apoyos concertados, cuya apertura se dió  a través de la Resolución No.431 de 2017, vale la pena mencionar que para el proceso se expidió un aviso modificatoria de fecha 6 de diciembre de 2017, que estableció, ampliar el plazo de subsanación de documentos admInistrativos para aquellas entidades sin ánimo de lucro interesadas en participar en el proceso, lo anterior con el  fin de contar con una mayor participación de ESAL en dicha convocatoria .Para llevar a cabo esta actividad se  habilitó la plataforma ON LINE que administra la Dirección de Fomento.  
Es de anotar que cada convocatoria de estímulos económicos, posee una carpeta virtual por cada uno de los ganadores, así como de cada uno de los jurados seleccionados, lo anterior aplica tanto para el programa distrital de estímulos, como para el Programa Distrital de Apoyos concertados.</t>
  </si>
  <si>
    <t>Durante el seguimiento realizado por parte del equipo de control Interno al corte del 31 de diciembre de 2017 , se evidenció  que la entidad cuenta con registros de asistencia de los funcionarios de carrera admnistraiva  a las  capacitaciones y socializaciones, relacionadas con la evaluación de desempeño laboral, así:
1. Control de inducción a funcionarios nuevos, mediante el cual se deja constancia de la socialización del instrumento de evaluaciónExpediente Orfeo 201773005702300001E.
2. Reinducción realizada el 2 de marzo de 2017, mediante la cual, entre otros aspectos, se llamó la atención sobre la aplicación de los instrumentos de evaluación. Radicado 20177300039173.
3. Capacitación metodología evaluación por dependencias a cargo de Control Interno Radicado 201773000123653</t>
  </si>
  <si>
    <t xml:space="preserve">Durante la revisión se evidenció que el día 11 de agosto mediante radicado de ORFEO 20179100119053 la subdirección del Observatorio de Culturas generó el formulario que contiene las preguntas de la Encuesta Bienal de Culturas 2017. Luego para el día 14 de agosto se radicó un documento mediante ORFEO 20179100119053 en el cual se definen los criterios para la inclusión, exclusión o modificación en los temas y preguntas de la encuesta bienal de culturas, esto como producto de la mesa de trabajo del  30 de marzo de 2017.
Como acción preventiva de custodia de la información, la Subdirección Observatorio de Culturas desarrolló el Aplicativo de Captura de Información de la EBC 2017, el cual se encuentra en el servidor de la entidad bajo la dirección: http://172.16.11.20:18080/SCRDformulario/reporte/lista_general.xhtml.  
Se desarrollaron roles para el acceso a esta herramienta de tal manera que se garantiza el adecuado uso de la información por parte de quienes sistematizan y procesan los datos suministrados por las personas consultadas. </t>
  </si>
  <si>
    <t xml:space="preserve">Durante el seguimiento realizado por el equipo de control interno, se evidenció que el Grupo Interno de Sistemas elaboró un borrador del documento de actualización de políticas de políticas de seguridad de la información, el cual fue presentado el día 26 de diciembre de 2017, ante el comité directivo. A dicho documento se le realizaron algunos ajustes con el fin de ser presentados a la Alta Dirección para su aprobación final. </t>
  </si>
  <si>
    <t>Para la fecha de la revisión se comunica que la oficina de Control interno cuenta con un equipo multidisciplinario que de conformidad con su perfil es designado para realizar las auditorías de gestión y demás informes de carácter legal. Para cada auditoría se prepara un memorando informando el inicio de la auditoría, seguidamente se presentan el plan de auditoría que contiene el alcance y los criterios de auditoria, luego se ejecuta la auditoría al proceso seleccionado desde el PAA, posteriormente se elabora un informe preliminar de auditoria y por último se elabora un informe final de auditoría que es comunidado a la secretaría del despacho e informado al responsable del proceso auditado. Cabe mencionar que el equipo de Control Interno al realizar las actividades antes mencionas, viene dando cumplimiento al procedimiento de auditorías internas el cual fue actualizado el pasado 11 de mayo de 2017. Por último en cumplimiento del Decreto 648 de 2017 la Oficina de Control Interno preparó los documentos de Estatuto de Auditoría Interna y Código de Ética del Auditor, los cuales fueron aprobados por el Comité Institucional de Coordinación de Control Interno el pasado 02 de noviembre de 2017, posteriormente los mismos documentos fueron adoptados mediante la Resolución 596 de 2017.</t>
  </si>
  <si>
    <t>En desarrollo de las actividades propias de la Oficina de Control Interno se cuenta con el Plan Anual de Auditoría, el cual fue aprobado por el Comité Institucional de Coordinación de Control Interno de la entidad. De igual manera la oficina atiende de manera oportuna todos los derechos de petición y demás requerimientos interpuestos por los ciudadanos cuando estos informan o denuncian situaciones anómalas, incluidos los actos de corrupción.</t>
  </si>
  <si>
    <r>
      <t>En ocasión al segumiento realizado por parte del equipo de Control Interno se evidenció que la entidad cuenta con carpetas virtuales que contienen la historia laboral de cada funcionario vinculado, donde se anexan los siguientes registros, así:
1. Hoja de vida del SIDEAP ( con soportes de estudios y experiencia laboral)
2. Análisis meritocráctico cuando se trate de Gerente Público.
3. Análisis de requisitos.
4. Acto administtativo de nombramiento y de posesión.
5. Constancia de afiliación al SGSSI.</t>
    </r>
    <r>
      <rPr>
        <sz val="12"/>
        <color rgb="FFFF0000"/>
        <rFont val="Arial"/>
        <family val="2"/>
      </rPr>
      <t xml:space="preserve">
</t>
    </r>
  </si>
  <si>
    <t>Equipo de Control Interno</t>
  </si>
  <si>
    <t>1. Manual metodológico recolección de información.
2. Instructivo metodologías sencillas de conteo
Estos documentos se encuentran publicados en la página de Cultunet de la SCRD en el proceso de transformaciones culturales.</t>
  </si>
  <si>
    <t xml:space="preserve">Modificación, eliminación y/o violación a la confidencialidad de la información de la entidad almacenada en bases de datos de manera malintencionada por parte del personal que administra la plataforma informática de la entidad.
</t>
  </si>
  <si>
    <r>
      <rPr>
        <u/>
        <sz val="12"/>
        <color rgb="FF000000"/>
        <rFont val="Arial1"/>
      </rPr>
      <t>1.  Instrumentos de control en la administración de documentos:</t>
    </r>
    <r>
      <rPr>
        <sz val="12"/>
        <color rgb="FF000000"/>
        <rFont val="Arial1"/>
      </rPr>
      <t xml:space="preserve">
Como parte del control frente a los documentos que hacen parte de los expedientes que se conforman en la sede principal de la SCRD, se realiza control mediante una planilla con el ánimo de identificar y ubicar los documentos recibidos o generados con relación a cada tema en particular (contratos e historias laborales) documentos que son archivados en los respectivos expedientes en Orfeo. Evidencia (Expediente Orfeo No.201771004000500001E) 
Control de documentos que no pudieron ser entregados al destinatario:  Traza de los documentos que por factores externos no fueron entregados a su destinatario y fueron reportados a los respectivos productores. Evidencia (Expediente Orfeo No. 201771004000600003E).
Control de entrega de las comunicaciones oficiales enviadas a destinatarios internos:  Control de préstamo y entrega de los documentos a usuarios internos. Evidencia (Expediente Orfeo No. 201771004000600002E).
Control de entrega de las comunicaciones oficiales enviadas a destinatarios externos: Control del envío de las comunicaciones oficiales entregadas a los usuarios externos. Evidencia (Expediente Orfeo No. 201771004000600001E).
</t>
    </r>
    <r>
      <rPr>
        <u/>
        <sz val="12"/>
        <color rgb="FF000000"/>
        <rFont val="Arial1"/>
      </rPr>
      <t>2.  Acciones frente a los procesos de capacitación en materia de gestión documental y uso del aplicativo Orfeo</t>
    </r>
    <r>
      <rPr>
        <sz val="12"/>
        <color rgb="FF000000"/>
        <rFont val="Arial1"/>
      </rPr>
      <t xml:space="preserve">
Capacitación Gestión Documental - 24 de octubre de 2017. Evidencia Radicado Orfeo No.20177300165743
Capacitación de Aplicativo Orfeo para el Nivel Asistencial – Tres grupos - 15, 16 Y 17 de Agosto 2017. Evidencia  radicado Orfeo 20177300124333.
</t>
    </r>
    <r>
      <rPr>
        <u/>
        <sz val="12"/>
        <color rgb="FF000000"/>
        <rFont val="Arial1"/>
      </rPr>
      <t>3. Divulgación administración de documentos</t>
    </r>
    <r>
      <rPr>
        <sz val="12"/>
        <color rgb="FF000000"/>
        <rFont val="Arial1"/>
      </rPr>
      <t xml:space="preserve">
Circular No. 14 de 2017.  Uso eficiente del papel. Evidencia radicado Orfeo No. 20177000107273
Circular No. 13 de 2017. Uso del aplicativo Orfeo y de formatos oficiales. Evidencia radicado Orfeo No. 20177100100383
</t>
    </r>
    <r>
      <rPr>
        <u/>
        <sz val="12"/>
        <color rgb="FF000000"/>
        <rFont val="Arial1"/>
      </rPr>
      <t xml:space="preserve">4. Acciones frente al Sistema Integrado de Gestión
</t>
    </r>
    <r>
      <rPr>
        <sz val="12"/>
        <color rgb="FF000000"/>
        <rFont val="Arial1"/>
      </rPr>
      <t xml:space="preserve">Actualización Procedimiento PR-GDF-14 Generación y Tramite de Documentos. Evidencia radicado Orfeo No. 20175000176583
Actualización Caracterización Gestión Documental de Rec. Físicos y Serv. Generales. Evidencia radicado Orfeo No. 20177100108003
Actualización procedimientos Ges. Doc. (PR-GDF- 01,02,03).  Evidencia radicado Orfeo No. 20175000098283
</t>
    </r>
  </si>
  <si>
    <t>La entidad cuenta con un plan anual de adquisiones el cual se encuentra publicado en la página web de la entidad, pestaña SCRD transparente.  Dicho plan cuenta con cinco varias versiones el último corresponde al del 31 de octubre de 2017. Para la contratación de la entidad se cuenta con un manual de contratación, así mismo la entidad viene publicando en la página web SCRD la contratación adelantada por la entidad en los meses de enero - febrero de 2017. También se verificó desde la página web, que la entidad ha  venido informando los contratos suscritos, al corte del periodo evaluado se evidenció como última publicación la del mes de noviembre de 2017, también se evidencia que los contratos adelantados por la entidad  se encuentran publicados a través del portal SECOP y SECOP II.</t>
  </si>
  <si>
    <t>La Oficina Asesora de Comunicaciones (OAC) cuenta con una herramienta para la publicación de información(BRIEF), así mismo cuenta con personal idoneo para atender los requerimientos que las áreas solicitan en temas de diseño y elaboración de piezas de publicación. Las publicaciones e impresiones realizadas por la OAC  tienen en ocasiones incidencia a nivel interno de la entidad y otras son nivel externo. 
Para el seguimiento del periodo a evaluar se evidencian las planillas que contienen cada una de las solicitudes de publicación de todas las áreas de la entidad, las cuales se encuentran en los siguientes radicados de ORFEO:  20171200072903 - 20171200072913 - 20171200072933 - 20171200072943 - 20171200072963 - 20171200072973 - 20171200099203 - 20171200099213 - 20179000121973 - 20171200132283 - 20171200132303 - 20173100134443 - 20171200148773.</t>
  </si>
  <si>
    <t xml:space="preserve">La Subdirección del observatorio de culturas de la SCRD, mediante radicado de ORFEO 20179100119943, incorporó la metodología general para realizar los ajustes y la validación del formulario de la Encuesta Bienal de Culturas con entidades del sector y del distrito.
Las actas del 9 de junio y 16 de junio radicadas bajo los orfeos 20179100120793 y 20179100121353 respectivamente contienen los ajustes y estructura del formulario de la ECB, así como una revisión final del formulario.
Para el último trimestre de la vigencia 2017, se diseñaron e implementaron los manuales de campo de la Encuesta Bienal de Culturas 2017 (manual de supervisión, manual de coordinación, manual del encuestador, manual de crítica y digitación) que responden a las solicitudes de mejoramiento de procedimientos hechas por el DANE en la evaluación de la EBC 2015. Los manuales fueron radicados eldía  28 de diciembre bajo los ORFEOS No. 20179100203793, No. 20179100180343, No. 20179100202483. </t>
  </si>
  <si>
    <r>
      <t xml:space="preserve">La Subdirección del Observatorio de Culturas posee un expediente virtual denominado aplicación de la Encuesta Bienal de Culturas, allí se encuentran los siguientes documentos:  
1. Validación de requerimientos y alcance de desarrollo para la captura de la encuesta bienal de culturas. (radicado 20179100119873).
2. Validación de reportes requeridos y la base que debe generar la aplicación para el procesamiento estadístico. (radicado ORFEO No. 20179100119893). Seguimiento de la Encuesta Bienal de Culturas 2017 (radicado ORFEO No. 20179100131223).
3. Validación de arquitectura para la aplicación de captura de la Encuesta Bienal de Culturas con la oficina de sistemas (radicado ORFEO No. 20179100133353).
4. Acta de despliegue de la versión con ajustes solicitados con el desarrollador del aplicativo de captura de la encuesta Bienal de Culturas basadas en las pruebas (radicado ORFEO No. 20179100133433).
</t>
    </r>
    <r>
      <rPr>
        <sz val="12"/>
        <rFont val="Arial1"/>
      </rPr>
      <t>De acuerdo con el Manual de Seguridad de la Información (del área de sistemas de la entidad) se realizan copias de seguridad de la base de datos de la EBC 2017 cada mes, con el fin de controlar las fugas de información. Así mismo, el Aplicativo de Captura de información diseñado para la sistematización de la EBC 2017, solo permite la descarga de información al rol de Administrador evitando que cualquier persona pueda tener acceso a la información.  
En el micrositio Dirección de Cultura Ciudadana de la página web de la Secretaría de Cultura, Recreación y Deporte, se publican los resultados de las mediciones realizadas por el Observatorio de Culturas de manera anonimizada, con lo cual se garantiza la protección de la información de identificación personal de las personas consultadas. Esta información se puede consultar en: http://www.culturarecreacionydeporte.gov.co/es/cultura-ciudadana/observatorio-de-culturas/encuesta-bienal-de-culturas.</t>
    </r>
  </si>
  <si>
    <t>En los nuevos procedimientos que se formularán en el nuevo contexto de SECOP II, se enfatizará y se establecerán controles que contribuyan a eliminar riesgos de falsificación de documentos soportes para los contratos, además de los existentes, si esto procede.</t>
  </si>
  <si>
    <t>Se evidencia que la documentación y actos administrativos dirijidos a las ESAL, contienen verificaciones por parte de más de dos funcionarios asignados a la dependencia de la Dirección de personas jurídicas. Ejemplo revisión a la Resolución 286 del mes de mayo de 2017 (radicado 20177000080503) expedida por la Dirección de Personas Jurídicas. De igual manera se realiza una verificación de la documentación entregada por las ESAL, las cuales se convalidan con una revisión en una lista de chequeo establecida en el formato FR-08- PR-FES-08l la cual es verificada por dos funcionarios de la Dirección de Personas Jurídicas. Lo anterior mencionado se ve evidenciado en el ejemplo (radicado ORFEO 20172300653).</t>
  </si>
  <si>
    <t>Durante el seguimiento se evidenció que la entidad viene realizando los procesos de selección de conformidad con lo establecido en la normatividad vigente, sin embargo está en la tarea de desarrollar una acción preventiva formulada  en el radicado ORFEO No. 20171100112373, por medio de la cual se plantean acciones tendientes a mantener actualizados los procedimientos en el contexto de la implementación del SECOP II.</t>
  </si>
  <si>
    <t>La Resolución 742 de 2016 que modifico parcialmente la resolución 237 de 2015, adopta el reglamento de funcionamiento de los Comités evaluadores y se establecen los procedimientos respectivos. La responsabilidad de designar los miembros del comite evaluador recae sobre el ordenador del gasto. Luego de ello, éstos se rigen por lo reglamentado.</t>
  </si>
  <si>
    <t>FECHA DE SEGUIMIENTO</t>
  </si>
  <si>
    <t>SEGUIMIENTO A LAS ACCIONES</t>
  </si>
  <si>
    <t>Los insumos y demás materiales de impresión que se encuentra en la imprenta distrital y que pertenecen a la SCRD se encuentran controlados por un funcionario de la OAC, a traves de un control administrativo (Archivo EXCEL). Algunos insumos y materiales de impresión se encuentran en la imprenta Distrital, a fin de atender los requerimientos de impresos y publicaciones solicitadas por las diferentes áreas de la entidad, esto obedece a que la imprenta presta el servicio de impresión a todas las entidades del distrito capital.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</si>
</sst>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240A]#,##0.00;[Red]&quot;(&quot;[$$-240A]#,##0.00&quot;)&quot;"/>
  </numFmts>
  <fonts count="49">
    <font>
      <sz val="10"/>
      <name val="Arial"/>
      <family val="2"/>
    </font>
    <font>
      <sz val="11"/>
      <color theme="1"/>
      <name val="Calibri"/>
      <family val="2"/>
      <scheme val="minor"/>
    </font>
    <font>
      <sz val="11"/>
      <color theme="1"/>
      <name val="Calibri"/>
      <family val="2"/>
      <scheme val="minor"/>
    </font>
    <font>
      <sz val="10"/>
      <name val="Arial"/>
      <family val="2"/>
    </font>
    <font>
      <sz val="12"/>
      <name val="Arial"/>
      <family val="2"/>
    </font>
    <font>
      <b/>
      <sz val="10"/>
      <name val="Arial"/>
      <family val="2"/>
    </font>
    <font>
      <sz val="16"/>
      <name val="Arial"/>
      <family val="2"/>
    </font>
    <font>
      <b/>
      <sz val="12"/>
      <color indexed="9"/>
      <name val="Arial"/>
      <family val="2"/>
    </font>
    <font>
      <sz val="11"/>
      <name val="Arial"/>
      <family val="2"/>
    </font>
    <font>
      <sz val="8"/>
      <name val="Arial"/>
      <family val="2"/>
    </font>
    <font>
      <b/>
      <sz val="16"/>
      <color indexed="63"/>
      <name val="Carlito"/>
      <family val="2"/>
    </font>
    <font>
      <b/>
      <sz val="10"/>
      <color indexed="21"/>
      <name val="Arial"/>
      <family val="2"/>
    </font>
    <font>
      <b/>
      <sz val="12"/>
      <color indexed="16"/>
      <name val="Arial"/>
      <family val="2"/>
    </font>
    <font>
      <b/>
      <sz val="12"/>
      <color indexed="29"/>
      <name val="Arial"/>
      <family val="2"/>
    </font>
    <font>
      <sz val="10"/>
      <color indexed="8"/>
      <name val="Arial"/>
      <family val="2"/>
    </font>
    <font>
      <b/>
      <sz val="11"/>
      <color theme="1"/>
      <name val="Calibri"/>
      <family val="2"/>
      <scheme val="minor"/>
    </font>
    <font>
      <b/>
      <sz val="12"/>
      <color theme="5" tint="-0.249977111117893"/>
      <name val="Arial"/>
      <family val="2"/>
    </font>
    <font>
      <b/>
      <sz val="16"/>
      <color theme="1"/>
      <name val="Calibri"/>
      <family val="2"/>
      <scheme val="minor"/>
    </font>
    <font>
      <b/>
      <sz val="12"/>
      <color theme="1"/>
      <name val="Arial"/>
      <family val="2"/>
    </font>
    <font>
      <b/>
      <sz val="12"/>
      <color rgb="FFFF0000"/>
      <name val="Arial"/>
      <family val="2"/>
    </font>
    <font>
      <b/>
      <sz val="12"/>
      <color rgb="FF0070C0"/>
      <name val="Arial"/>
      <family val="2"/>
    </font>
    <font>
      <b/>
      <sz val="11"/>
      <color theme="1"/>
      <name val="Arial"/>
      <family val="2"/>
    </font>
    <font>
      <sz val="12"/>
      <color theme="1"/>
      <name val="Arial"/>
      <family val="2"/>
    </font>
    <font>
      <b/>
      <sz val="10"/>
      <color rgb="FFFF0000"/>
      <name val="Arial"/>
      <family val="2"/>
    </font>
    <font>
      <b/>
      <sz val="10"/>
      <color rgb="FF0070C0"/>
      <name val="Arial"/>
      <family val="2"/>
    </font>
    <font>
      <b/>
      <sz val="28"/>
      <color theme="1"/>
      <name val="Calibri"/>
      <family val="2"/>
      <scheme val="minor"/>
    </font>
    <font>
      <b/>
      <sz val="11"/>
      <color rgb="FF0070C0"/>
      <name val="Arial"/>
      <family val="2"/>
    </font>
    <font>
      <b/>
      <sz val="10"/>
      <color theme="1"/>
      <name val="Arial"/>
      <family val="2"/>
    </font>
    <font>
      <b/>
      <sz val="18"/>
      <color theme="1"/>
      <name val="Calibri"/>
      <family val="2"/>
      <scheme val="minor"/>
    </font>
    <font>
      <sz val="18"/>
      <name val="Arial"/>
      <family val="2"/>
    </font>
    <font>
      <sz val="11"/>
      <color theme="1"/>
      <name val="Liberation Sans"/>
      <family val="2"/>
    </font>
    <font>
      <b/>
      <i/>
      <sz val="16"/>
      <color theme="1"/>
      <name val="Liberation Sans"/>
      <family val="2"/>
    </font>
    <font>
      <b/>
      <i/>
      <u/>
      <sz val="11"/>
      <color theme="1"/>
      <name val="Liberation Sans"/>
      <family val="2"/>
    </font>
    <font>
      <b/>
      <sz val="14"/>
      <name val="Arial"/>
      <family val="2"/>
    </font>
    <font>
      <sz val="12"/>
      <color theme="1"/>
      <name val="Arial1"/>
    </font>
    <font>
      <sz val="14"/>
      <color theme="1"/>
      <name val="Arial"/>
      <family val="2"/>
    </font>
    <font>
      <b/>
      <sz val="9"/>
      <color indexed="81"/>
      <name val="Tahoma"/>
      <family val="2"/>
    </font>
    <font>
      <sz val="11"/>
      <color rgb="FF000000"/>
      <name val="Liberation Sans"/>
      <family val="2"/>
    </font>
    <font>
      <b/>
      <i/>
      <sz val="16"/>
      <color rgb="FF000000"/>
      <name val="Liberation Sans"/>
      <family val="2"/>
    </font>
    <font>
      <b/>
      <i/>
      <u/>
      <sz val="11"/>
      <color rgb="FF000000"/>
      <name val="Liberation Sans"/>
      <family val="2"/>
    </font>
    <font>
      <sz val="12"/>
      <color rgb="FF000000"/>
      <name val="Arial1"/>
    </font>
    <font>
      <b/>
      <sz val="28"/>
      <name val="Arial"/>
      <family val="2"/>
    </font>
    <font>
      <b/>
      <sz val="16"/>
      <color theme="1"/>
      <name val="Arial"/>
      <family val="2"/>
    </font>
    <font>
      <sz val="12"/>
      <color rgb="FFFF0000"/>
      <name val="Arial"/>
      <family val="2"/>
    </font>
    <font>
      <sz val="12"/>
      <name val="Arial1"/>
    </font>
    <font>
      <u/>
      <sz val="12"/>
      <color rgb="FF000000"/>
      <name val="Arial1"/>
    </font>
    <font>
      <sz val="11"/>
      <color rgb="FFFF0000"/>
      <name val="Arial"/>
      <family val="2"/>
    </font>
    <font>
      <sz val="17"/>
      <name val="Arial1"/>
    </font>
    <font>
      <sz val="17"/>
      <color rgb="FF000000"/>
      <name val="Arial1"/>
    </font>
  </fonts>
  <fills count="22">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23"/>
        <bgColor indexed="64"/>
      </patternFill>
    </fill>
    <fill>
      <patternFill patternType="solid">
        <fgColor indexed="13"/>
        <bgColor indexed="64"/>
      </patternFill>
    </fill>
    <fill>
      <patternFill patternType="solid">
        <fgColor indexed="51"/>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theme="4" tint="-0.249977111117893"/>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3">
    <xf numFmtId="0" fontId="0" fillId="0" borderId="0"/>
    <xf numFmtId="0" fontId="3" fillId="0" borderId="0"/>
    <xf numFmtId="0" fontId="30" fillId="0" borderId="0"/>
    <xf numFmtId="0" fontId="31" fillId="0" borderId="0">
      <alignment horizontal="center"/>
    </xf>
    <xf numFmtId="0" fontId="31" fillId="0" borderId="0">
      <alignment horizontal="center" textRotation="90"/>
    </xf>
    <xf numFmtId="0" fontId="32" fillId="0" borderId="0"/>
    <xf numFmtId="164" fontId="32" fillId="0" borderId="0"/>
    <xf numFmtId="0" fontId="37" fillId="0" borderId="0"/>
    <xf numFmtId="0" fontId="38" fillId="0" borderId="0" applyNumberFormat="0" applyBorder="0" applyProtection="0">
      <alignment horizontal="center"/>
    </xf>
    <xf numFmtId="0" fontId="38" fillId="0" borderId="0" applyNumberFormat="0" applyBorder="0" applyProtection="0">
      <alignment horizontal="center" textRotation="90"/>
    </xf>
    <xf numFmtId="41" fontId="1" fillId="0" borderId="0" applyFont="0" applyFill="0" applyBorder="0" applyAlignment="0" applyProtection="0"/>
    <xf numFmtId="0" fontId="39" fillId="0" borderId="0" applyNumberFormat="0" applyBorder="0" applyProtection="0"/>
    <xf numFmtId="164" fontId="39" fillId="0" borderId="0" applyBorder="0" applyProtection="0"/>
  </cellStyleXfs>
  <cellXfs count="267">
    <xf numFmtId="0" fontId="0" fillId="0" borderId="0" xfId="0"/>
    <xf numFmtId="0" fontId="0" fillId="2" borderId="0" xfId="0" applyFill="1" applyProtection="1"/>
    <xf numFmtId="0" fontId="3" fillId="2" borderId="0" xfId="0" applyFont="1" applyFill="1" applyBorder="1" applyAlignment="1" applyProtection="1">
      <alignment vertical="center" wrapText="1"/>
    </xf>
    <xf numFmtId="0" fontId="4"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xf>
    <xf numFmtId="0" fontId="3" fillId="2" borderId="0" xfId="0" applyFont="1" applyFill="1" applyAlignment="1" applyProtection="1">
      <alignment horizontal="center" vertical="center" wrapText="1"/>
    </xf>
    <xf numFmtId="0" fontId="3" fillId="2" borderId="1" xfId="0" applyFont="1" applyFill="1" applyBorder="1" applyAlignment="1" applyProtection="1">
      <alignment vertical="center" wrapText="1"/>
    </xf>
    <xf numFmtId="0" fontId="6" fillId="2" borderId="1" xfId="1"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 fontId="5" fillId="0" borderId="1" xfId="0" applyNumberFormat="1" applyFont="1" applyBorder="1" applyAlignment="1" applyProtection="1">
      <alignment horizontal="center" vertical="center"/>
    </xf>
    <xf numFmtId="0" fontId="4" fillId="2" borderId="1" xfId="0" applyFont="1" applyFill="1" applyBorder="1" applyAlignment="1" applyProtection="1">
      <alignment vertical="center" wrapText="1"/>
    </xf>
    <xf numFmtId="0" fontId="6" fillId="2" borderId="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3" fillId="2" borderId="0" xfId="1" applyFont="1" applyFill="1" applyBorder="1" applyAlignment="1" applyProtection="1">
      <alignment vertical="center" wrapText="1"/>
    </xf>
    <xf numFmtId="0" fontId="4" fillId="0" borderId="1" xfId="1" applyFont="1" applyBorder="1" applyAlignment="1" applyProtection="1">
      <alignment horizontal="center" vertical="center" wrapText="1"/>
    </xf>
    <xf numFmtId="0" fontId="3" fillId="2" borderId="0" xfId="1" applyFont="1" applyFill="1" applyBorder="1" applyAlignment="1" applyProtection="1">
      <alignment horizontal="center" vertical="center" wrapText="1"/>
    </xf>
    <xf numFmtId="0" fontId="3" fillId="2" borderId="0" xfId="1" applyFont="1" applyFill="1" applyAlignment="1" applyProtection="1">
      <alignment vertical="center" wrapText="1"/>
    </xf>
    <xf numFmtId="0" fontId="0" fillId="2" borderId="0" xfId="0" applyFill="1"/>
    <xf numFmtId="0" fontId="5" fillId="6" borderId="1" xfId="0" applyFont="1" applyFill="1" applyBorder="1" applyAlignment="1" applyProtection="1">
      <alignment horizontal="center" vertical="center" wrapText="1"/>
    </xf>
    <xf numFmtId="0" fontId="3" fillId="2" borderId="0" xfId="1" applyFont="1" applyFill="1" applyAlignment="1" applyProtection="1">
      <alignment horizontal="center" vertical="center" wrapText="1"/>
    </xf>
    <xf numFmtId="0" fontId="0" fillId="2" borderId="0" xfId="0" applyFill="1" applyAlignment="1">
      <alignment horizontal="center"/>
    </xf>
    <xf numFmtId="0" fontId="8" fillId="0" borderId="0" xfId="0" applyFont="1"/>
    <xf numFmtId="0" fontId="0" fillId="2" borderId="0" xfId="0" applyFill="1" applyAlignment="1" applyProtection="1">
      <alignment horizontal="center"/>
    </xf>
    <xf numFmtId="0" fontId="3" fillId="2" borderId="0" xfId="0" applyFont="1" applyFill="1"/>
    <xf numFmtId="0" fontId="0" fillId="4" borderId="0" xfId="0" applyFill="1"/>
    <xf numFmtId="0" fontId="0" fillId="3" borderId="0" xfId="0" applyFill="1"/>
    <xf numFmtId="0" fontId="0" fillId="6" borderId="0" xfId="0" applyFill="1"/>
    <xf numFmtId="0" fontId="5" fillId="2" borderId="0" xfId="0" applyFont="1" applyFill="1" applyAlignment="1">
      <alignment vertical="center"/>
    </xf>
    <xf numFmtId="0" fontId="3" fillId="2" borderId="0" xfId="0" applyFont="1" applyFill="1" applyAlignment="1">
      <alignment vertical="center" wrapText="1"/>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3" fillId="2" borderId="0" xfId="0" applyFont="1" applyFill="1" applyAlignment="1">
      <alignment horizontal="center"/>
    </xf>
    <xf numFmtId="0" fontId="10" fillId="2" borderId="0" xfId="0" applyFont="1" applyFill="1" applyAlignment="1">
      <alignment wrapText="1"/>
    </xf>
    <xf numFmtId="0" fontId="10" fillId="2" borderId="0" xfId="0" applyFont="1" applyFill="1" applyAlignment="1"/>
    <xf numFmtId="0" fontId="5" fillId="7" borderId="1"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wrapText="1"/>
    </xf>
    <xf numFmtId="0" fontId="14" fillId="2" borderId="0" xfId="0" applyFont="1" applyFill="1" applyProtection="1"/>
    <xf numFmtId="0" fontId="14" fillId="2" borderId="0" xfId="1" applyFont="1" applyFill="1" applyAlignment="1" applyProtection="1">
      <alignment vertical="center" wrapText="1"/>
    </xf>
    <xf numFmtId="0" fontId="14" fillId="2" borderId="0" xfId="0" applyFont="1" applyFill="1" applyAlignment="1" applyProtection="1">
      <alignment horizontal="center"/>
    </xf>
    <xf numFmtId="0" fontId="14" fillId="2" borderId="0" xfId="0" applyFont="1" applyFill="1" applyBorder="1" applyAlignment="1" applyProtection="1">
      <alignment vertical="center" wrapText="1"/>
    </xf>
    <xf numFmtId="0" fontId="14" fillId="2" borderId="0"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protection locked="0"/>
    </xf>
    <xf numFmtId="0" fontId="4" fillId="0" borderId="3" xfId="1" applyFont="1" applyBorder="1" applyAlignment="1" applyProtection="1">
      <alignment horizontal="center" vertical="center" wrapText="1"/>
    </xf>
    <xf numFmtId="0" fontId="17" fillId="0" borderId="1" xfId="0" applyFont="1" applyBorder="1" applyAlignment="1">
      <alignment vertical="center"/>
    </xf>
    <xf numFmtId="0" fontId="0" fillId="11" borderId="0" xfId="0" applyFill="1" applyAlignment="1" applyProtection="1">
      <alignment horizontal="center"/>
    </xf>
    <xf numFmtId="0" fontId="0" fillId="2" borderId="1" xfId="0" applyFont="1" applyFill="1" applyBorder="1" applyAlignment="1" applyProtection="1">
      <alignment horizontal="center" vertical="center" wrapText="1"/>
    </xf>
    <xf numFmtId="0" fontId="7" fillId="10" borderId="0" xfId="0" applyFont="1" applyFill="1" applyBorder="1" applyAlignment="1" applyProtection="1">
      <alignment horizontal="center" vertical="center" wrapText="1"/>
    </xf>
    <xf numFmtId="0" fontId="6" fillId="10" borderId="0" xfId="0" applyFont="1" applyFill="1" applyBorder="1" applyAlignment="1" applyProtection="1">
      <alignment horizontal="center" vertical="top" wrapText="1"/>
    </xf>
    <xf numFmtId="0" fontId="3" fillId="10" borderId="0" xfId="0" applyFont="1" applyFill="1" applyBorder="1" applyAlignment="1" applyProtection="1">
      <alignment vertical="center" wrapText="1"/>
    </xf>
    <xf numFmtId="0" fontId="6" fillId="0" borderId="5" xfId="0" applyFont="1" applyBorder="1" applyAlignment="1" applyProtection="1">
      <alignment horizontal="center" vertical="top" wrapText="1"/>
    </xf>
    <xf numFmtId="0" fontId="22" fillId="2" borderId="1" xfId="0" applyFont="1" applyFill="1" applyBorder="1" applyAlignment="1" applyProtection="1">
      <alignment horizontal="left" vertical="center" wrapText="1"/>
    </xf>
    <xf numFmtId="0" fontId="7" fillId="5" borderId="1" xfId="0"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7" fillId="5" borderId="1" xfId="0" applyFont="1" applyFill="1" applyBorder="1" applyAlignment="1" applyProtection="1">
      <alignment horizontal="center" vertical="center" wrapText="1"/>
    </xf>
    <xf numFmtId="0" fontId="0" fillId="12" borderId="0" xfId="0" applyFill="1"/>
    <xf numFmtId="0" fontId="0" fillId="13" borderId="0" xfId="0" applyFill="1"/>
    <xf numFmtId="0" fontId="0" fillId="14" borderId="0" xfId="0" applyFill="1"/>
    <xf numFmtId="0" fontId="3" fillId="2" borderId="0" xfId="0" applyFont="1" applyFill="1" applyBorder="1" applyAlignment="1" applyProtection="1">
      <alignment horizontal="center" vertical="center" wrapText="1"/>
      <protection locked="0"/>
    </xf>
    <xf numFmtId="0" fontId="0" fillId="2" borderId="0" xfId="0" applyFont="1" applyFill="1" applyBorder="1" applyAlignment="1" applyProtection="1">
      <alignment horizontal="center" vertical="center" wrapText="1"/>
    </xf>
    <xf numFmtId="0" fontId="24" fillId="2" borderId="1" xfId="1" applyFont="1" applyFill="1" applyBorder="1" applyAlignment="1" applyProtection="1">
      <alignment horizontal="center" vertical="center" textRotation="90" wrapText="1"/>
    </xf>
    <xf numFmtId="0" fontId="0" fillId="2" borderId="0" xfId="0" applyFont="1" applyFill="1" applyBorder="1" applyAlignment="1" applyProtection="1">
      <alignment vertical="center" wrapText="1"/>
    </xf>
    <xf numFmtId="0" fontId="0" fillId="15" borderId="0" xfId="0" applyFill="1"/>
    <xf numFmtId="0" fontId="0" fillId="16" borderId="0" xfId="0" applyFill="1"/>
    <xf numFmtId="0" fontId="3" fillId="10" borderId="1" xfId="0" applyFont="1" applyFill="1" applyBorder="1" applyAlignment="1" applyProtection="1">
      <alignment horizontal="center" vertical="center" wrapText="1"/>
    </xf>
    <xf numFmtId="0" fontId="0" fillId="10" borderId="1"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10" borderId="0" xfId="0" applyFont="1" applyFill="1" applyBorder="1" applyAlignment="1" applyProtection="1">
      <alignment horizontal="center" vertical="center" wrapText="1"/>
    </xf>
    <xf numFmtId="0" fontId="0" fillId="10" borderId="0" xfId="0" applyFont="1" applyFill="1" applyBorder="1" applyAlignment="1" applyProtection="1">
      <alignment horizontal="center" vertical="center" wrapText="1"/>
    </xf>
    <xf numFmtId="0" fontId="0" fillId="2" borderId="2" xfId="0" applyFont="1" applyFill="1" applyBorder="1" applyAlignment="1" applyProtection="1">
      <alignment horizontal="center" vertical="center" wrapText="1"/>
    </xf>
    <xf numFmtId="0" fontId="3" fillId="10" borderId="3" xfId="0" applyFont="1" applyFill="1" applyBorder="1" applyAlignment="1" applyProtection="1">
      <alignment horizontal="center" vertical="center" wrapText="1"/>
    </xf>
    <xf numFmtId="0" fontId="0" fillId="10" borderId="3" xfId="0" applyFont="1" applyFill="1" applyBorder="1" applyAlignment="1" applyProtection="1">
      <alignment horizontal="center" vertical="center" wrapText="1"/>
    </xf>
    <xf numFmtId="0" fontId="24" fillId="2" borderId="1" xfId="1" applyFont="1" applyFill="1" applyBorder="1" applyAlignment="1" applyProtection="1">
      <alignment horizontal="center" textRotation="90" wrapText="1"/>
    </xf>
    <xf numFmtId="0" fontId="23" fillId="2" borderId="1" xfId="1" applyFont="1" applyFill="1" applyBorder="1" applyAlignment="1" applyProtection="1">
      <alignment horizontal="center" vertical="center" textRotation="90" wrapText="1"/>
    </xf>
    <xf numFmtId="0" fontId="23" fillId="2" borderId="1" xfId="1" applyFont="1" applyFill="1" applyBorder="1" applyAlignment="1" applyProtection="1">
      <alignment horizontal="center" textRotation="90" wrapText="1"/>
    </xf>
    <xf numFmtId="0" fontId="4" fillId="0" borderId="1" xfId="0" applyFont="1" applyBorder="1" applyAlignment="1">
      <alignment horizontal="center" vertical="center" textRotation="90" wrapText="1"/>
    </xf>
    <xf numFmtId="0" fontId="26" fillId="2" borderId="1" xfId="1" applyFont="1" applyFill="1" applyBorder="1" applyAlignment="1" applyProtection="1">
      <alignment horizontal="center" vertical="center" textRotation="90" wrapText="1"/>
    </xf>
    <xf numFmtId="0" fontId="21" fillId="2" borderId="1" xfId="1" applyFont="1" applyFill="1" applyBorder="1" applyAlignment="1" applyProtection="1">
      <alignment horizontal="center" vertical="center" wrapText="1"/>
    </xf>
    <xf numFmtId="0" fontId="22" fillId="2" borderId="1" xfId="0" applyFont="1" applyFill="1" applyBorder="1" applyAlignment="1" applyProtection="1">
      <alignment horizontal="center" vertical="center" wrapText="1"/>
    </xf>
    <xf numFmtId="0" fontId="21" fillId="0" borderId="1" xfId="0" applyFont="1" applyFill="1" applyBorder="1" applyAlignment="1">
      <alignment horizontal="center" vertical="center" wrapText="1"/>
    </xf>
    <xf numFmtId="0" fontId="20" fillId="2" borderId="6" xfId="1" applyFont="1" applyFill="1" applyBorder="1" applyAlignment="1" applyProtection="1">
      <alignment horizontal="center" vertical="center" wrapText="1"/>
    </xf>
    <xf numFmtId="0" fontId="28" fillId="0" borderId="8" xfId="0" applyFont="1" applyBorder="1" applyAlignment="1">
      <alignment vertical="center"/>
    </xf>
    <xf numFmtId="0" fontId="29" fillId="0" borderId="0" xfId="0" applyFont="1"/>
    <xf numFmtId="0" fontId="4" fillId="0" borderId="9" xfId="1" applyFont="1" applyBorder="1" applyAlignment="1" applyProtection="1">
      <alignment horizontal="center" vertical="center" wrapText="1"/>
    </xf>
    <xf numFmtId="0" fontId="3" fillId="2" borderId="0" xfId="0" applyFont="1" applyFill="1" applyBorder="1" applyAlignment="1" applyProtection="1">
      <alignment horizontal="center" vertical="center" textRotation="90" wrapText="1"/>
    </xf>
    <xf numFmtId="0" fontId="3" fillId="2" borderId="0" xfId="0" applyFont="1" applyFill="1" applyAlignment="1" applyProtection="1">
      <alignment horizontal="center" vertical="center" textRotation="90" wrapText="1"/>
    </xf>
    <xf numFmtId="0" fontId="3" fillId="2" borderId="0" xfId="0" applyFont="1" applyFill="1" applyBorder="1" applyAlignment="1" applyProtection="1">
      <alignment vertical="center" textRotation="90" wrapText="1"/>
    </xf>
    <xf numFmtId="0" fontId="3" fillId="0" borderId="0" xfId="0" applyFont="1" applyAlignment="1" applyProtection="1">
      <alignment horizontal="center" vertical="center" textRotation="90" wrapText="1"/>
    </xf>
    <xf numFmtId="0" fontId="4"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textRotation="90" wrapText="1"/>
      <protection locked="0"/>
    </xf>
    <xf numFmtId="0" fontId="3" fillId="2" borderId="0" xfId="1" applyFont="1" applyFill="1" applyBorder="1" applyAlignment="1" applyProtection="1">
      <alignment horizontal="left" vertical="center" wrapText="1"/>
    </xf>
    <xf numFmtId="0" fontId="3" fillId="2" borderId="0" xfId="1" applyFont="1" applyFill="1" applyAlignment="1" applyProtection="1">
      <alignment horizontal="left" vertical="center" wrapText="1"/>
    </xf>
    <xf numFmtId="0" fontId="4" fillId="2" borderId="14" xfId="0" applyFont="1" applyFill="1" applyBorder="1" applyAlignment="1" applyProtection="1">
      <alignment horizontal="center" vertical="center" textRotation="90" wrapText="1"/>
      <protection locked="0"/>
    </xf>
    <xf numFmtId="0" fontId="33" fillId="8" borderId="3" xfId="1" applyFont="1" applyFill="1" applyBorder="1" applyAlignment="1" applyProtection="1">
      <alignment horizontal="center" vertical="center" textRotation="90" wrapText="1"/>
    </xf>
    <xf numFmtId="0" fontId="33" fillId="4" borderId="3" xfId="0" applyFont="1" applyFill="1" applyBorder="1" applyAlignment="1">
      <alignment horizontal="center" vertical="center" textRotation="90" wrapText="1"/>
    </xf>
    <xf numFmtId="0" fontId="33" fillId="8" borderId="3" xfId="1" applyFont="1" applyFill="1" applyBorder="1" applyAlignment="1" applyProtection="1">
      <alignment horizontal="center" vertical="center" textRotation="90"/>
    </xf>
    <xf numFmtId="1" fontId="33" fillId="10" borderId="3" xfId="1" applyNumberFormat="1" applyFont="1" applyFill="1" applyBorder="1" applyAlignment="1" applyProtection="1">
      <alignment horizontal="center" vertical="center"/>
    </xf>
    <xf numFmtId="0" fontId="33" fillId="2" borderId="3" xfId="1" applyNumberFormat="1" applyFont="1" applyFill="1" applyBorder="1" applyAlignment="1" applyProtection="1">
      <alignment horizontal="center" vertical="center" textRotation="90" wrapText="1"/>
    </xf>
    <xf numFmtId="0" fontId="33" fillId="4" borderId="3" xfId="0" applyFont="1" applyFill="1" applyBorder="1" applyAlignment="1">
      <alignment horizontal="center" vertical="center" textRotation="90"/>
    </xf>
    <xf numFmtId="1" fontId="33" fillId="10" borderId="3" xfId="1" applyNumberFormat="1" applyFont="1" applyFill="1" applyBorder="1" applyAlignment="1" applyProtection="1">
      <alignment horizontal="center" vertical="center" wrapText="1"/>
    </xf>
    <xf numFmtId="0" fontId="33" fillId="8" borderId="1" xfId="1" applyFont="1" applyFill="1" applyBorder="1" applyAlignment="1" applyProtection="1">
      <alignment horizontal="center" vertical="center" textRotation="90"/>
    </xf>
    <xf numFmtId="0" fontId="33" fillId="4" borderId="1" xfId="0" applyFont="1" applyFill="1" applyBorder="1" applyAlignment="1">
      <alignment horizontal="center" vertical="center" textRotation="90"/>
    </xf>
    <xf numFmtId="1" fontId="33" fillId="10" borderId="1" xfId="1" applyNumberFormat="1" applyFont="1" applyFill="1" applyBorder="1" applyAlignment="1" applyProtection="1">
      <alignment horizontal="center" vertical="center" wrapText="1"/>
    </xf>
    <xf numFmtId="0" fontId="33" fillId="2" borderId="1" xfId="1" applyNumberFormat="1" applyFont="1" applyFill="1" applyBorder="1" applyAlignment="1" applyProtection="1">
      <alignment horizontal="center" vertical="center" textRotation="90" wrapText="1"/>
    </xf>
    <xf numFmtId="1" fontId="33" fillId="10" borderId="1" xfId="1" applyNumberFormat="1" applyFont="1" applyFill="1" applyBorder="1" applyAlignment="1" applyProtection="1">
      <alignment horizontal="center" vertical="center"/>
    </xf>
    <xf numFmtId="0" fontId="33" fillId="4" borderId="1" xfId="0" applyFont="1" applyFill="1" applyBorder="1" applyAlignment="1">
      <alignment horizontal="center" vertical="center" textRotation="90" wrapText="1"/>
    </xf>
    <xf numFmtId="0" fontId="4" fillId="2" borderId="5" xfId="1" applyNumberFormat="1" applyFont="1" applyFill="1" applyBorder="1" applyAlignment="1" applyProtection="1">
      <alignment horizontal="left" vertical="center" wrapText="1"/>
    </xf>
    <xf numFmtId="0" fontId="34" fillId="0" borderId="20" xfId="2" applyFont="1" applyFill="1" applyBorder="1" applyAlignment="1">
      <alignment horizontal="justify" vertical="center" wrapText="1"/>
    </xf>
    <xf numFmtId="0" fontId="34" fillId="0" borderId="1" xfId="2" applyFont="1" applyFill="1" applyBorder="1" applyAlignment="1">
      <alignment horizontal="justify" vertical="center" wrapText="1"/>
    </xf>
    <xf numFmtId="0" fontId="4" fillId="0" borderId="1" xfId="0" applyFont="1" applyBorder="1" applyAlignment="1">
      <alignment vertical="center" wrapText="1"/>
    </xf>
    <xf numFmtId="0" fontId="4" fillId="0" borderId="3" xfId="0" applyFont="1" applyBorder="1" applyAlignment="1">
      <alignment vertical="center" wrapText="1"/>
    </xf>
    <xf numFmtId="0" fontId="8" fillId="2" borderId="1" xfId="1" applyFont="1" applyFill="1" applyBorder="1" applyAlignment="1" applyProtection="1">
      <alignment horizontal="center" vertical="center" wrapText="1"/>
    </xf>
    <xf numFmtId="0" fontId="4" fillId="2" borderId="1" xfId="1" applyFont="1" applyFill="1" applyBorder="1" applyAlignment="1" applyProtection="1">
      <alignment horizontal="left" vertical="center" wrapText="1"/>
    </xf>
    <xf numFmtId="0" fontId="21" fillId="0" borderId="0" xfId="0" applyFont="1" applyFill="1" applyBorder="1" applyAlignment="1">
      <alignment vertical="center" wrapText="1"/>
    </xf>
    <xf numFmtId="0" fontId="22" fillId="2" borderId="0" xfId="0" applyFont="1" applyFill="1" applyBorder="1" applyAlignment="1" applyProtection="1">
      <alignment vertical="center" wrapText="1"/>
    </xf>
    <xf numFmtId="0" fontId="22" fillId="2" borderId="0" xfId="0" applyFont="1" applyFill="1" applyBorder="1" applyAlignment="1" applyProtection="1">
      <alignment vertical="center" textRotation="90" wrapText="1"/>
    </xf>
    <xf numFmtId="0" fontId="33" fillId="17" borderId="3" xfId="0" applyFont="1" applyFill="1" applyBorder="1" applyAlignment="1">
      <alignment horizontal="center" vertical="center" wrapText="1"/>
    </xf>
    <xf numFmtId="0" fontId="33" fillId="17" borderId="1" xfId="0" applyFont="1" applyFill="1" applyBorder="1" applyAlignment="1">
      <alignment horizontal="center" vertical="center" wrapText="1"/>
    </xf>
    <xf numFmtId="0" fontId="4" fillId="10" borderId="1" xfId="1" applyFont="1" applyFill="1" applyBorder="1" applyAlignment="1" applyProtection="1">
      <alignment horizontal="left" vertical="center" wrapText="1"/>
    </xf>
    <xf numFmtId="0" fontId="4" fillId="10" borderId="5" xfId="1" applyNumberFormat="1" applyFont="1" applyFill="1" applyBorder="1" applyAlignment="1" applyProtection="1">
      <alignment horizontal="left" vertical="center" wrapText="1"/>
    </xf>
    <xf numFmtId="0" fontId="40" fillId="0" borderId="18" xfId="7" applyFont="1" applyFill="1" applyBorder="1" applyAlignment="1">
      <alignment horizontal="justify" vertical="center" wrapText="1"/>
    </xf>
    <xf numFmtId="0" fontId="4" fillId="2" borderId="1" xfId="1" applyFont="1" applyFill="1" applyBorder="1" applyAlignment="1" applyProtection="1">
      <alignment horizontal="justify" vertical="top" wrapText="1"/>
    </xf>
    <xf numFmtId="0" fontId="44" fillId="0" borderId="18" xfId="7" applyFont="1" applyFill="1" applyBorder="1" applyAlignment="1">
      <alignment horizontal="justify" vertical="center" wrapText="1"/>
    </xf>
    <xf numFmtId="0" fontId="21" fillId="0" borderId="1" xfId="0" applyFont="1" applyFill="1" applyBorder="1" applyAlignment="1">
      <alignment horizontal="center" vertical="center" wrapText="1"/>
    </xf>
    <xf numFmtId="0" fontId="35" fillId="2" borderId="5"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textRotation="90" wrapText="1"/>
      <protection locked="0"/>
    </xf>
    <xf numFmtId="0" fontId="22" fillId="2" borderId="5"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textRotation="90" wrapText="1"/>
      <protection locked="0"/>
    </xf>
    <xf numFmtId="0" fontId="7" fillId="5" borderId="1" xfId="0" applyFont="1" applyFill="1" applyBorder="1" applyAlignment="1" applyProtection="1">
      <alignment horizontal="center" vertical="center" wrapText="1"/>
    </xf>
    <xf numFmtId="14" fontId="8" fillId="2" borderId="1" xfId="1" applyNumberFormat="1" applyFont="1" applyFill="1" applyBorder="1" applyAlignment="1" applyProtection="1">
      <alignment horizontal="center" vertical="center" wrapText="1"/>
    </xf>
    <xf numFmtId="9" fontId="8" fillId="2" borderId="1" xfId="1" applyNumberFormat="1" applyFont="1" applyFill="1" applyBorder="1" applyAlignment="1" applyProtection="1">
      <alignment horizontal="center" vertical="center" wrapText="1"/>
    </xf>
    <xf numFmtId="9" fontId="46" fillId="2" borderId="1" xfId="1" applyNumberFormat="1" applyFont="1" applyFill="1" applyBorder="1" applyAlignment="1" applyProtection="1">
      <alignment horizontal="center" vertical="center" wrapText="1"/>
    </xf>
    <xf numFmtId="0" fontId="40" fillId="0" borderId="21" xfId="7" applyFont="1" applyFill="1" applyBorder="1" applyAlignment="1">
      <alignment horizontal="justify" vertical="center" wrapText="1"/>
    </xf>
    <xf numFmtId="14" fontId="8" fillId="2" borderId="1" xfId="1" applyNumberFormat="1" applyFont="1" applyFill="1" applyBorder="1" applyAlignment="1" applyProtection="1">
      <alignment horizontal="center" vertical="center" textRotation="90" wrapText="1"/>
    </xf>
    <xf numFmtId="0" fontId="7" fillId="21" borderId="10" xfId="1" applyFont="1" applyFill="1" applyBorder="1" applyAlignment="1" applyProtection="1">
      <alignment vertical="center" wrapText="1"/>
    </xf>
    <xf numFmtId="0" fontId="7" fillId="21" borderId="6" xfId="1" applyFont="1" applyFill="1" applyBorder="1" applyAlignment="1" applyProtection="1">
      <alignment vertical="center" wrapText="1"/>
    </xf>
    <xf numFmtId="0" fontId="47" fillId="0" borderId="18" xfId="7" applyFont="1" applyFill="1" applyBorder="1" applyAlignment="1">
      <alignment horizontal="justify" vertical="center" wrapText="1"/>
    </xf>
    <xf numFmtId="0" fontId="48" fillId="0" borderId="18" xfId="7" applyFont="1" applyFill="1" applyBorder="1" applyAlignment="1">
      <alignment horizontal="justify" vertical="center" wrapText="1"/>
    </xf>
    <xf numFmtId="0" fontId="18" fillId="19" borderId="3" xfId="0" applyFont="1" applyFill="1" applyBorder="1" applyAlignment="1" applyProtection="1">
      <alignment horizontal="center" vertical="center" wrapText="1"/>
    </xf>
    <xf numFmtId="0" fontId="18" fillId="19" borderId="13" xfId="0" applyFont="1" applyFill="1" applyBorder="1" applyAlignment="1" applyProtection="1">
      <alignment horizontal="center" vertical="center" wrapText="1"/>
    </xf>
    <xf numFmtId="0" fontId="18" fillId="19" borderId="14" xfId="0" applyFont="1" applyFill="1" applyBorder="1" applyAlignment="1" applyProtection="1">
      <alignment horizontal="center" vertical="center" wrapText="1"/>
    </xf>
    <xf numFmtId="0" fontId="41" fillId="20" borderId="0" xfId="0" applyFont="1" applyFill="1" applyAlignment="1" applyProtection="1">
      <alignment horizontal="center" vertical="center" wrapText="1"/>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25" fillId="0" borderId="9" xfId="0" applyFont="1" applyBorder="1" applyAlignment="1">
      <alignment horizontal="center" vertical="center"/>
    </xf>
    <xf numFmtId="0" fontId="25" fillId="0" borderId="15" xfId="0" applyFont="1" applyBorder="1" applyAlignment="1">
      <alignment horizontal="center" vertical="center"/>
    </xf>
    <xf numFmtId="0" fontId="25" fillId="0" borderId="0" xfId="0" applyFont="1" applyBorder="1" applyAlignment="1">
      <alignment horizontal="center" vertical="center"/>
    </xf>
    <xf numFmtId="0" fontId="25" fillId="0" borderId="16" xfId="0" applyFont="1" applyBorder="1" applyAlignment="1">
      <alignment horizontal="center" vertical="center"/>
    </xf>
    <xf numFmtId="0" fontId="25" fillId="0" borderId="11" xfId="0" applyFont="1" applyBorder="1" applyAlignment="1">
      <alignment horizontal="center" vertical="center"/>
    </xf>
    <xf numFmtId="0" fontId="25" fillId="0" borderId="10" xfId="0" applyFont="1" applyBorder="1" applyAlignment="1">
      <alignment horizontal="center" vertical="center"/>
    </xf>
    <xf numFmtId="0" fontId="25" fillId="0" borderId="12" xfId="0" applyFont="1" applyBorder="1" applyAlignment="1">
      <alignment horizontal="center" vertical="center"/>
    </xf>
    <xf numFmtId="0" fontId="15" fillId="0" borderId="1"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vertical="center"/>
    </xf>
    <xf numFmtId="14" fontId="2" fillId="0" borderId="5" xfId="0" applyNumberFormat="1" applyFont="1" applyBorder="1" applyAlignment="1">
      <alignment horizontal="left" vertical="center"/>
    </xf>
    <xf numFmtId="0" fontId="21" fillId="0" borderId="1" xfId="0" applyFont="1" applyFill="1" applyBorder="1" applyAlignment="1">
      <alignment horizontal="center" vertical="center" wrapText="1"/>
    </xf>
    <xf numFmtId="0" fontId="7" fillId="11" borderId="11" xfId="1" applyFont="1" applyFill="1" applyBorder="1" applyAlignment="1" applyProtection="1">
      <alignment horizontal="center" vertical="center" wrapText="1"/>
    </xf>
    <xf numFmtId="0" fontId="7" fillId="11" borderId="10" xfId="1" applyFont="1" applyFill="1" applyBorder="1" applyAlignment="1" applyProtection="1">
      <alignment horizontal="center" vertical="center" wrapText="1"/>
    </xf>
    <xf numFmtId="0" fontId="7" fillId="11" borderId="1" xfId="1" applyFont="1" applyFill="1" applyBorder="1" applyAlignment="1" applyProtection="1">
      <alignment horizontal="center" vertical="center" wrapText="1"/>
    </xf>
    <xf numFmtId="0" fontId="42" fillId="0" borderId="0" xfId="0" applyFont="1" applyFill="1" applyBorder="1" applyAlignment="1">
      <alignment horizontal="left" vertical="center" wrapText="1"/>
    </xf>
    <xf numFmtId="0" fontId="35" fillId="2" borderId="5" xfId="0" applyFont="1" applyFill="1" applyBorder="1" applyAlignment="1" applyProtection="1">
      <alignment horizontal="center" vertical="center" wrapText="1"/>
    </xf>
    <xf numFmtId="0" fontId="35" fillId="2" borderId="2" xfId="0" applyFont="1" applyFill="1" applyBorder="1" applyAlignment="1" applyProtection="1">
      <alignment horizontal="center" vertical="center" wrapText="1"/>
    </xf>
    <xf numFmtId="0" fontId="27" fillId="2" borderId="5" xfId="1" applyFont="1" applyFill="1" applyBorder="1" applyAlignment="1" applyProtection="1">
      <alignment horizontal="center" vertical="center" wrapText="1"/>
    </xf>
    <xf numFmtId="0" fontId="27" fillId="2" borderId="6" xfId="1" applyFont="1" applyFill="1" applyBorder="1" applyAlignment="1" applyProtection="1">
      <alignment horizontal="center" vertical="center" wrapText="1"/>
    </xf>
    <xf numFmtId="0" fontId="27" fillId="2" borderId="2" xfId="1" applyFont="1" applyFill="1" applyBorder="1" applyAlignment="1" applyProtection="1">
      <alignment horizontal="center" vertical="center" wrapText="1"/>
    </xf>
    <xf numFmtId="0" fontId="18" fillId="18" borderId="7" xfId="1" applyFont="1" applyFill="1" applyBorder="1" applyAlignment="1" applyProtection="1">
      <alignment horizontal="center" vertical="center" textRotation="90" wrapText="1"/>
    </xf>
    <xf numFmtId="0" fontId="7" fillId="18" borderId="15" xfId="1" applyFont="1" applyFill="1" applyBorder="1" applyAlignment="1" applyProtection="1">
      <alignment horizontal="center" vertical="center" textRotation="90" wrapText="1"/>
    </xf>
    <xf numFmtId="0" fontId="7" fillId="18" borderId="11" xfId="1" applyFont="1" applyFill="1" applyBorder="1" applyAlignment="1" applyProtection="1">
      <alignment horizontal="center" vertical="center" textRotation="90" wrapText="1"/>
    </xf>
    <xf numFmtId="0" fontId="18" fillId="18" borderId="3" xfId="1" applyFont="1" applyFill="1" applyBorder="1" applyAlignment="1" applyProtection="1">
      <alignment horizontal="center" vertical="center" textRotation="90" wrapText="1"/>
    </xf>
    <xf numFmtId="0" fontId="18" fillId="18" borderId="13" xfId="1" applyFont="1" applyFill="1" applyBorder="1" applyAlignment="1" applyProtection="1">
      <alignment horizontal="center" vertical="center" textRotation="90" wrapText="1"/>
    </xf>
    <xf numFmtId="0" fontId="18" fillId="18" borderId="14" xfId="1" applyFont="1" applyFill="1" applyBorder="1" applyAlignment="1" applyProtection="1">
      <alignment horizontal="center" vertical="center" textRotation="90" wrapText="1"/>
    </xf>
    <xf numFmtId="0" fontId="18" fillId="18" borderId="1" xfId="1" applyFont="1" applyFill="1" applyBorder="1" applyAlignment="1" applyProtection="1">
      <alignment horizontal="center" vertical="center" textRotation="90" wrapText="1"/>
    </xf>
    <xf numFmtId="0" fontId="7" fillId="18" borderId="1" xfId="1" applyFont="1" applyFill="1" applyBorder="1" applyAlignment="1" applyProtection="1">
      <alignment horizontal="center" vertical="center" textRotation="90" wrapText="1"/>
    </xf>
    <xf numFmtId="0" fontId="20" fillId="2" borderId="5" xfId="1" applyFont="1" applyFill="1" applyBorder="1" applyAlignment="1" applyProtection="1">
      <alignment horizontal="center" vertical="center" wrapText="1"/>
    </xf>
    <xf numFmtId="0" fontId="20" fillId="2" borderId="2" xfId="1"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textRotation="90"/>
    </xf>
    <xf numFmtId="0" fontId="7" fillId="11" borderId="12" xfId="1" applyFont="1" applyFill="1" applyBorder="1" applyAlignment="1" applyProtection="1">
      <alignment horizontal="center" vertical="center" wrapText="1"/>
    </xf>
    <xf numFmtId="0" fontId="19" fillId="2" borderId="5" xfId="1" applyFont="1" applyFill="1" applyBorder="1" applyAlignment="1" applyProtection="1">
      <alignment horizontal="center" vertical="center" wrapText="1"/>
    </xf>
    <xf numFmtId="0" fontId="19" fillId="2" borderId="6" xfId="1" applyFont="1" applyFill="1" applyBorder="1" applyAlignment="1" applyProtection="1">
      <alignment horizontal="center" vertical="center" wrapText="1"/>
    </xf>
    <xf numFmtId="0" fontId="19" fillId="2" borderId="2" xfId="1" applyFont="1" applyFill="1" applyBorder="1" applyAlignment="1" applyProtection="1">
      <alignment horizontal="center" vertical="center" wrapText="1"/>
    </xf>
    <xf numFmtId="0" fontId="28" fillId="0" borderId="5" xfId="0" applyFont="1" applyBorder="1" applyAlignment="1">
      <alignment horizontal="left" vertical="center"/>
    </xf>
    <xf numFmtId="0" fontId="28" fillId="0" borderId="6" xfId="0" applyFont="1" applyBorder="1" applyAlignment="1">
      <alignment horizontal="left" vertical="center"/>
    </xf>
    <xf numFmtId="0" fontId="28" fillId="0" borderId="2" xfId="0" applyFont="1" applyBorder="1" applyAlignment="1">
      <alignment horizontal="left" vertical="center"/>
    </xf>
    <xf numFmtId="0" fontId="12" fillId="2" borderId="3"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0" fontId="12" fillId="2" borderId="14"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textRotation="90" wrapText="1"/>
    </xf>
    <xf numFmtId="0" fontId="12" fillId="2" borderId="13" xfId="0" applyFont="1" applyFill="1" applyBorder="1" applyAlignment="1" applyProtection="1">
      <alignment horizontal="center" vertical="center" textRotation="90" wrapText="1"/>
    </xf>
    <xf numFmtId="0" fontId="12" fillId="2" borderId="14" xfId="0" applyFont="1" applyFill="1" applyBorder="1" applyAlignment="1" applyProtection="1">
      <alignment horizontal="center" vertical="center" textRotation="90" wrapText="1"/>
    </xf>
    <xf numFmtId="0" fontId="4" fillId="2" borderId="3" xfId="0" applyFont="1" applyFill="1" applyBorder="1" applyAlignment="1" applyProtection="1">
      <alignment horizontal="left" vertical="center" wrapText="1"/>
      <protection locked="0"/>
    </xf>
    <xf numFmtId="0" fontId="4" fillId="2" borderId="14"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center" vertical="center" textRotation="90" wrapText="1"/>
      <protection locked="0"/>
    </xf>
    <xf numFmtId="0" fontId="4" fillId="2" borderId="14" xfId="0" applyFont="1" applyFill="1" applyBorder="1" applyAlignment="1" applyProtection="1">
      <alignment horizontal="center" vertical="center" textRotation="90" wrapText="1"/>
      <protection locked="0"/>
    </xf>
    <xf numFmtId="0" fontId="4" fillId="2" borderId="13" xfId="0" applyFont="1" applyFill="1" applyBorder="1" applyAlignment="1" applyProtection="1">
      <alignment horizontal="center" vertical="center" textRotation="90" wrapText="1"/>
      <protection locked="0"/>
    </xf>
    <xf numFmtId="0" fontId="4" fillId="2" borderId="13" xfId="0" applyFont="1" applyFill="1" applyBorder="1" applyAlignment="1" applyProtection="1">
      <alignment horizontal="left" vertical="center" wrapText="1"/>
      <protection locked="0"/>
    </xf>
    <xf numFmtId="0" fontId="34" fillId="0" borderId="3" xfId="2" applyFont="1" applyFill="1" applyBorder="1" applyAlignment="1">
      <alignment horizontal="left" vertical="center" wrapText="1"/>
    </xf>
    <xf numFmtId="0" fontId="34" fillId="0" borderId="13" xfId="2" applyFont="1" applyFill="1" applyBorder="1" applyAlignment="1">
      <alignment horizontal="left" vertical="center" wrapText="1"/>
    </xf>
    <xf numFmtId="0" fontId="34" fillId="0" borderId="14" xfId="2" applyFont="1" applyFill="1" applyBorder="1" applyAlignment="1">
      <alignment horizontal="left" vertical="center" wrapText="1"/>
    </xf>
    <xf numFmtId="0" fontId="21" fillId="0" borderId="0" xfId="0" applyFont="1" applyFill="1" applyBorder="1" applyAlignment="1">
      <alignment horizontal="left" vertical="center" wrapText="1"/>
    </xf>
    <xf numFmtId="0" fontId="7" fillId="11" borderId="17" xfId="1" applyFont="1" applyFill="1" applyBorder="1" applyAlignment="1" applyProtection="1">
      <alignment horizontal="center" vertical="center" wrapText="1"/>
    </xf>
    <xf numFmtId="0" fontId="20" fillId="2" borderId="6" xfId="1" applyFont="1" applyFill="1" applyBorder="1" applyAlignment="1" applyProtection="1">
      <alignment horizontal="center" vertical="center" wrapText="1"/>
    </xf>
    <xf numFmtId="0" fontId="22" fillId="2" borderId="5" xfId="0" applyFont="1" applyFill="1" applyBorder="1" applyAlignment="1" applyProtection="1">
      <alignment horizontal="center" vertical="center" wrapText="1"/>
    </xf>
    <xf numFmtId="0" fontId="22" fillId="2" borderId="2" xfId="0" applyFont="1" applyFill="1" applyBorder="1" applyAlignment="1" applyProtection="1">
      <alignment horizontal="center" vertical="center" wrapText="1"/>
    </xf>
    <xf numFmtId="0" fontId="13" fillId="2" borderId="2" xfId="1" applyFont="1" applyFill="1" applyBorder="1" applyAlignment="1" applyProtection="1">
      <alignment horizontal="center" vertical="center" wrapText="1"/>
    </xf>
    <xf numFmtId="0" fontId="13" fillId="2" borderId="1" xfId="1" applyFont="1" applyFill="1" applyBorder="1" applyAlignment="1" applyProtection="1">
      <alignment horizontal="center" vertical="center" wrapText="1"/>
    </xf>
    <xf numFmtId="0" fontId="20" fillId="2" borderId="7" xfId="1" applyFont="1" applyFill="1" applyBorder="1" applyAlignment="1" applyProtection="1">
      <alignment horizontal="center" vertical="center" wrapText="1"/>
    </xf>
    <xf numFmtId="0" fontId="20" fillId="2" borderId="11" xfId="1"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protection locked="0"/>
    </xf>
    <xf numFmtId="0" fontId="34" fillId="0" borderId="1" xfId="2" applyFont="1" applyFill="1" applyBorder="1" applyAlignment="1">
      <alignment horizontal="left" vertical="center" wrapText="1"/>
    </xf>
    <xf numFmtId="0" fontId="4" fillId="2" borderId="1" xfId="0" applyFont="1" applyFill="1" applyBorder="1" applyAlignment="1" applyProtection="1">
      <alignment horizontal="center" vertical="center" textRotation="90" wrapText="1"/>
      <protection locked="0"/>
    </xf>
    <xf numFmtId="0" fontId="12" fillId="2" borderId="1"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7" fillId="5" borderId="5" xfId="0" applyFont="1" applyFill="1" applyBorder="1" applyAlignment="1" applyProtection="1">
      <alignment horizontal="center" vertical="center" wrapText="1"/>
    </xf>
    <xf numFmtId="0" fontId="7" fillId="5" borderId="2"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wrapText="1"/>
    </xf>
    <xf numFmtId="0" fontId="7" fillId="5" borderId="15" xfId="0" applyFont="1" applyFill="1" applyBorder="1" applyAlignment="1" applyProtection="1">
      <alignment horizontal="center" vertical="center" wrapText="1"/>
    </xf>
    <xf numFmtId="0" fontId="7" fillId="5" borderId="0"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wrapText="1"/>
    </xf>
    <xf numFmtId="0" fontId="7" fillId="5" borderId="5" xfId="0" applyFont="1" applyFill="1" applyBorder="1" applyAlignment="1" applyProtection="1">
      <alignment horizontal="center" vertical="center"/>
    </xf>
    <xf numFmtId="0" fontId="7" fillId="5" borderId="2" xfId="0" applyFont="1" applyFill="1" applyBorder="1" applyAlignment="1" applyProtection="1">
      <alignment horizontal="center" vertical="center"/>
    </xf>
    <xf numFmtId="0" fontId="18" fillId="21" borderId="9" xfId="0" applyFont="1" applyFill="1" applyBorder="1" applyAlignment="1" applyProtection="1">
      <alignment horizontal="center" vertical="center" wrapText="1"/>
    </xf>
    <xf numFmtId="0" fontId="18" fillId="21" borderId="16" xfId="0" applyFont="1" applyFill="1" applyBorder="1" applyAlignment="1" applyProtection="1">
      <alignment horizontal="center" vertical="center" wrapText="1"/>
    </xf>
    <xf numFmtId="0" fontId="18" fillId="21" borderId="12" xfId="0" applyFont="1" applyFill="1" applyBorder="1" applyAlignment="1" applyProtection="1">
      <alignment horizontal="center" vertical="center" wrapText="1"/>
    </xf>
    <xf numFmtId="0" fontId="12" fillId="21" borderId="3" xfId="0" applyFont="1" applyFill="1" applyBorder="1" applyAlignment="1" applyProtection="1">
      <alignment horizontal="center" vertical="center" textRotation="90" wrapText="1"/>
    </xf>
    <xf numFmtId="0" fontId="12" fillId="21" borderId="13" xfId="0" applyFont="1" applyFill="1" applyBorder="1" applyAlignment="1" applyProtection="1">
      <alignment horizontal="center" vertical="center" textRotation="90" wrapText="1"/>
    </xf>
    <xf numFmtId="0" fontId="12" fillId="21" borderId="14" xfId="0" applyFont="1" applyFill="1" applyBorder="1" applyAlignment="1" applyProtection="1">
      <alignment horizontal="center" vertical="center" textRotation="90" wrapText="1"/>
    </xf>
    <xf numFmtId="0" fontId="18" fillId="21" borderId="1" xfId="0" applyFont="1" applyFill="1" applyBorder="1" applyAlignment="1" applyProtection="1">
      <alignment horizontal="center" vertical="center" wrapText="1"/>
    </xf>
    <xf numFmtId="0" fontId="7" fillId="21" borderId="10" xfId="1" applyFont="1" applyFill="1" applyBorder="1" applyAlignment="1" applyProtection="1">
      <alignment horizontal="center" vertical="center" wrapText="1"/>
    </xf>
    <xf numFmtId="0" fontId="18" fillId="21" borderId="1" xfId="1" applyFont="1" applyFill="1" applyBorder="1" applyAlignment="1" applyProtection="1">
      <alignment horizontal="center" vertical="center" textRotation="90" wrapText="1"/>
    </xf>
    <xf numFmtId="0" fontId="7" fillId="21" borderId="1" xfId="1" applyFont="1" applyFill="1" applyBorder="1" applyAlignment="1" applyProtection="1">
      <alignment horizontal="center" vertical="center" textRotation="90" wrapText="1"/>
    </xf>
    <xf numFmtId="0" fontId="13" fillId="21" borderId="9" xfId="1" applyFont="1" applyFill="1" applyBorder="1" applyAlignment="1" applyProtection="1">
      <alignment horizontal="center" vertical="center" wrapText="1"/>
    </xf>
    <xf numFmtId="0" fontId="13" fillId="21" borderId="12" xfId="1" applyFont="1" applyFill="1" applyBorder="1" applyAlignment="1" applyProtection="1">
      <alignment horizontal="center" vertical="center" wrapText="1"/>
    </xf>
    <xf numFmtId="0" fontId="13" fillId="21" borderId="3" xfId="1" applyFont="1" applyFill="1" applyBorder="1" applyAlignment="1" applyProtection="1">
      <alignment horizontal="center" vertical="center" wrapText="1"/>
    </xf>
    <xf numFmtId="0" fontId="13" fillId="21" borderId="14" xfId="1" applyFont="1" applyFill="1" applyBorder="1" applyAlignment="1" applyProtection="1">
      <alignment horizontal="center" vertical="center" wrapText="1"/>
    </xf>
    <xf numFmtId="0" fontId="18" fillId="21" borderId="3" xfId="0" applyFont="1" applyFill="1" applyBorder="1" applyAlignment="1" applyProtection="1">
      <alignment horizontal="center" vertical="center" wrapText="1"/>
    </xf>
    <xf numFmtId="0" fontId="18" fillId="21" borderId="13" xfId="0" applyFont="1" applyFill="1" applyBorder="1" applyAlignment="1" applyProtection="1">
      <alignment horizontal="center" vertical="center" wrapText="1"/>
    </xf>
    <xf numFmtId="0" fontId="18" fillId="21" borderId="19" xfId="0" applyFont="1" applyFill="1" applyBorder="1" applyAlignment="1" applyProtection="1">
      <alignment horizontal="center" vertical="center" wrapText="1"/>
    </xf>
    <xf numFmtId="0" fontId="18" fillId="21" borderId="3" xfId="1" applyFont="1" applyFill="1" applyBorder="1" applyAlignment="1" applyProtection="1">
      <alignment horizontal="center" vertical="center" textRotation="90" wrapText="1"/>
    </xf>
    <xf numFmtId="0" fontId="18" fillId="21" borderId="13" xfId="1" applyFont="1" applyFill="1" applyBorder="1" applyAlignment="1" applyProtection="1">
      <alignment horizontal="center" vertical="center" textRotation="90" wrapText="1"/>
    </xf>
    <xf numFmtId="0" fontId="18" fillId="21" borderId="14" xfId="1" applyFont="1" applyFill="1" applyBorder="1" applyAlignment="1" applyProtection="1">
      <alignment horizontal="center" vertical="center" textRotation="90" wrapText="1"/>
    </xf>
    <xf numFmtId="0" fontId="11" fillId="2" borderId="1" xfId="0" applyFont="1" applyFill="1" applyBorder="1" applyAlignment="1">
      <alignment horizontal="center" vertical="center"/>
    </xf>
    <xf numFmtId="0" fontId="5" fillId="9" borderId="3" xfId="0" applyFont="1" applyFill="1" applyBorder="1" applyAlignment="1">
      <alignment horizontal="center" vertical="center" textRotation="90"/>
    </xf>
    <xf numFmtId="0" fontId="5" fillId="9" borderId="13" xfId="0" applyFont="1" applyFill="1" applyBorder="1" applyAlignment="1">
      <alignment horizontal="center" vertical="center" textRotation="90"/>
    </xf>
    <xf numFmtId="0" fontId="5" fillId="9" borderId="14" xfId="0" applyFont="1" applyFill="1" applyBorder="1" applyAlignment="1">
      <alignment horizontal="center" vertical="center" textRotation="90"/>
    </xf>
    <xf numFmtId="0" fontId="0" fillId="6" borderId="1" xfId="0" applyFill="1" applyBorder="1" applyAlignment="1">
      <alignment horizontal="center" vertical="center" wrapText="1"/>
    </xf>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xf numFmtId="0" fontId="10" fillId="2" borderId="0" xfId="0" applyFont="1" applyFill="1" applyAlignment="1">
      <alignment horizontal="center" wrapText="1"/>
    </xf>
    <xf numFmtId="0" fontId="0" fillId="9" borderId="1" xfId="0" applyFill="1" applyBorder="1" applyAlignment="1">
      <alignment horizont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5" fillId="9" borderId="7" xfId="0" applyFont="1" applyFill="1" applyBorder="1" applyAlignment="1">
      <alignment horizontal="center" vertical="center"/>
    </xf>
    <xf numFmtId="0" fontId="5" fillId="9" borderId="8" xfId="0" applyFont="1" applyFill="1" applyBorder="1" applyAlignment="1">
      <alignment horizontal="center" vertical="center"/>
    </xf>
    <xf numFmtId="0" fontId="5" fillId="9" borderId="9" xfId="0" applyFont="1" applyFill="1" applyBorder="1" applyAlignment="1">
      <alignment horizontal="center" vertical="center"/>
    </xf>
    <xf numFmtId="0" fontId="5" fillId="9" borderId="11" xfId="0" applyFont="1" applyFill="1" applyBorder="1" applyAlignment="1">
      <alignment horizontal="center" vertical="center"/>
    </xf>
    <xf numFmtId="0" fontId="5" fillId="9" borderId="10" xfId="0" applyFont="1" applyFill="1" applyBorder="1" applyAlignment="1">
      <alignment horizontal="center" vertical="center"/>
    </xf>
    <xf numFmtId="0" fontId="5" fillId="9" borderId="12" xfId="0" applyFont="1" applyFill="1" applyBorder="1" applyAlignment="1">
      <alignment horizontal="center" vertical="center"/>
    </xf>
  </cellXfs>
  <cellStyles count="13">
    <cellStyle name="Heading" xfId="3"/>
    <cellStyle name="Heading 2" xfId="8"/>
    <cellStyle name="Heading1" xfId="4"/>
    <cellStyle name="Heading1 2" xfId="9"/>
    <cellStyle name="Millares [0] 2" xfId="10"/>
    <cellStyle name="Normal" xfId="0" builtinId="0"/>
    <cellStyle name="Normal 2" xfId="1"/>
    <cellStyle name="Normal 3" xfId="2"/>
    <cellStyle name="Normal 4" xfId="7"/>
    <cellStyle name="Result" xfId="5"/>
    <cellStyle name="Result 2" xfId="11"/>
    <cellStyle name="Result2" xfId="6"/>
    <cellStyle name="Result2 2" xfId="12"/>
  </cellStyles>
  <dxfs count="36">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ont>
        <b/>
        <i val="0"/>
        <condense val="0"/>
        <extend val="0"/>
        <color auto="1"/>
      </font>
      <fill>
        <patternFill>
          <bgColor indexed="43"/>
        </patternFill>
      </fill>
    </dxf>
    <dxf>
      <font>
        <b/>
        <i val="0"/>
        <condense val="0"/>
        <extend val="0"/>
        <color auto="1"/>
        <name val="Cambria"/>
        <scheme val="none"/>
      </font>
      <fill>
        <patternFill>
          <bgColor indexed="11"/>
        </patternFill>
      </fill>
    </dxf>
    <dxf>
      <font>
        <b/>
        <i val="0"/>
        <color indexed="8"/>
      </font>
      <fill>
        <patternFill>
          <bgColor indexed="22"/>
        </patternFill>
      </fill>
    </dxf>
    <dxf>
      <font>
        <b/>
        <i val="0"/>
        <color indexed="9"/>
      </font>
      <fill>
        <patternFill>
          <bgColor indexed="10"/>
        </patternFill>
      </fill>
    </dxf>
    <dxf>
      <font>
        <b/>
        <i val="0"/>
      </font>
      <fill>
        <patternFill>
          <bgColor indexed="13"/>
        </patternFill>
      </fill>
    </dxf>
    <dxf>
      <font>
        <b/>
        <i val="0"/>
        <color indexed="9"/>
      </font>
      <fill>
        <patternFill>
          <bgColor indexed="10"/>
        </patternFill>
      </fill>
    </dxf>
    <dxf>
      <font>
        <b/>
        <i val="0"/>
        <color indexed="9"/>
        <name val="Cambria"/>
        <scheme val="none"/>
      </font>
      <fill>
        <patternFill>
          <bgColor indexed="10"/>
        </patternFill>
      </fill>
    </dxf>
    <dxf>
      <font>
        <b val="0"/>
        <i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atriz%20de%20Riesgos%20Corrupcci&#243;n/Contexto.xlsx" TargetMode="External"/><Relationship Id="rId1" Type="http://schemas.openxmlformats.org/officeDocument/2006/relationships/image" Target="../media/image1.png"/><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0</xdr:colOff>
      <xdr:row>5</xdr:row>
      <xdr:rowOff>104775</xdr:rowOff>
    </xdr:from>
    <xdr:to>
      <xdr:col>8</xdr:col>
      <xdr:colOff>0</xdr:colOff>
      <xdr:row>7</xdr:row>
      <xdr:rowOff>133350</xdr:rowOff>
    </xdr:to>
    <xdr:grpSp>
      <xdr:nvGrpSpPr>
        <xdr:cNvPr id="2" name="Group 5">
          <a:extLst/>
        </xdr:cNvPr>
        <xdr:cNvGrpSpPr>
          <a:grpSpLocks/>
        </xdr:cNvGrpSpPr>
      </xdr:nvGrpSpPr>
      <xdr:grpSpPr bwMode="auto">
        <a:xfrm>
          <a:off x="8884227" y="2685184"/>
          <a:ext cx="0" cy="859848"/>
          <a:chOff x="8569490" y="3697224"/>
          <a:chExt cx="652062" cy="835218"/>
        </a:xfrm>
      </xdr:grpSpPr>
      <xdr:pic>
        <xdr:nvPicPr>
          <xdr:cNvPr id="3" name="13 Imagen" descr="Untitled-1.png">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69490" y="3697224"/>
            <a:ext cx="652062" cy="658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sp macro="[1]!mostrarTipoRiesgo" textlink="">
        <xdr:nvSpPr>
          <xdr:cNvPr id="4" name="Text Box 28">
            <a:extLst/>
          </xdr:cNvPr>
          <xdr:cNvSpPr txBox="1"/>
        </xdr:nvSpPr>
        <xdr:spPr>
          <a:xfrm>
            <a:off x="9182100" y="4777853"/>
            <a:ext cx="0" cy="42649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grpSp>
    <xdr:clientData/>
  </xdr:twoCellAnchor>
  <xdr:twoCellAnchor>
    <xdr:from>
      <xdr:col>31</xdr:col>
      <xdr:colOff>551090</xdr:colOff>
      <xdr:row>9</xdr:row>
      <xdr:rowOff>172146</xdr:rowOff>
    </xdr:from>
    <xdr:to>
      <xdr:col>31</xdr:col>
      <xdr:colOff>551090</xdr:colOff>
      <xdr:row>9</xdr:row>
      <xdr:rowOff>191436</xdr:rowOff>
    </xdr:to>
    <xdr:sp macro="[1]!mostrarEscalasRiesgoResidual" textlink="">
      <xdr:nvSpPr>
        <xdr:cNvPr id="7" name="Text Box 8">
          <a:extLst/>
        </xdr:cNvPr>
        <xdr:cNvSpPr txBox="1"/>
      </xdr:nvSpPr>
      <xdr:spPr>
        <a:xfrm>
          <a:off x="24526875" y="4706046"/>
          <a:ext cx="0" cy="192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RR</a:t>
          </a:r>
        </a:p>
      </xdr:txBody>
    </xdr:sp>
    <xdr:clientData/>
  </xdr:twoCellAnchor>
  <xdr:twoCellAnchor>
    <xdr:from>
      <xdr:col>7</xdr:col>
      <xdr:colOff>1409700</xdr:colOff>
      <xdr:row>5</xdr:row>
      <xdr:rowOff>104775</xdr:rowOff>
    </xdr:from>
    <xdr:to>
      <xdr:col>7</xdr:col>
      <xdr:colOff>1409700</xdr:colOff>
      <xdr:row>7</xdr:row>
      <xdr:rowOff>85488</xdr:rowOff>
    </xdr:to>
    <xdr:sp macro="[0]!MostrarFuente_Impacto" textlink="">
      <xdr:nvSpPr>
        <xdr:cNvPr id="9" name="Rectangle 52">
          <a:extLst/>
        </xdr:cNvPr>
        <xdr:cNvSpPr>
          <a:spLocks noChangeArrowheads="1"/>
        </xdr:cNvSpPr>
      </xdr:nvSpPr>
      <xdr:spPr bwMode="auto">
        <a:xfrm>
          <a:off x="7953375" y="2295525"/>
          <a:ext cx="0" cy="39981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8</xdr:col>
      <xdr:colOff>0</xdr:colOff>
      <xdr:row>5</xdr:row>
      <xdr:rowOff>133350</xdr:rowOff>
    </xdr:from>
    <xdr:to>
      <xdr:col>8</xdr:col>
      <xdr:colOff>0</xdr:colOff>
      <xdr:row>5</xdr:row>
      <xdr:rowOff>514350</xdr:rowOff>
    </xdr:to>
    <xdr:sp macro="[0]!Tipo_riesgo" textlink="">
      <xdr:nvSpPr>
        <xdr:cNvPr id="10" name="Rectangle 54">
          <a:extLst/>
        </xdr:cNvPr>
        <xdr:cNvSpPr>
          <a:spLocks noChangeArrowheads="1"/>
        </xdr:cNvSpPr>
      </xdr:nvSpPr>
      <xdr:spPr bwMode="auto">
        <a:xfrm>
          <a:off x="7962900" y="2324100"/>
          <a:ext cx="0" cy="285750"/>
        </a:xfrm>
        <a:prstGeom prst="rect">
          <a:avLst/>
        </a:prstGeom>
        <a:noFill/>
        <a:ln>
          <a:noFill/>
        </a:ln>
        <a:extLst/>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8</xdr:col>
      <xdr:colOff>0</xdr:colOff>
      <xdr:row>7</xdr:row>
      <xdr:rowOff>224518</xdr:rowOff>
    </xdr:from>
    <xdr:to>
      <xdr:col>8</xdr:col>
      <xdr:colOff>0</xdr:colOff>
      <xdr:row>7</xdr:row>
      <xdr:rowOff>420847</xdr:rowOff>
    </xdr:to>
    <xdr:sp macro="" textlink="">
      <xdr:nvSpPr>
        <xdr:cNvPr id="11" name="Rectangle 55">
          <a:extLst/>
        </xdr:cNvPr>
        <xdr:cNvSpPr>
          <a:spLocks noChangeArrowheads="1"/>
        </xdr:cNvSpPr>
      </xdr:nvSpPr>
      <xdr:spPr bwMode="auto">
        <a:xfrm>
          <a:off x="7962900" y="2834368"/>
          <a:ext cx="0" cy="15354"/>
        </a:xfrm>
        <a:prstGeom prst="rect">
          <a:avLst/>
        </a:prstGeom>
        <a:noFill/>
        <a:ln w="9525">
          <a:noFill/>
          <a:miter lim="800000"/>
          <a:headEnd/>
          <a:tailEnd/>
        </a:ln>
      </xdr:spPr>
      <xdr:txBody>
        <a:bodyPr vertOverflow="clip" wrap="square" lIns="45720" tIns="41148" rIns="45720" bIns="0" anchor="t" upright="1"/>
        <a:lstStyle/>
        <a:p>
          <a:pPr algn="ctr" rtl="1">
            <a:defRPr sz="1000"/>
          </a:pPr>
          <a:r>
            <a:rPr lang="es-CO" sz="2000" b="1" i="0" strike="noStrike">
              <a:solidFill>
                <a:srgbClr val="FFFFFF"/>
              </a:solidFill>
              <a:latin typeface="Arial"/>
              <a:cs typeface="Arial"/>
            </a:rPr>
            <a:t>?</a:t>
          </a:r>
        </a:p>
      </xdr:txBody>
    </xdr:sp>
    <xdr:clientData/>
  </xdr:twoCellAnchor>
  <xdr:twoCellAnchor editAs="oneCell">
    <xdr:from>
      <xdr:col>5</xdr:col>
      <xdr:colOff>0</xdr:colOff>
      <xdr:row>36</xdr:row>
      <xdr:rowOff>0</xdr:rowOff>
    </xdr:from>
    <xdr:to>
      <xdr:col>5</xdr:col>
      <xdr:colOff>295275</xdr:colOff>
      <xdr:row>36</xdr:row>
      <xdr:rowOff>323849</xdr:rowOff>
    </xdr:to>
    <xdr:sp macro="" textlink="">
      <xdr:nvSpPr>
        <xdr:cNvPr id="12" name="AutoShape 38" descr="Resultado de imagen para boton agregar icono">
          <a:extLst/>
        </xdr:cNvPr>
        <xdr:cNvSpPr>
          <a:spLocks noChangeAspect="1" noChangeArrowheads="1"/>
        </xdr:cNvSpPr>
      </xdr:nvSpPr>
      <xdr:spPr bwMode="auto">
        <a:xfrm>
          <a:off x="3667125" y="1291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36</xdr:row>
      <xdr:rowOff>0</xdr:rowOff>
    </xdr:from>
    <xdr:to>
      <xdr:col>5</xdr:col>
      <xdr:colOff>295275</xdr:colOff>
      <xdr:row>36</xdr:row>
      <xdr:rowOff>323849</xdr:rowOff>
    </xdr:to>
    <xdr:sp macro="" textlink="">
      <xdr:nvSpPr>
        <xdr:cNvPr id="13" name="AutoShape 39" descr="Resultado de imagen para boton agregar icono">
          <a:extLst/>
        </xdr:cNvPr>
        <xdr:cNvSpPr>
          <a:spLocks noChangeAspect="1" noChangeArrowheads="1"/>
        </xdr:cNvSpPr>
      </xdr:nvSpPr>
      <xdr:spPr bwMode="auto">
        <a:xfrm>
          <a:off x="3667125" y="1291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36</xdr:row>
      <xdr:rowOff>0</xdr:rowOff>
    </xdr:from>
    <xdr:to>
      <xdr:col>5</xdr:col>
      <xdr:colOff>295275</xdr:colOff>
      <xdr:row>36</xdr:row>
      <xdr:rowOff>323849</xdr:rowOff>
    </xdr:to>
    <xdr:sp macro="" textlink="">
      <xdr:nvSpPr>
        <xdr:cNvPr id="14" name="AutoShape 40" descr="Resultado de imagen para boton agregar icono">
          <a:extLst/>
        </xdr:cNvPr>
        <xdr:cNvSpPr>
          <a:spLocks noChangeAspect="1" noChangeArrowheads="1"/>
        </xdr:cNvSpPr>
      </xdr:nvSpPr>
      <xdr:spPr bwMode="auto">
        <a:xfrm>
          <a:off x="3667125" y="1291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36</xdr:row>
      <xdr:rowOff>0</xdr:rowOff>
    </xdr:from>
    <xdr:to>
      <xdr:col>5</xdr:col>
      <xdr:colOff>295275</xdr:colOff>
      <xdr:row>36</xdr:row>
      <xdr:rowOff>323849</xdr:rowOff>
    </xdr:to>
    <xdr:sp macro="" textlink="">
      <xdr:nvSpPr>
        <xdr:cNvPr id="15" name="AutoShape 42" descr="Z">
          <a:extLst/>
        </xdr:cNvPr>
        <xdr:cNvSpPr>
          <a:spLocks noChangeAspect="1" noChangeArrowheads="1"/>
        </xdr:cNvSpPr>
      </xdr:nvSpPr>
      <xdr:spPr bwMode="auto">
        <a:xfrm>
          <a:off x="3667125" y="1291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35</xdr:row>
      <xdr:rowOff>123825</xdr:rowOff>
    </xdr:from>
    <xdr:to>
      <xdr:col>5</xdr:col>
      <xdr:colOff>0</xdr:colOff>
      <xdr:row>37</xdr:row>
      <xdr:rowOff>0</xdr:rowOff>
    </xdr:to>
    <xdr:sp macro="[0]!MostrarFuente_Impacto" textlink="">
      <xdr:nvSpPr>
        <xdr:cNvPr id="16" name="Rectangle 53">
          <a:extLst/>
        </xdr:cNvPr>
        <xdr:cNvSpPr>
          <a:spLocks noChangeArrowheads="1"/>
        </xdr:cNvSpPr>
      </xdr:nvSpPr>
      <xdr:spPr bwMode="auto">
        <a:xfrm>
          <a:off x="3667125" y="12849225"/>
          <a:ext cx="0" cy="257175"/>
        </a:xfrm>
        <a:prstGeom prst="rect">
          <a:avLst/>
        </a:prstGeom>
        <a:noFill/>
        <a:ln>
          <a:noFill/>
        </a:ln>
        <a:extLst/>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10</xdr:col>
      <xdr:colOff>375557</xdr:colOff>
      <xdr:row>7</xdr:row>
      <xdr:rowOff>152400</xdr:rowOff>
    </xdr:from>
    <xdr:to>
      <xdr:col>10</xdr:col>
      <xdr:colOff>375557</xdr:colOff>
      <xdr:row>8</xdr:row>
      <xdr:rowOff>228600</xdr:rowOff>
    </xdr:to>
    <xdr:sp macro="[0]!Escalas_impacto" textlink="">
      <xdr:nvSpPr>
        <xdr:cNvPr id="17" name="Rectangle 53">
          <a:extLst/>
        </xdr:cNvPr>
        <xdr:cNvSpPr>
          <a:spLocks noChangeArrowheads="1"/>
        </xdr:cNvSpPr>
      </xdr:nvSpPr>
      <xdr:spPr bwMode="auto">
        <a:xfrm>
          <a:off x="9557657" y="2762250"/>
          <a:ext cx="0" cy="31432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10</xdr:col>
      <xdr:colOff>375557</xdr:colOff>
      <xdr:row>8</xdr:row>
      <xdr:rowOff>152400</xdr:rowOff>
    </xdr:from>
    <xdr:to>
      <xdr:col>10</xdr:col>
      <xdr:colOff>375557</xdr:colOff>
      <xdr:row>9</xdr:row>
      <xdr:rowOff>228600</xdr:rowOff>
    </xdr:to>
    <xdr:sp macro="[0]!Escalas_impacto" textlink="">
      <xdr:nvSpPr>
        <xdr:cNvPr id="8441" name="Rectangle 53">
          <a:extLst/>
        </xdr:cNvPr>
        <xdr:cNvSpPr>
          <a:spLocks noChangeArrowheads="1"/>
        </xdr:cNvSpPr>
      </xdr:nvSpPr>
      <xdr:spPr bwMode="auto">
        <a:xfrm>
          <a:off x="9557657" y="3000375"/>
          <a:ext cx="0" cy="176212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10</xdr:col>
      <xdr:colOff>375557</xdr:colOff>
      <xdr:row>9</xdr:row>
      <xdr:rowOff>152400</xdr:rowOff>
    </xdr:from>
    <xdr:to>
      <xdr:col>10</xdr:col>
      <xdr:colOff>375557</xdr:colOff>
      <xdr:row>10</xdr:row>
      <xdr:rowOff>228600</xdr:rowOff>
    </xdr:to>
    <xdr:sp macro="[0]!Escalas_impacto" textlink="">
      <xdr:nvSpPr>
        <xdr:cNvPr id="8447" name="Rectangle 53">
          <a:extLst/>
        </xdr:cNvPr>
        <xdr:cNvSpPr>
          <a:spLocks noChangeArrowheads="1"/>
        </xdr:cNvSpPr>
      </xdr:nvSpPr>
      <xdr:spPr bwMode="auto">
        <a:xfrm>
          <a:off x="7628164" y="2805793"/>
          <a:ext cx="0" cy="176348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10</xdr:col>
      <xdr:colOff>375557</xdr:colOff>
      <xdr:row>10</xdr:row>
      <xdr:rowOff>152400</xdr:rowOff>
    </xdr:from>
    <xdr:to>
      <xdr:col>10</xdr:col>
      <xdr:colOff>375557</xdr:colOff>
      <xdr:row>11</xdr:row>
      <xdr:rowOff>228600</xdr:rowOff>
    </xdr:to>
    <xdr:sp macro="[0]!Escalas_impacto" textlink="">
      <xdr:nvSpPr>
        <xdr:cNvPr id="8448" name="Rectangle 53">
          <a:extLst/>
        </xdr:cNvPr>
        <xdr:cNvSpPr>
          <a:spLocks noChangeArrowheads="1"/>
        </xdr:cNvSpPr>
      </xdr:nvSpPr>
      <xdr:spPr bwMode="auto">
        <a:xfrm>
          <a:off x="7628164" y="2805793"/>
          <a:ext cx="0" cy="176348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10</xdr:col>
      <xdr:colOff>375557</xdr:colOff>
      <xdr:row>11</xdr:row>
      <xdr:rowOff>152400</xdr:rowOff>
    </xdr:from>
    <xdr:to>
      <xdr:col>10</xdr:col>
      <xdr:colOff>375557</xdr:colOff>
      <xdr:row>12</xdr:row>
      <xdr:rowOff>228600</xdr:rowOff>
    </xdr:to>
    <xdr:sp macro="[0]!Escalas_impacto" textlink="">
      <xdr:nvSpPr>
        <xdr:cNvPr id="8449" name="Rectangle 53">
          <a:extLst/>
        </xdr:cNvPr>
        <xdr:cNvSpPr>
          <a:spLocks noChangeArrowheads="1"/>
        </xdr:cNvSpPr>
      </xdr:nvSpPr>
      <xdr:spPr bwMode="auto">
        <a:xfrm>
          <a:off x="7628164" y="4493079"/>
          <a:ext cx="0" cy="66130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10</xdr:col>
      <xdr:colOff>375557</xdr:colOff>
      <xdr:row>11</xdr:row>
      <xdr:rowOff>152400</xdr:rowOff>
    </xdr:from>
    <xdr:to>
      <xdr:col>10</xdr:col>
      <xdr:colOff>375557</xdr:colOff>
      <xdr:row>12</xdr:row>
      <xdr:rowOff>228600</xdr:rowOff>
    </xdr:to>
    <xdr:sp macro="[0]!Escalas_impacto" textlink="">
      <xdr:nvSpPr>
        <xdr:cNvPr id="8450" name="Rectangle 53">
          <a:extLst/>
        </xdr:cNvPr>
        <xdr:cNvSpPr>
          <a:spLocks noChangeArrowheads="1"/>
        </xdr:cNvSpPr>
      </xdr:nvSpPr>
      <xdr:spPr bwMode="auto">
        <a:xfrm>
          <a:off x="7628164" y="2805793"/>
          <a:ext cx="0" cy="176348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10</xdr:col>
      <xdr:colOff>375557</xdr:colOff>
      <xdr:row>12</xdr:row>
      <xdr:rowOff>152400</xdr:rowOff>
    </xdr:from>
    <xdr:to>
      <xdr:col>10</xdr:col>
      <xdr:colOff>375557</xdr:colOff>
      <xdr:row>13</xdr:row>
      <xdr:rowOff>228600</xdr:rowOff>
    </xdr:to>
    <xdr:sp macro="[0]!Escalas_impacto" textlink="">
      <xdr:nvSpPr>
        <xdr:cNvPr id="8451" name="Rectangle 53">
          <a:extLst/>
        </xdr:cNvPr>
        <xdr:cNvSpPr>
          <a:spLocks noChangeArrowheads="1"/>
        </xdr:cNvSpPr>
      </xdr:nvSpPr>
      <xdr:spPr bwMode="auto">
        <a:xfrm>
          <a:off x="7628164" y="4493079"/>
          <a:ext cx="0" cy="66130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10</xdr:col>
      <xdr:colOff>375557</xdr:colOff>
      <xdr:row>12</xdr:row>
      <xdr:rowOff>152400</xdr:rowOff>
    </xdr:from>
    <xdr:to>
      <xdr:col>10</xdr:col>
      <xdr:colOff>375557</xdr:colOff>
      <xdr:row>13</xdr:row>
      <xdr:rowOff>228600</xdr:rowOff>
    </xdr:to>
    <xdr:sp macro="[0]!Escalas_impacto" textlink="">
      <xdr:nvSpPr>
        <xdr:cNvPr id="8452" name="Rectangle 53">
          <a:extLst/>
        </xdr:cNvPr>
        <xdr:cNvSpPr>
          <a:spLocks noChangeArrowheads="1"/>
        </xdr:cNvSpPr>
      </xdr:nvSpPr>
      <xdr:spPr bwMode="auto">
        <a:xfrm>
          <a:off x="7628164" y="2805793"/>
          <a:ext cx="0" cy="176348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10</xdr:col>
      <xdr:colOff>375557</xdr:colOff>
      <xdr:row>13</xdr:row>
      <xdr:rowOff>152400</xdr:rowOff>
    </xdr:from>
    <xdr:to>
      <xdr:col>10</xdr:col>
      <xdr:colOff>375557</xdr:colOff>
      <xdr:row>31</xdr:row>
      <xdr:rowOff>0</xdr:rowOff>
    </xdr:to>
    <xdr:sp macro="[0]!Escalas_impacto" textlink="">
      <xdr:nvSpPr>
        <xdr:cNvPr id="8453" name="Rectangle 53">
          <a:extLst/>
        </xdr:cNvPr>
        <xdr:cNvSpPr>
          <a:spLocks noChangeArrowheads="1"/>
        </xdr:cNvSpPr>
      </xdr:nvSpPr>
      <xdr:spPr bwMode="auto">
        <a:xfrm>
          <a:off x="7628164" y="4493079"/>
          <a:ext cx="0" cy="66130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10</xdr:col>
      <xdr:colOff>375557</xdr:colOff>
      <xdr:row>13</xdr:row>
      <xdr:rowOff>152400</xdr:rowOff>
    </xdr:from>
    <xdr:to>
      <xdr:col>10</xdr:col>
      <xdr:colOff>375557</xdr:colOff>
      <xdr:row>31</xdr:row>
      <xdr:rowOff>0</xdr:rowOff>
    </xdr:to>
    <xdr:sp macro="[0]!Escalas_impacto" textlink="">
      <xdr:nvSpPr>
        <xdr:cNvPr id="8454" name="Rectangle 53">
          <a:extLst/>
        </xdr:cNvPr>
        <xdr:cNvSpPr>
          <a:spLocks noChangeArrowheads="1"/>
        </xdr:cNvSpPr>
      </xdr:nvSpPr>
      <xdr:spPr bwMode="auto">
        <a:xfrm>
          <a:off x="7628164" y="2805793"/>
          <a:ext cx="0" cy="176348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10</xdr:col>
      <xdr:colOff>375557</xdr:colOff>
      <xdr:row>31</xdr:row>
      <xdr:rowOff>0</xdr:rowOff>
    </xdr:from>
    <xdr:to>
      <xdr:col>10</xdr:col>
      <xdr:colOff>375557</xdr:colOff>
      <xdr:row>31</xdr:row>
      <xdr:rowOff>228600</xdr:rowOff>
    </xdr:to>
    <xdr:sp macro="[0]!Escalas_impacto" textlink="">
      <xdr:nvSpPr>
        <xdr:cNvPr id="8463" name="Rectangle 53">
          <a:extLst/>
        </xdr:cNvPr>
        <xdr:cNvSpPr>
          <a:spLocks noChangeArrowheads="1"/>
        </xdr:cNvSpPr>
      </xdr:nvSpPr>
      <xdr:spPr bwMode="auto">
        <a:xfrm>
          <a:off x="7628164" y="4493079"/>
          <a:ext cx="0" cy="66130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14</xdr:col>
      <xdr:colOff>2721</xdr:colOff>
      <xdr:row>9</xdr:row>
      <xdr:rowOff>339513</xdr:rowOff>
    </xdr:from>
    <xdr:to>
      <xdr:col>14</xdr:col>
      <xdr:colOff>2721</xdr:colOff>
      <xdr:row>9</xdr:row>
      <xdr:rowOff>334552</xdr:rowOff>
    </xdr:to>
    <xdr:sp macro="[1]!mostrarPerfilRiesgoInh" textlink="">
      <xdr:nvSpPr>
        <xdr:cNvPr id="8494" name="15 CuadroTexto">
          <a:extLst/>
        </xdr:cNvPr>
        <xdr:cNvSpPr txBox="1"/>
      </xdr:nvSpPr>
      <xdr:spPr>
        <a:xfrm>
          <a:off x="11800114" y="299290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PRI</a:t>
          </a:r>
        </a:p>
      </xdr:txBody>
    </xdr:sp>
    <xdr:clientData/>
  </xdr:twoCellAnchor>
  <xdr:twoCellAnchor>
    <xdr:from>
      <xdr:col>14</xdr:col>
      <xdr:colOff>1035504</xdr:colOff>
      <xdr:row>7</xdr:row>
      <xdr:rowOff>198910</xdr:rowOff>
    </xdr:from>
    <xdr:to>
      <xdr:col>14</xdr:col>
      <xdr:colOff>1035504</xdr:colOff>
      <xdr:row>8</xdr:row>
      <xdr:rowOff>107557</xdr:rowOff>
    </xdr:to>
    <xdr:sp macro="[1]!mostrarControlesExistentes" textlink="">
      <xdr:nvSpPr>
        <xdr:cNvPr id="8495" name="Text Box 9">
          <a:extLst/>
        </xdr:cNvPr>
        <xdr:cNvSpPr txBox="1"/>
      </xdr:nvSpPr>
      <xdr:spPr>
        <a:xfrm>
          <a:off x="12832897" y="2607374"/>
          <a:ext cx="0" cy="1535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editAs="oneCell">
    <xdr:from>
      <xdr:col>4</xdr:col>
      <xdr:colOff>54427</xdr:colOff>
      <xdr:row>8</xdr:row>
      <xdr:rowOff>1006928</xdr:rowOff>
    </xdr:from>
    <xdr:to>
      <xdr:col>4</xdr:col>
      <xdr:colOff>430356</xdr:colOff>
      <xdr:row>8</xdr:row>
      <xdr:rowOff>1382857</xdr:rowOff>
    </xdr:to>
    <xdr:pic>
      <xdr:nvPicPr>
        <xdr:cNvPr id="6" name="Imagen 5">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435427" y="3809999"/>
          <a:ext cx="375929" cy="375929"/>
        </a:xfrm>
        <a:prstGeom prst="rect">
          <a:avLst/>
        </a:prstGeom>
      </xdr:spPr>
    </xdr:pic>
    <xdr:clientData/>
  </xdr:twoCellAnchor>
  <xdr:twoCellAnchor>
    <xdr:from>
      <xdr:col>19</xdr:col>
      <xdr:colOff>375557</xdr:colOff>
      <xdr:row>7</xdr:row>
      <xdr:rowOff>152400</xdr:rowOff>
    </xdr:from>
    <xdr:to>
      <xdr:col>19</xdr:col>
      <xdr:colOff>375557</xdr:colOff>
      <xdr:row>8</xdr:row>
      <xdr:rowOff>228600</xdr:rowOff>
    </xdr:to>
    <xdr:sp macro="[0]!Escalas_impacto" textlink="">
      <xdr:nvSpPr>
        <xdr:cNvPr id="42" name="Rectangle 53">
          <a:extLst/>
        </xdr:cNvPr>
        <xdr:cNvSpPr>
          <a:spLocks noChangeArrowheads="1"/>
        </xdr:cNvSpPr>
      </xdr:nvSpPr>
      <xdr:spPr bwMode="auto">
        <a:xfrm>
          <a:off x="6430736" y="2560864"/>
          <a:ext cx="0" cy="47080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8</xdr:row>
      <xdr:rowOff>152400</xdr:rowOff>
    </xdr:from>
    <xdr:to>
      <xdr:col>19</xdr:col>
      <xdr:colOff>375557</xdr:colOff>
      <xdr:row>9</xdr:row>
      <xdr:rowOff>228600</xdr:rowOff>
    </xdr:to>
    <xdr:sp macro="[0]!Escalas_impacto" textlink="">
      <xdr:nvSpPr>
        <xdr:cNvPr id="43" name="Rectangle 53">
          <a:extLst/>
        </xdr:cNvPr>
        <xdr:cNvSpPr>
          <a:spLocks noChangeArrowheads="1"/>
        </xdr:cNvSpPr>
      </xdr:nvSpPr>
      <xdr:spPr bwMode="auto">
        <a:xfrm>
          <a:off x="6430736" y="2955471"/>
          <a:ext cx="0" cy="1545772"/>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8</xdr:row>
      <xdr:rowOff>152400</xdr:rowOff>
    </xdr:from>
    <xdr:to>
      <xdr:col>21</xdr:col>
      <xdr:colOff>375557</xdr:colOff>
      <xdr:row>9</xdr:row>
      <xdr:rowOff>228600</xdr:rowOff>
    </xdr:to>
    <xdr:sp macro="[0]!Escalas_impacto" textlink="">
      <xdr:nvSpPr>
        <xdr:cNvPr id="46" name="Rectangle 53">
          <a:extLst/>
        </xdr:cNvPr>
        <xdr:cNvSpPr>
          <a:spLocks noChangeArrowheads="1"/>
        </xdr:cNvSpPr>
      </xdr:nvSpPr>
      <xdr:spPr bwMode="auto">
        <a:xfrm>
          <a:off x="6430736" y="7160079"/>
          <a:ext cx="0" cy="119198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8</xdr:row>
      <xdr:rowOff>152400</xdr:rowOff>
    </xdr:from>
    <xdr:to>
      <xdr:col>21</xdr:col>
      <xdr:colOff>375557</xdr:colOff>
      <xdr:row>9</xdr:row>
      <xdr:rowOff>228600</xdr:rowOff>
    </xdr:to>
    <xdr:sp macro="[0]!Escalas_impacto" textlink="">
      <xdr:nvSpPr>
        <xdr:cNvPr id="47" name="Rectangle 53">
          <a:extLst/>
        </xdr:cNvPr>
        <xdr:cNvSpPr>
          <a:spLocks noChangeArrowheads="1"/>
        </xdr:cNvSpPr>
      </xdr:nvSpPr>
      <xdr:spPr bwMode="auto">
        <a:xfrm>
          <a:off x="6430736" y="7160079"/>
          <a:ext cx="0" cy="119198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9</xdr:row>
      <xdr:rowOff>152400</xdr:rowOff>
    </xdr:from>
    <xdr:to>
      <xdr:col>21</xdr:col>
      <xdr:colOff>375557</xdr:colOff>
      <xdr:row>10</xdr:row>
      <xdr:rowOff>228600</xdr:rowOff>
    </xdr:to>
    <xdr:sp macro="[0]!Escalas_impacto" textlink="">
      <xdr:nvSpPr>
        <xdr:cNvPr id="48" name="Rectangle 53">
          <a:extLst/>
        </xdr:cNvPr>
        <xdr:cNvSpPr>
          <a:spLocks noChangeArrowheads="1"/>
        </xdr:cNvSpPr>
      </xdr:nvSpPr>
      <xdr:spPr bwMode="auto">
        <a:xfrm>
          <a:off x="6430736" y="8275864"/>
          <a:ext cx="0" cy="124641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9</xdr:row>
      <xdr:rowOff>152400</xdr:rowOff>
    </xdr:from>
    <xdr:to>
      <xdr:col>21</xdr:col>
      <xdr:colOff>375557</xdr:colOff>
      <xdr:row>10</xdr:row>
      <xdr:rowOff>228600</xdr:rowOff>
    </xdr:to>
    <xdr:sp macro="[0]!Escalas_impacto" textlink="">
      <xdr:nvSpPr>
        <xdr:cNvPr id="49" name="Rectangle 53">
          <a:extLst/>
        </xdr:cNvPr>
        <xdr:cNvSpPr>
          <a:spLocks noChangeArrowheads="1"/>
        </xdr:cNvSpPr>
      </xdr:nvSpPr>
      <xdr:spPr bwMode="auto">
        <a:xfrm>
          <a:off x="6430736" y="8275864"/>
          <a:ext cx="0" cy="124641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8</xdr:row>
      <xdr:rowOff>152400</xdr:rowOff>
    </xdr:from>
    <xdr:to>
      <xdr:col>18</xdr:col>
      <xdr:colOff>375557</xdr:colOff>
      <xdr:row>9</xdr:row>
      <xdr:rowOff>228600</xdr:rowOff>
    </xdr:to>
    <xdr:sp macro="[0]!Escalas_impacto" textlink="">
      <xdr:nvSpPr>
        <xdr:cNvPr id="50" name="Rectangle 53">
          <a:extLst/>
        </xdr:cNvPr>
        <xdr:cNvSpPr>
          <a:spLocks noChangeArrowheads="1"/>
        </xdr:cNvSpPr>
      </xdr:nvSpPr>
      <xdr:spPr bwMode="auto">
        <a:xfrm>
          <a:off x="12771664" y="2955471"/>
          <a:ext cx="0" cy="1545772"/>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8</xdr:row>
      <xdr:rowOff>152400</xdr:rowOff>
    </xdr:from>
    <xdr:to>
      <xdr:col>19</xdr:col>
      <xdr:colOff>375557</xdr:colOff>
      <xdr:row>9</xdr:row>
      <xdr:rowOff>228600</xdr:rowOff>
    </xdr:to>
    <xdr:sp macro="[0]!Escalas_impacto" textlink="">
      <xdr:nvSpPr>
        <xdr:cNvPr id="51" name="Rectangle 53">
          <a:extLst/>
        </xdr:cNvPr>
        <xdr:cNvSpPr>
          <a:spLocks noChangeArrowheads="1"/>
        </xdr:cNvSpPr>
      </xdr:nvSpPr>
      <xdr:spPr bwMode="auto">
        <a:xfrm>
          <a:off x="13261521" y="2955471"/>
          <a:ext cx="0" cy="1545772"/>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8</xdr:row>
      <xdr:rowOff>152400</xdr:rowOff>
    </xdr:from>
    <xdr:to>
      <xdr:col>19</xdr:col>
      <xdr:colOff>375557</xdr:colOff>
      <xdr:row>9</xdr:row>
      <xdr:rowOff>228600</xdr:rowOff>
    </xdr:to>
    <xdr:sp macro="[0]!Escalas_impacto" textlink="">
      <xdr:nvSpPr>
        <xdr:cNvPr id="52" name="Rectangle 53">
          <a:extLst/>
        </xdr:cNvPr>
        <xdr:cNvSpPr>
          <a:spLocks noChangeArrowheads="1"/>
        </xdr:cNvSpPr>
      </xdr:nvSpPr>
      <xdr:spPr bwMode="auto">
        <a:xfrm>
          <a:off x="13261521" y="2955471"/>
          <a:ext cx="0" cy="1545772"/>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9</xdr:row>
      <xdr:rowOff>152400</xdr:rowOff>
    </xdr:from>
    <xdr:to>
      <xdr:col>19</xdr:col>
      <xdr:colOff>375557</xdr:colOff>
      <xdr:row>10</xdr:row>
      <xdr:rowOff>228600</xdr:rowOff>
    </xdr:to>
    <xdr:sp macro="[0]!Escalas_impacto" textlink="">
      <xdr:nvSpPr>
        <xdr:cNvPr id="53" name="Rectangle 53">
          <a:extLst/>
        </xdr:cNvPr>
        <xdr:cNvSpPr>
          <a:spLocks noChangeArrowheads="1"/>
        </xdr:cNvSpPr>
      </xdr:nvSpPr>
      <xdr:spPr bwMode="auto">
        <a:xfrm>
          <a:off x="13261521" y="4425043"/>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9</xdr:row>
      <xdr:rowOff>152400</xdr:rowOff>
    </xdr:from>
    <xdr:to>
      <xdr:col>19</xdr:col>
      <xdr:colOff>375557</xdr:colOff>
      <xdr:row>10</xdr:row>
      <xdr:rowOff>228600</xdr:rowOff>
    </xdr:to>
    <xdr:sp macro="[0]!Escalas_impacto" textlink="">
      <xdr:nvSpPr>
        <xdr:cNvPr id="54" name="Rectangle 53">
          <a:extLst/>
        </xdr:cNvPr>
        <xdr:cNvSpPr>
          <a:spLocks noChangeArrowheads="1"/>
        </xdr:cNvSpPr>
      </xdr:nvSpPr>
      <xdr:spPr bwMode="auto">
        <a:xfrm>
          <a:off x="13261521" y="4425043"/>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editAs="absolute">
    <xdr:from>
      <xdr:col>3</xdr:col>
      <xdr:colOff>204478</xdr:colOff>
      <xdr:row>0</xdr:row>
      <xdr:rowOff>747156</xdr:rowOff>
    </xdr:from>
    <xdr:to>
      <xdr:col>3</xdr:col>
      <xdr:colOff>1270371</xdr:colOff>
      <xdr:row>3</xdr:row>
      <xdr:rowOff>55629</xdr:rowOff>
    </xdr:to>
    <xdr:pic>
      <xdr:nvPicPr>
        <xdr:cNvPr id="56" name="Picture 1" descr="imagenes_r1_c1">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b="12280"/>
        <a:stretch>
          <a:fillRect/>
        </a:stretch>
      </xdr:blipFill>
      <xdr:spPr bwMode="auto">
        <a:xfrm>
          <a:off x="1245734" y="744992"/>
          <a:ext cx="1065893" cy="910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375557</xdr:colOff>
      <xdr:row>9</xdr:row>
      <xdr:rowOff>152400</xdr:rowOff>
    </xdr:from>
    <xdr:to>
      <xdr:col>18</xdr:col>
      <xdr:colOff>375557</xdr:colOff>
      <xdr:row>10</xdr:row>
      <xdr:rowOff>228600</xdr:rowOff>
    </xdr:to>
    <xdr:sp macro="[0]!Escalas_impacto" textlink="">
      <xdr:nvSpPr>
        <xdr:cNvPr id="57" name="Rectangle 53">
          <a:extLst/>
        </xdr:cNvPr>
        <xdr:cNvSpPr>
          <a:spLocks noChangeArrowheads="1"/>
        </xdr:cNvSpPr>
      </xdr:nvSpPr>
      <xdr:spPr bwMode="auto">
        <a:xfrm>
          <a:off x="13329557"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10</xdr:row>
      <xdr:rowOff>152400</xdr:rowOff>
    </xdr:from>
    <xdr:to>
      <xdr:col>18</xdr:col>
      <xdr:colOff>375557</xdr:colOff>
      <xdr:row>11</xdr:row>
      <xdr:rowOff>228600</xdr:rowOff>
    </xdr:to>
    <xdr:sp macro="[0]!Escalas_impacto" textlink="">
      <xdr:nvSpPr>
        <xdr:cNvPr id="58" name="Rectangle 53">
          <a:extLst/>
        </xdr:cNvPr>
        <xdr:cNvSpPr>
          <a:spLocks noChangeArrowheads="1"/>
        </xdr:cNvSpPr>
      </xdr:nvSpPr>
      <xdr:spPr bwMode="auto">
        <a:xfrm>
          <a:off x="13329557"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11</xdr:row>
      <xdr:rowOff>152400</xdr:rowOff>
    </xdr:from>
    <xdr:to>
      <xdr:col>18</xdr:col>
      <xdr:colOff>375557</xdr:colOff>
      <xdr:row>12</xdr:row>
      <xdr:rowOff>228600</xdr:rowOff>
    </xdr:to>
    <xdr:sp macro="[0]!Escalas_impacto" textlink="">
      <xdr:nvSpPr>
        <xdr:cNvPr id="59" name="Rectangle 53">
          <a:extLst/>
        </xdr:cNvPr>
        <xdr:cNvSpPr>
          <a:spLocks noChangeArrowheads="1"/>
        </xdr:cNvSpPr>
      </xdr:nvSpPr>
      <xdr:spPr bwMode="auto">
        <a:xfrm>
          <a:off x="13329557"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11</xdr:row>
      <xdr:rowOff>152400</xdr:rowOff>
    </xdr:from>
    <xdr:to>
      <xdr:col>18</xdr:col>
      <xdr:colOff>375557</xdr:colOff>
      <xdr:row>12</xdr:row>
      <xdr:rowOff>228600</xdr:rowOff>
    </xdr:to>
    <xdr:sp macro="[0]!Escalas_impacto" textlink="">
      <xdr:nvSpPr>
        <xdr:cNvPr id="60" name="Rectangle 53">
          <a:extLst/>
        </xdr:cNvPr>
        <xdr:cNvSpPr>
          <a:spLocks noChangeArrowheads="1"/>
        </xdr:cNvSpPr>
      </xdr:nvSpPr>
      <xdr:spPr bwMode="auto">
        <a:xfrm>
          <a:off x="13329557" y="6357257"/>
          <a:ext cx="0" cy="138248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12</xdr:row>
      <xdr:rowOff>152400</xdr:rowOff>
    </xdr:from>
    <xdr:to>
      <xdr:col>18</xdr:col>
      <xdr:colOff>375557</xdr:colOff>
      <xdr:row>13</xdr:row>
      <xdr:rowOff>228600</xdr:rowOff>
    </xdr:to>
    <xdr:sp macro="[0]!Escalas_impacto" textlink="">
      <xdr:nvSpPr>
        <xdr:cNvPr id="61" name="Rectangle 53">
          <a:extLst/>
        </xdr:cNvPr>
        <xdr:cNvSpPr>
          <a:spLocks noChangeArrowheads="1"/>
        </xdr:cNvSpPr>
      </xdr:nvSpPr>
      <xdr:spPr bwMode="auto">
        <a:xfrm>
          <a:off x="13329557" y="7663543"/>
          <a:ext cx="0" cy="119198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12</xdr:row>
      <xdr:rowOff>152400</xdr:rowOff>
    </xdr:from>
    <xdr:to>
      <xdr:col>18</xdr:col>
      <xdr:colOff>375557</xdr:colOff>
      <xdr:row>13</xdr:row>
      <xdr:rowOff>228600</xdr:rowOff>
    </xdr:to>
    <xdr:sp macro="[0]!Escalas_impacto" textlink="">
      <xdr:nvSpPr>
        <xdr:cNvPr id="62" name="Rectangle 53">
          <a:extLst/>
        </xdr:cNvPr>
        <xdr:cNvSpPr>
          <a:spLocks noChangeArrowheads="1"/>
        </xdr:cNvSpPr>
      </xdr:nvSpPr>
      <xdr:spPr bwMode="auto">
        <a:xfrm>
          <a:off x="13329557" y="6357257"/>
          <a:ext cx="0" cy="138248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13</xdr:row>
      <xdr:rowOff>152400</xdr:rowOff>
    </xdr:from>
    <xdr:to>
      <xdr:col>18</xdr:col>
      <xdr:colOff>375557</xdr:colOff>
      <xdr:row>31</xdr:row>
      <xdr:rowOff>0</xdr:rowOff>
    </xdr:to>
    <xdr:sp macro="[0]!Escalas_impacto" textlink="">
      <xdr:nvSpPr>
        <xdr:cNvPr id="63" name="Rectangle 53">
          <a:extLst/>
        </xdr:cNvPr>
        <xdr:cNvSpPr>
          <a:spLocks noChangeArrowheads="1"/>
        </xdr:cNvSpPr>
      </xdr:nvSpPr>
      <xdr:spPr bwMode="auto">
        <a:xfrm>
          <a:off x="13329557" y="7663543"/>
          <a:ext cx="0" cy="119198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13</xdr:row>
      <xdr:rowOff>152400</xdr:rowOff>
    </xdr:from>
    <xdr:to>
      <xdr:col>18</xdr:col>
      <xdr:colOff>375557</xdr:colOff>
      <xdr:row>31</xdr:row>
      <xdr:rowOff>0</xdr:rowOff>
    </xdr:to>
    <xdr:sp macro="[0]!Escalas_impacto" textlink="">
      <xdr:nvSpPr>
        <xdr:cNvPr id="64" name="Rectangle 53">
          <a:extLst/>
        </xdr:cNvPr>
        <xdr:cNvSpPr>
          <a:spLocks noChangeArrowheads="1"/>
        </xdr:cNvSpPr>
      </xdr:nvSpPr>
      <xdr:spPr bwMode="auto">
        <a:xfrm>
          <a:off x="13329557" y="7663543"/>
          <a:ext cx="0" cy="119198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13</xdr:row>
      <xdr:rowOff>152400</xdr:rowOff>
    </xdr:from>
    <xdr:to>
      <xdr:col>18</xdr:col>
      <xdr:colOff>375557</xdr:colOff>
      <xdr:row>31</xdr:row>
      <xdr:rowOff>0</xdr:rowOff>
    </xdr:to>
    <xdr:sp macro="[0]!Escalas_impacto" textlink="">
      <xdr:nvSpPr>
        <xdr:cNvPr id="65" name="Rectangle 53">
          <a:extLst/>
        </xdr:cNvPr>
        <xdr:cNvSpPr>
          <a:spLocks noChangeArrowheads="1"/>
        </xdr:cNvSpPr>
      </xdr:nvSpPr>
      <xdr:spPr bwMode="auto">
        <a:xfrm>
          <a:off x="13329557" y="6357257"/>
          <a:ext cx="0" cy="138248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31</xdr:row>
      <xdr:rowOff>0</xdr:rowOff>
    </xdr:from>
    <xdr:to>
      <xdr:col>18</xdr:col>
      <xdr:colOff>375557</xdr:colOff>
      <xdr:row>31</xdr:row>
      <xdr:rowOff>228600</xdr:rowOff>
    </xdr:to>
    <xdr:sp macro="[0]!Escalas_impacto" textlink="">
      <xdr:nvSpPr>
        <xdr:cNvPr id="66" name="Rectangle 53">
          <a:extLst/>
        </xdr:cNvPr>
        <xdr:cNvSpPr>
          <a:spLocks noChangeArrowheads="1"/>
        </xdr:cNvSpPr>
      </xdr:nvSpPr>
      <xdr:spPr bwMode="auto">
        <a:xfrm>
          <a:off x="13329557" y="7663543"/>
          <a:ext cx="0" cy="119198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31</xdr:row>
      <xdr:rowOff>0</xdr:rowOff>
    </xdr:from>
    <xdr:to>
      <xdr:col>18</xdr:col>
      <xdr:colOff>375557</xdr:colOff>
      <xdr:row>31</xdr:row>
      <xdr:rowOff>228600</xdr:rowOff>
    </xdr:to>
    <xdr:sp macro="[0]!Escalas_impacto" textlink="">
      <xdr:nvSpPr>
        <xdr:cNvPr id="67" name="Rectangle 53">
          <a:extLst/>
        </xdr:cNvPr>
        <xdr:cNvSpPr>
          <a:spLocks noChangeArrowheads="1"/>
        </xdr:cNvSpPr>
      </xdr:nvSpPr>
      <xdr:spPr bwMode="auto">
        <a:xfrm>
          <a:off x="13329557" y="7663543"/>
          <a:ext cx="0" cy="119198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8</xdr:row>
      <xdr:rowOff>152400</xdr:rowOff>
    </xdr:from>
    <xdr:to>
      <xdr:col>19</xdr:col>
      <xdr:colOff>375557</xdr:colOff>
      <xdr:row>9</xdr:row>
      <xdr:rowOff>228600</xdr:rowOff>
    </xdr:to>
    <xdr:sp macro="[0]!Escalas_impacto" textlink="">
      <xdr:nvSpPr>
        <xdr:cNvPr id="68"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8</xdr:row>
      <xdr:rowOff>152400</xdr:rowOff>
    </xdr:from>
    <xdr:to>
      <xdr:col>19</xdr:col>
      <xdr:colOff>375557</xdr:colOff>
      <xdr:row>9</xdr:row>
      <xdr:rowOff>228600</xdr:rowOff>
    </xdr:to>
    <xdr:sp macro="[0]!Escalas_impacto" textlink="">
      <xdr:nvSpPr>
        <xdr:cNvPr id="69"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8</xdr:row>
      <xdr:rowOff>152400</xdr:rowOff>
    </xdr:from>
    <xdr:to>
      <xdr:col>19</xdr:col>
      <xdr:colOff>375557</xdr:colOff>
      <xdr:row>9</xdr:row>
      <xdr:rowOff>228600</xdr:rowOff>
    </xdr:to>
    <xdr:sp macro="[0]!Escalas_impacto" textlink="">
      <xdr:nvSpPr>
        <xdr:cNvPr id="70"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9</xdr:row>
      <xdr:rowOff>152400</xdr:rowOff>
    </xdr:from>
    <xdr:to>
      <xdr:col>19</xdr:col>
      <xdr:colOff>375557</xdr:colOff>
      <xdr:row>10</xdr:row>
      <xdr:rowOff>228600</xdr:rowOff>
    </xdr:to>
    <xdr:sp macro="[0]!Escalas_impacto" textlink="">
      <xdr:nvSpPr>
        <xdr:cNvPr id="71"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9</xdr:row>
      <xdr:rowOff>152400</xdr:rowOff>
    </xdr:from>
    <xdr:to>
      <xdr:col>19</xdr:col>
      <xdr:colOff>375557</xdr:colOff>
      <xdr:row>10</xdr:row>
      <xdr:rowOff>228600</xdr:rowOff>
    </xdr:to>
    <xdr:sp macro="[0]!Escalas_impacto" textlink="">
      <xdr:nvSpPr>
        <xdr:cNvPr id="72"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9</xdr:row>
      <xdr:rowOff>152400</xdr:rowOff>
    </xdr:from>
    <xdr:to>
      <xdr:col>19</xdr:col>
      <xdr:colOff>375557</xdr:colOff>
      <xdr:row>10</xdr:row>
      <xdr:rowOff>228600</xdr:rowOff>
    </xdr:to>
    <xdr:sp macro="[0]!Escalas_impacto" textlink="">
      <xdr:nvSpPr>
        <xdr:cNvPr id="73"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9</xdr:row>
      <xdr:rowOff>152400</xdr:rowOff>
    </xdr:from>
    <xdr:to>
      <xdr:col>19</xdr:col>
      <xdr:colOff>375557</xdr:colOff>
      <xdr:row>10</xdr:row>
      <xdr:rowOff>228600</xdr:rowOff>
    </xdr:to>
    <xdr:sp macro="[0]!Escalas_impacto" textlink="">
      <xdr:nvSpPr>
        <xdr:cNvPr id="74"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9</xdr:row>
      <xdr:rowOff>152400</xdr:rowOff>
    </xdr:from>
    <xdr:to>
      <xdr:col>19</xdr:col>
      <xdr:colOff>375557</xdr:colOff>
      <xdr:row>10</xdr:row>
      <xdr:rowOff>228600</xdr:rowOff>
    </xdr:to>
    <xdr:sp macro="[0]!Escalas_impacto" textlink="">
      <xdr:nvSpPr>
        <xdr:cNvPr id="75"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10</xdr:row>
      <xdr:rowOff>152400</xdr:rowOff>
    </xdr:from>
    <xdr:to>
      <xdr:col>19</xdr:col>
      <xdr:colOff>375557</xdr:colOff>
      <xdr:row>11</xdr:row>
      <xdr:rowOff>228600</xdr:rowOff>
    </xdr:to>
    <xdr:sp macro="[0]!Escalas_impacto" textlink="">
      <xdr:nvSpPr>
        <xdr:cNvPr id="76"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10</xdr:row>
      <xdr:rowOff>152400</xdr:rowOff>
    </xdr:from>
    <xdr:to>
      <xdr:col>19</xdr:col>
      <xdr:colOff>375557</xdr:colOff>
      <xdr:row>11</xdr:row>
      <xdr:rowOff>228600</xdr:rowOff>
    </xdr:to>
    <xdr:sp macro="[0]!Escalas_impacto" textlink="">
      <xdr:nvSpPr>
        <xdr:cNvPr id="77"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9</xdr:row>
      <xdr:rowOff>152400</xdr:rowOff>
    </xdr:from>
    <xdr:to>
      <xdr:col>19</xdr:col>
      <xdr:colOff>375557</xdr:colOff>
      <xdr:row>10</xdr:row>
      <xdr:rowOff>228600</xdr:rowOff>
    </xdr:to>
    <xdr:sp macro="[0]!Escalas_impacto" textlink="">
      <xdr:nvSpPr>
        <xdr:cNvPr id="78"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9</xdr:row>
      <xdr:rowOff>152400</xdr:rowOff>
    </xdr:from>
    <xdr:to>
      <xdr:col>19</xdr:col>
      <xdr:colOff>375557</xdr:colOff>
      <xdr:row>10</xdr:row>
      <xdr:rowOff>228600</xdr:rowOff>
    </xdr:to>
    <xdr:sp macro="[0]!Escalas_impacto" textlink="">
      <xdr:nvSpPr>
        <xdr:cNvPr id="79"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9</xdr:row>
      <xdr:rowOff>152400</xdr:rowOff>
    </xdr:from>
    <xdr:to>
      <xdr:col>19</xdr:col>
      <xdr:colOff>375557</xdr:colOff>
      <xdr:row>10</xdr:row>
      <xdr:rowOff>228600</xdr:rowOff>
    </xdr:to>
    <xdr:sp macro="[0]!Escalas_impacto" textlink="">
      <xdr:nvSpPr>
        <xdr:cNvPr id="80"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10</xdr:row>
      <xdr:rowOff>152400</xdr:rowOff>
    </xdr:from>
    <xdr:to>
      <xdr:col>19</xdr:col>
      <xdr:colOff>375557</xdr:colOff>
      <xdr:row>11</xdr:row>
      <xdr:rowOff>228600</xdr:rowOff>
    </xdr:to>
    <xdr:sp macro="[0]!Escalas_impacto" textlink="">
      <xdr:nvSpPr>
        <xdr:cNvPr id="81"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10</xdr:row>
      <xdr:rowOff>152400</xdr:rowOff>
    </xdr:from>
    <xdr:to>
      <xdr:col>19</xdr:col>
      <xdr:colOff>375557</xdr:colOff>
      <xdr:row>11</xdr:row>
      <xdr:rowOff>228600</xdr:rowOff>
    </xdr:to>
    <xdr:sp macro="[0]!Escalas_impacto" textlink="">
      <xdr:nvSpPr>
        <xdr:cNvPr id="82"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10</xdr:row>
      <xdr:rowOff>152400</xdr:rowOff>
    </xdr:from>
    <xdr:to>
      <xdr:col>19</xdr:col>
      <xdr:colOff>375557</xdr:colOff>
      <xdr:row>11</xdr:row>
      <xdr:rowOff>228600</xdr:rowOff>
    </xdr:to>
    <xdr:sp macro="[0]!Escalas_impacto" textlink="">
      <xdr:nvSpPr>
        <xdr:cNvPr id="83"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10</xdr:row>
      <xdr:rowOff>152400</xdr:rowOff>
    </xdr:from>
    <xdr:to>
      <xdr:col>19</xdr:col>
      <xdr:colOff>375557</xdr:colOff>
      <xdr:row>11</xdr:row>
      <xdr:rowOff>228600</xdr:rowOff>
    </xdr:to>
    <xdr:sp macro="[0]!Escalas_impacto" textlink="">
      <xdr:nvSpPr>
        <xdr:cNvPr id="84"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10</xdr:row>
      <xdr:rowOff>152400</xdr:rowOff>
    </xdr:from>
    <xdr:to>
      <xdr:col>19</xdr:col>
      <xdr:colOff>375557</xdr:colOff>
      <xdr:row>11</xdr:row>
      <xdr:rowOff>228600</xdr:rowOff>
    </xdr:to>
    <xdr:sp macro="[0]!Escalas_impacto" textlink="">
      <xdr:nvSpPr>
        <xdr:cNvPr id="85"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11</xdr:row>
      <xdr:rowOff>152400</xdr:rowOff>
    </xdr:from>
    <xdr:to>
      <xdr:col>19</xdr:col>
      <xdr:colOff>375557</xdr:colOff>
      <xdr:row>12</xdr:row>
      <xdr:rowOff>228600</xdr:rowOff>
    </xdr:to>
    <xdr:sp macro="[0]!Escalas_impacto" textlink="">
      <xdr:nvSpPr>
        <xdr:cNvPr id="86"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11</xdr:row>
      <xdr:rowOff>152400</xdr:rowOff>
    </xdr:from>
    <xdr:to>
      <xdr:col>19</xdr:col>
      <xdr:colOff>375557</xdr:colOff>
      <xdr:row>12</xdr:row>
      <xdr:rowOff>228600</xdr:rowOff>
    </xdr:to>
    <xdr:sp macro="[0]!Escalas_impacto" textlink="">
      <xdr:nvSpPr>
        <xdr:cNvPr id="87"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10</xdr:row>
      <xdr:rowOff>152400</xdr:rowOff>
    </xdr:from>
    <xdr:to>
      <xdr:col>19</xdr:col>
      <xdr:colOff>375557</xdr:colOff>
      <xdr:row>11</xdr:row>
      <xdr:rowOff>228600</xdr:rowOff>
    </xdr:to>
    <xdr:sp macro="[0]!Escalas_impacto" textlink="">
      <xdr:nvSpPr>
        <xdr:cNvPr id="88"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10</xdr:row>
      <xdr:rowOff>152400</xdr:rowOff>
    </xdr:from>
    <xdr:to>
      <xdr:col>19</xdr:col>
      <xdr:colOff>375557</xdr:colOff>
      <xdr:row>11</xdr:row>
      <xdr:rowOff>228600</xdr:rowOff>
    </xdr:to>
    <xdr:sp macro="[0]!Escalas_impacto" textlink="">
      <xdr:nvSpPr>
        <xdr:cNvPr id="89"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10</xdr:row>
      <xdr:rowOff>152400</xdr:rowOff>
    </xdr:from>
    <xdr:to>
      <xdr:col>19</xdr:col>
      <xdr:colOff>375557</xdr:colOff>
      <xdr:row>11</xdr:row>
      <xdr:rowOff>228600</xdr:rowOff>
    </xdr:to>
    <xdr:sp macro="[0]!Escalas_impacto" textlink="">
      <xdr:nvSpPr>
        <xdr:cNvPr id="90"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11</xdr:row>
      <xdr:rowOff>152400</xdr:rowOff>
    </xdr:from>
    <xdr:to>
      <xdr:col>19</xdr:col>
      <xdr:colOff>375557</xdr:colOff>
      <xdr:row>12</xdr:row>
      <xdr:rowOff>228600</xdr:rowOff>
    </xdr:to>
    <xdr:sp macro="[0]!Escalas_impacto" textlink="">
      <xdr:nvSpPr>
        <xdr:cNvPr id="91"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11</xdr:row>
      <xdr:rowOff>152400</xdr:rowOff>
    </xdr:from>
    <xdr:to>
      <xdr:col>19</xdr:col>
      <xdr:colOff>375557</xdr:colOff>
      <xdr:row>12</xdr:row>
      <xdr:rowOff>228600</xdr:rowOff>
    </xdr:to>
    <xdr:sp macro="[0]!Escalas_impacto" textlink="">
      <xdr:nvSpPr>
        <xdr:cNvPr id="92"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11</xdr:row>
      <xdr:rowOff>152400</xdr:rowOff>
    </xdr:from>
    <xdr:to>
      <xdr:col>19</xdr:col>
      <xdr:colOff>375557</xdr:colOff>
      <xdr:row>12</xdr:row>
      <xdr:rowOff>228600</xdr:rowOff>
    </xdr:to>
    <xdr:sp macro="[0]!Escalas_impacto" textlink="">
      <xdr:nvSpPr>
        <xdr:cNvPr id="93"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11</xdr:row>
      <xdr:rowOff>152400</xdr:rowOff>
    </xdr:from>
    <xdr:to>
      <xdr:col>19</xdr:col>
      <xdr:colOff>375557</xdr:colOff>
      <xdr:row>12</xdr:row>
      <xdr:rowOff>228600</xdr:rowOff>
    </xdr:to>
    <xdr:sp macro="[0]!Escalas_impacto" textlink="">
      <xdr:nvSpPr>
        <xdr:cNvPr id="94"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11</xdr:row>
      <xdr:rowOff>152400</xdr:rowOff>
    </xdr:from>
    <xdr:to>
      <xdr:col>19</xdr:col>
      <xdr:colOff>375557</xdr:colOff>
      <xdr:row>12</xdr:row>
      <xdr:rowOff>228600</xdr:rowOff>
    </xdr:to>
    <xdr:sp macro="[0]!Escalas_impacto" textlink="">
      <xdr:nvSpPr>
        <xdr:cNvPr id="95"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11</xdr:row>
      <xdr:rowOff>152400</xdr:rowOff>
    </xdr:from>
    <xdr:to>
      <xdr:col>19</xdr:col>
      <xdr:colOff>375557</xdr:colOff>
      <xdr:row>12</xdr:row>
      <xdr:rowOff>228600</xdr:rowOff>
    </xdr:to>
    <xdr:sp macro="[0]!Escalas_impacto" textlink="">
      <xdr:nvSpPr>
        <xdr:cNvPr id="96"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11</xdr:row>
      <xdr:rowOff>152400</xdr:rowOff>
    </xdr:from>
    <xdr:to>
      <xdr:col>19</xdr:col>
      <xdr:colOff>375557</xdr:colOff>
      <xdr:row>12</xdr:row>
      <xdr:rowOff>228600</xdr:rowOff>
    </xdr:to>
    <xdr:sp macro="[0]!Escalas_impacto" textlink="">
      <xdr:nvSpPr>
        <xdr:cNvPr id="97"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11</xdr:row>
      <xdr:rowOff>152400</xdr:rowOff>
    </xdr:from>
    <xdr:to>
      <xdr:col>19</xdr:col>
      <xdr:colOff>375557</xdr:colOff>
      <xdr:row>12</xdr:row>
      <xdr:rowOff>228600</xdr:rowOff>
    </xdr:to>
    <xdr:sp macro="[0]!Escalas_impacto" textlink="">
      <xdr:nvSpPr>
        <xdr:cNvPr id="98"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11</xdr:row>
      <xdr:rowOff>152400</xdr:rowOff>
    </xdr:from>
    <xdr:to>
      <xdr:col>19</xdr:col>
      <xdr:colOff>375557</xdr:colOff>
      <xdr:row>12</xdr:row>
      <xdr:rowOff>228600</xdr:rowOff>
    </xdr:to>
    <xdr:sp macro="[0]!Escalas_impacto" textlink="">
      <xdr:nvSpPr>
        <xdr:cNvPr id="99"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11</xdr:row>
      <xdr:rowOff>152400</xdr:rowOff>
    </xdr:from>
    <xdr:to>
      <xdr:col>19</xdr:col>
      <xdr:colOff>375557</xdr:colOff>
      <xdr:row>12</xdr:row>
      <xdr:rowOff>228600</xdr:rowOff>
    </xdr:to>
    <xdr:sp macro="[0]!Escalas_impacto" textlink="">
      <xdr:nvSpPr>
        <xdr:cNvPr id="100"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11</xdr:row>
      <xdr:rowOff>152400</xdr:rowOff>
    </xdr:from>
    <xdr:to>
      <xdr:col>19</xdr:col>
      <xdr:colOff>375557</xdr:colOff>
      <xdr:row>12</xdr:row>
      <xdr:rowOff>228600</xdr:rowOff>
    </xdr:to>
    <xdr:sp macro="[0]!Escalas_impacto" textlink="">
      <xdr:nvSpPr>
        <xdr:cNvPr id="101"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12</xdr:row>
      <xdr:rowOff>152400</xdr:rowOff>
    </xdr:from>
    <xdr:to>
      <xdr:col>19</xdr:col>
      <xdr:colOff>375557</xdr:colOff>
      <xdr:row>13</xdr:row>
      <xdr:rowOff>228600</xdr:rowOff>
    </xdr:to>
    <xdr:sp macro="[0]!Escalas_impacto" textlink="">
      <xdr:nvSpPr>
        <xdr:cNvPr id="102"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12</xdr:row>
      <xdr:rowOff>152400</xdr:rowOff>
    </xdr:from>
    <xdr:to>
      <xdr:col>19</xdr:col>
      <xdr:colOff>375557</xdr:colOff>
      <xdr:row>13</xdr:row>
      <xdr:rowOff>228600</xdr:rowOff>
    </xdr:to>
    <xdr:sp macro="[0]!Escalas_impacto" textlink="">
      <xdr:nvSpPr>
        <xdr:cNvPr id="103"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11</xdr:row>
      <xdr:rowOff>152400</xdr:rowOff>
    </xdr:from>
    <xdr:to>
      <xdr:col>19</xdr:col>
      <xdr:colOff>375557</xdr:colOff>
      <xdr:row>12</xdr:row>
      <xdr:rowOff>228600</xdr:rowOff>
    </xdr:to>
    <xdr:sp macro="[0]!Escalas_impacto" textlink="">
      <xdr:nvSpPr>
        <xdr:cNvPr id="104"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11</xdr:row>
      <xdr:rowOff>152400</xdr:rowOff>
    </xdr:from>
    <xdr:to>
      <xdr:col>19</xdr:col>
      <xdr:colOff>375557</xdr:colOff>
      <xdr:row>12</xdr:row>
      <xdr:rowOff>228600</xdr:rowOff>
    </xdr:to>
    <xdr:sp macro="[0]!Escalas_impacto" textlink="">
      <xdr:nvSpPr>
        <xdr:cNvPr id="105"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11</xdr:row>
      <xdr:rowOff>152400</xdr:rowOff>
    </xdr:from>
    <xdr:to>
      <xdr:col>19</xdr:col>
      <xdr:colOff>375557</xdr:colOff>
      <xdr:row>12</xdr:row>
      <xdr:rowOff>228600</xdr:rowOff>
    </xdr:to>
    <xdr:sp macro="[0]!Escalas_impacto" textlink="">
      <xdr:nvSpPr>
        <xdr:cNvPr id="106"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12</xdr:row>
      <xdr:rowOff>152400</xdr:rowOff>
    </xdr:from>
    <xdr:to>
      <xdr:col>19</xdr:col>
      <xdr:colOff>375557</xdr:colOff>
      <xdr:row>13</xdr:row>
      <xdr:rowOff>228600</xdr:rowOff>
    </xdr:to>
    <xdr:sp macro="[0]!Escalas_impacto" textlink="">
      <xdr:nvSpPr>
        <xdr:cNvPr id="107"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12</xdr:row>
      <xdr:rowOff>152400</xdr:rowOff>
    </xdr:from>
    <xdr:to>
      <xdr:col>19</xdr:col>
      <xdr:colOff>375557</xdr:colOff>
      <xdr:row>13</xdr:row>
      <xdr:rowOff>228600</xdr:rowOff>
    </xdr:to>
    <xdr:sp macro="[0]!Escalas_impacto" textlink="">
      <xdr:nvSpPr>
        <xdr:cNvPr id="108"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12</xdr:row>
      <xdr:rowOff>152400</xdr:rowOff>
    </xdr:from>
    <xdr:to>
      <xdr:col>19</xdr:col>
      <xdr:colOff>375557</xdr:colOff>
      <xdr:row>13</xdr:row>
      <xdr:rowOff>228600</xdr:rowOff>
    </xdr:to>
    <xdr:sp macro="[0]!Escalas_impacto" textlink="">
      <xdr:nvSpPr>
        <xdr:cNvPr id="109"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12</xdr:row>
      <xdr:rowOff>152400</xdr:rowOff>
    </xdr:from>
    <xdr:to>
      <xdr:col>19</xdr:col>
      <xdr:colOff>375557</xdr:colOff>
      <xdr:row>13</xdr:row>
      <xdr:rowOff>228600</xdr:rowOff>
    </xdr:to>
    <xdr:sp macro="[0]!Escalas_impacto" textlink="">
      <xdr:nvSpPr>
        <xdr:cNvPr id="110"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12</xdr:row>
      <xdr:rowOff>152400</xdr:rowOff>
    </xdr:from>
    <xdr:to>
      <xdr:col>19</xdr:col>
      <xdr:colOff>375557</xdr:colOff>
      <xdr:row>13</xdr:row>
      <xdr:rowOff>228600</xdr:rowOff>
    </xdr:to>
    <xdr:sp macro="[0]!Escalas_impacto" textlink="">
      <xdr:nvSpPr>
        <xdr:cNvPr id="111"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12</xdr:row>
      <xdr:rowOff>152400</xdr:rowOff>
    </xdr:from>
    <xdr:to>
      <xdr:col>19</xdr:col>
      <xdr:colOff>375557</xdr:colOff>
      <xdr:row>13</xdr:row>
      <xdr:rowOff>228600</xdr:rowOff>
    </xdr:to>
    <xdr:sp macro="[0]!Escalas_impacto" textlink="">
      <xdr:nvSpPr>
        <xdr:cNvPr id="112"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12</xdr:row>
      <xdr:rowOff>152400</xdr:rowOff>
    </xdr:from>
    <xdr:to>
      <xdr:col>19</xdr:col>
      <xdr:colOff>375557</xdr:colOff>
      <xdr:row>13</xdr:row>
      <xdr:rowOff>228600</xdr:rowOff>
    </xdr:to>
    <xdr:sp macro="[0]!Escalas_impacto" textlink="">
      <xdr:nvSpPr>
        <xdr:cNvPr id="113"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12</xdr:row>
      <xdr:rowOff>152400</xdr:rowOff>
    </xdr:from>
    <xdr:to>
      <xdr:col>19</xdr:col>
      <xdr:colOff>375557</xdr:colOff>
      <xdr:row>13</xdr:row>
      <xdr:rowOff>228600</xdr:rowOff>
    </xdr:to>
    <xdr:sp macro="[0]!Escalas_impacto" textlink="">
      <xdr:nvSpPr>
        <xdr:cNvPr id="114"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12</xdr:row>
      <xdr:rowOff>152400</xdr:rowOff>
    </xdr:from>
    <xdr:to>
      <xdr:col>19</xdr:col>
      <xdr:colOff>375557</xdr:colOff>
      <xdr:row>13</xdr:row>
      <xdr:rowOff>228600</xdr:rowOff>
    </xdr:to>
    <xdr:sp macro="[0]!Escalas_impacto" textlink="">
      <xdr:nvSpPr>
        <xdr:cNvPr id="115"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12</xdr:row>
      <xdr:rowOff>152400</xdr:rowOff>
    </xdr:from>
    <xdr:to>
      <xdr:col>19</xdr:col>
      <xdr:colOff>375557</xdr:colOff>
      <xdr:row>13</xdr:row>
      <xdr:rowOff>228600</xdr:rowOff>
    </xdr:to>
    <xdr:sp macro="[0]!Escalas_impacto" textlink="">
      <xdr:nvSpPr>
        <xdr:cNvPr id="116"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12</xdr:row>
      <xdr:rowOff>152400</xdr:rowOff>
    </xdr:from>
    <xdr:to>
      <xdr:col>19</xdr:col>
      <xdr:colOff>375557</xdr:colOff>
      <xdr:row>13</xdr:row>
      <xdr:rowOff>228600</xdr:rowOff>
    </xdr:to>
    <xdr:sp macro="[0]!Escalas_impacto" textlink="">
      <xdr:nvSpPr>
        <xdr:cNvPr id="117"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13</xdr:row>
      <xdr:rowOff>152400</xdr:rowOff>
    </xdr:from>
    <xdr:to>
      <xdr:col>19</xdr:col>
      <xdr:colOff>375557</xdr:colOff>
      <xdr:row>31</xdr:row>
      <xdr:rowOff>0</xdr:rowOff>
    </xdr:to>
    <xdr:sp macro="[0]!Escalas_impacto" textlink="">
      <xdr:nvSpPr>
        <xdr:cNvPr id="118"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13</xdr:row>
      <xdr:rowOff>152400</xdr:rowOff>
    </xdr:from>
    <xdr:to>
      <xdr:col>19</xdr:col>
      <xdr:colOff>375557</xdr:colOff>
      <xdr:row>31</xdr:row>
      <xdr:rowOff>0</xdr:rowOff>
    </xdr:to>
    <xdr:sp macro="[0]!Escalas_impacto" textlink="">
      <xdr:nvSpPr>
        <xdr:cNvPr id="119"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12</xdr:row>
      <xdr:rowOff>152400</xdr:rowOff>
    </xdr:from>
    <xdr:to>
      <xdr:col>19</xdr:col>
      <xdr:colOff>375557</xdr:colOff>
      <xdr:row>13</xdr:row>
      <xdr:rowOff>228600</xdr:rowOff>
    </xdr:to>
    <xdr:sp macro="[0]!Escalas_impacto" textlink="">
      <xdr:nvSpPr>
        <xdr:cNvPr id="120"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12</xdr:row>
      <xdr:rowOff>152400</xdr:rowOff>
    </xdr:from>
    <xdr:to>
      <xdr:col>19</xdr:col>
      <xdr:colOff>375557</xdr:colOff>
      <xdr:row>13</xdr:row>
      <xdr:rowOff>228600</xdr:rowOff>
    </xdr:to>
    <xdr:sp macro="[0]!Escalas_impacto" textlink="">
      <xdr:nvSpPr>
        <xdr:cNvPr id="121"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12</xdr:row>
      <xdr:rowOff>152400</xdr:rowOff>
    </xdr:from>
    <xdr:to>
      <xdr:col>19</xdr:col>
      <xdr:colOff>375557</xdr:colOff>
      <xdr:row>13</xdr:row>
      <xdr:rowOff>228600</xdr:rowOff>
    </xdr:to>
    <xdr:sp macro="[0]!Escalas_impacto" textlink="">
      <xdr:nvSpPr>
        <xdr:cNvPr id="122"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13</xdr:row>
      <xdr:rowOff>152400</xdr:rowOff>
    </xdr:from>
    <xdr:to>
      <xdr:col>19</xdr:col>
      <xdr:colOff>375557</xdr:colOff>
      <xdr:row>31</xdr:row>
      <xdr:rowOff>0</xdr:rowOff>
    </xdr:to>
    <xdr:sp macro="[0]!Escalas_impacto" textlink="">
      <xdr:nvSpPr>
        <xdr:cNvPr id="123"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13</xdr:row>
      <xdr:rowOff>152400</xdr:rowOff>
    </xdr:from>
    <xdr:to>
      <xdr:col>19</xdr:col>
      <xdr:colOff>375557</xdr:colOff>
      <xdr:row>31</xdr:row>
      <xdr:rowOff>0</xdr:rowOff>
    </xdr:to>
    <xdr:sp macro="[0]!Escalas_impacto" textlink="">
      <xdr:nvSpPr>
        <xdr:cNvPr id="124"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13</xdr:row>
      <xdr:rowOff>152400</xdr:rowOff>
    </xdr:from>
    <xdr:to>
      <xdr:col>19</xdr:col>
      <xdr:colOff>375557</xdr:colOff>
      <xdr:row>31</xdr:row>
      <xdr:rowOff>0</xdr:rowOff>
    </xdr:to>
    <xdr:sp macro="[0]!Escalas_impacto" textlink="">
      <xdr:nvSpPr>
        <xdr:cNvPr id="125"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13</xdr:row>
      <xdr:rowOff>152400</xdr:rowOff>
    </xdr:from>
    <xdr:to>
      <xdr:col>19</xdr:col>
      <xdr:colOff>375557</xdr:colOff>
      <xdr:row>31</xdr:row>
      <xdr:rowOff>0</xdr:rowOff>
    </xdr:to>
    <xdr:sp macro="[0]!Escalas_impacto" textlink="">
      <xdr:nvSpPr>
        <xdr:cNvPr id="126"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13</xdr:row>
      <xdr:rowOff>152400</xdr:rowOff>
    </xdr:from>
    <xdr:to>
      <xdr:col>19</xdr:col>
      <xdr:colOff>375557</xdr:colOff>
      <xdr:row>31</xdr:row>
      <xdr:rowOff>0</xdr:rowOff>
    </xdr:to>
    <xdr:sp macro="[0]!Escalas_impacto" textlink="">
      <xdr:nvSpPr>
        <xdr:cNvPr id="127"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13</xdr:row>
      <xdr:rowOff>152400</xdr:rowOff>
    </xdr:from>
    <xdr:to>
      <xdr:col>19</xdr:col>
      <xdr:colOff>375557</xdr:colOff>
      <xdr:row>31</xdr:row>
      <xdr:rowOff>0</xdr:rowOff>
    </xdr:to>
    <xdr:sp macro="[0]!Escalas_impacto" textlink="">
      <xdr:nvSpPr>
        <xdr:cNvPr id="128"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13</xdr:row>
      <xdr:rowOff>152400</xdr:rowOff>
    </xdr:from>
    <xdr:to>
      <xdr:col>19</xdr:col>
      <xdr:colOff>375557</xdr:colOff>
      <xdr:row>31</xdr:row>
      <xdr:rowOff>0</xdr:rowOff>
    </xdr:to>
    <xdr:sp macro="[0]!Escalas_impacto" textlink="">
      <xdr:nvSpPr>
        <xdr:cNvPr id="129"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13</xdr:row>
      <xdr:rowOff>152400</xdr:rowOff>
    </xdr:from>
    <xdr:to>
      <xdr:col>19</xdr:col>
      <xdr:colOff>375557</xdr:colOff>
      <xdr:row>31</xdr:row>
      <xdr:rowOff>0</xdr:rowOff>
    </xdr:to>
    <xdr:sp macro="[0]!Escalas_impacto" textlink="">
      <xdr:nvSpPr>
        <xdr:cNvPr id="130"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13</xdr:row>
      <xdr:rowOff>152400</xdr:rowOff>
    </xdr:from>
    <xdr:to>
      <xdr:col>19</xdr:col>
      <xdr:colOff>375557</xdr:colOff>
      <xdr:row>31</xdr:row>
      <xdr:rowOff>0</xdr:rowOff>
    </xdr:to>
    <xdr:sp macro="[0]!Escalas_impacto" textlink="">
      <xdr:nvSpPr>
        <xdr:cNvPr id="131"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13</xdr:row>
      <xdr:rowOff>152400</xdr:rowOff>
    </xdr:from>
    <xdr:to>
      <xdr:col>19</xdr:col>
      <xdr:colOff>375557</xdr:colOff>
      <xdr:row>31</xdr:row>
      <xdr:rowOff>0</xdr:rowOff>
    </xdr:to>
    <xdr:sp macro="[0]!Escalas_impacto" textlink="">
      <xdr:nvSpPr>
        <xdr:cNvPr id="132"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13</xdr:row>
      <xdr:rowOff>152400</xdr:rowOff>
    </xdr:from>
    <xdr:to>
      <xdr:col>19</xdr:col>
      <xdr:colOff>375557</xdr:colOff>
      <xdr:row>31</xdr:row>
      <xdr:rowOff>0</xdr:rowOff>
    </xdr:to>
    <xdr:sp macro="[0]!Escalas_impacto" textlink="">
      <xdr:nvSpPr>
        <xdr:cNvPr id="133"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31</xdr:row>
      <xdr:rowOff>0</xdr:rowOff>
    </xdr:from>
    <xdr:to>
      <xdr:col>19</xdr:col>
      <xdr:colOff>375557</xdr:colOff>
      <xdr:row>31</xdr:row>
      <xdr:rowOff>228600</xdr:rowOff>
    </xdr:to>
    <xdr:sp macro="[0]!Escalas_impacto" textlink="">
      <xdr:nvSpPr>
        <xdr:cNvPr id="134"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31</xdr:row>
      <xdr:rowOff>0</xdr:rowOff>
    </xdr:from>
    <xdr:to>
      <xdr:col>19</xdr:col>
      <xdr:colOff>375557</xdr:colOff>
      <xdr:row>31</xdr:row>
      <xdr:rowOff>228600</xdr:rowOff>
    </xdr:to>
    <xdr:sp macro="[0]!Escalas_impacto" textlink="">
      <xdr:nvSpPr>
        <xdr:cNvPr id="135"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13</xdr:row>
      <xdr:rowOff>152400</xdr:rowOff>
    </xdr:from>
    <xdr:to>
      <xdr:col>19</xdr:col>
      <xdr:colOff>375557</xdr:colOff>
      <xdr:row>31</xdr:row>
      <xdr:rowOff>0</xdr:rowOff>
    </xdr:to>
    <xdr:sp macro="[0]!Escalas_impacto" textlink="">
      <xdr:nvSpPr>
        <xdr:cNvPr id="136"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13</xdr:row>
      <xdr:rowOff>152400</xdr:rowOff>
    </xdr:from>
    <xdr:to>
      <xdr:col>19</xdr:col>
      <xdr:colOff>375557</xdr:colOff>
      <xdr:row>31</xdr:row>
      <xdr:rowOff>0</xdr:rowOff>
    </xdr:to>
    <xdr:sp macro="[0]!Escalas_impacto" textlink="">
      <xdr:nvSpPr>
        <xdr:cNvPr id="137"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13</xdr:row>
      <xdr:rowOff>152400</xdr:rowOff>
    </xdr:from>
    <xdr:to>
      <xdr:col>19</xdr:col>
      <xdr:colOff>375557</xdr:colOff>
      <xdr:row>31</xdr:row>
      <xdr:rowOff>0</xdr:rowOff>
    </xdr:to>
    <xdr:sp macro="[0]!Escalas_impacto" textlink="">
      <xdr:nvSpPr>
        <xdr:cNvPr id="138"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31</xdr:row>
      <xdr:rowOff>0</xdr:rowOff>
    </xdr:from>
    <xdr:to>
      <xdr:col>19</xdr:col>
      <xdr:colOff>375557</xdr:colOff>
      <xdr:row>31</xdr:row>
      <xdr:rowOff>228600</xdr:rowOff>
    </xdr:to>
    <xdr:sp macro="[0]!Escalas_impacto" textlink="">
      <xdr:nvSpPr>
        <xdr:cNvPr id="139"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31</xdr:row>
      <xdr:rowOff>0</xdr:rowOff>
    </xdr:from>
    <xdr:to>
      <xdr:col>19</xdr:col>
      <xdr:colOff>375557</xdr:colOff>
      <xdr:row>31</xdr:row>
      <xdr:rowOff>228600</xdr:rowOff>
    </xdr:to>
    <xdr:sp macro="[0]!Escalas_impacto" textlink="">
      <xdr:nvSpPr>
        <xdr:cNvPr id="140"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31</xdr:row>
      <xdr:rowOff>0</xdr:rowOff>
    </xdr:from>
    <xdr:to>
      <xdr:col>19</xdr:col>
      <xdr:colOff>375557</xdr:colOff>
      <xdr:row>31</xdr:row>
      <xdr:rowOff>228600</xdr:rowOff>
    </xdr:to>
    <xdr:sp macro="[0]!Escalas_impacto" textlink="">
      <xdr:nvSpPr>
        <xdr:cNvPr id="141"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31</xdr:row>
      <xdr:rowOff>0</xdr:rowOff>
    </xdr:from>
    <xdr:to>
      <xdr:col>19</xdr:col>
      <xdr:colOff>375557</xdr:colOff>
      <xdr:row>31</xdr:row>
      <xdr:rowOff>228600</xdr:rowOff>
    </xdr:to>
    <xdr:sp macro="[0]!Escalas_impacto" textlink="">
      <xdr:nvSpPr>
        <xdr:cNvPr id="142"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31</xdr:row>
      <xdr:rowOff>0</xdr:rowOff>
    </xdr:from>
    <xdr:to>
      <xdr:col>19</xdr:col>
      <xdr:colOff>375557</xdr:colOff>
      <xdr:row>31</xdr:row>
      <xdr:rowOff>228600</xdr:rowOff>
    </xdr:to>
    <xdr:sp macro="[0]!Escalas_impacto" textlink="">
      <xdr:nvSpPr>
        <xdr:cNvPr id="143"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31</xdr:row>
      <xdr:rowOff>0</xdr:rowOff>
    </xdr:from>
    <xdr:to>
      <xdr:col>19</xdr:col>
      <xdr:colOff>375557</xdr:colOff>
      <xdr:row>31</xdr:row>
      <xdr:rowOff>228600</xdr:rowOff>
    </xdr:to>
    <xdr:sp macro="[0]!Escalas_impacto" textlink="">
      <xdr:nvSpPr>
        <xdr:cNvPr id="144"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31</xdr:row>
      <xdr:rowOff>0</xdr:rowOff>
    </xdr:from>
    <xdr:to>
      <xdr:col>19</xdr:col>
      <xdr:colOff>375557</xdr:colOff>
      <xdr:row>31</xdr:row>
      <xdr:rowOff>228600</xdr:rowOff>
    </xdr:to>
    <xdr:sp macro="[0]!Escalas_impacto" textlink="">
      <xdr:nvSpPr>
        <xdr:cNvPr id="145"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31</xdr:row>
      <xdr:rowOff>0</xdr:rowOff>
    </xdr:from>
    <xdr:to>
      <xdr:col>19</xdr:col>
      <xdr:colOff>375557</xdr:colOff>
      <xdr:row>31</xdr:row>
      <xdr:rowOff>228600</xdr:rowOff>
    </xdr:to>
    <xdr:sp macro="[0]!Escalas_impacto" textlink="">
      <xdr:nvSpPr>
        <xdr:cNvPr id="146"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9</xdr:row>
      <xdr:rowOff>152400</xdr:rowOff>
    </xdr:from>
    <xdr:to>
      <xdr:col>21</xdr:col>
      <xdr:colOff>375557</xdr:colOff>
      <xdr:row>10</xdr:row>
      <xdr:rowOff>228600</xdr:rowOff>
    </xdr:to>
    <xdr:sp macro="[0]!Escalas_impacto" textlink="">
      <xdr:nvSpPr>
        <xdr:cNvPr id="147" name="Rectangle 53">
          <a:extLst/>
        </xdr:cNvPr>
        <xdr:cNvSpPr>
          <a:spLocks noChangeArrowheads="1"/>
        </xdr:cNvSpPr>
      </xdr:nvSpPr>
      <xdr:spPr bwMode="auto">
        <a:xfrm>
          <a:off x="14513378"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9</xdr:row>
      <xdr:rowOff>152400</xdr:rowOff>
    </xdr:from>
    <xdr:to>
      <xdr:col>21</xdr:col>
      <xdr:colOff>375557</xdr:colOff>
      <xdr:row>10</xdr:row>
      <xdr:rowOff>228600</xdr:rowOff>
    </xdr:to>
    <xdr:sp macro="[0]!Escalas_impacto" textlink="">
      <xdr:nvSpPr>
        <xdr:cNvPr id="148" name="Rectangle 53">
          <a:extLst/>
        </xdr:cNvPr>
        <xdr:cNvSpPr>
          <a:spLocks noChangeArrowheads="1"/>
        </xdr:cNvSpPr>
      </xdr:nvSpPr>
      <xdr:spPr bwMode="auto">
        <a:xfrm>
          <a:off x="14513378"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10</xdr:row>
      <xdr:rowOff>152400</xdr:rowOff>
    </xdr:from>
    <xdr:to>
      <xdr:col>21</xdr:col>
      <xdr:colOff>375557</xdr:colOff>
      <xdr:row>11</xdr:row>
      <xdr:rowOff>228600</xdr:rowOff>
    </xdr:to>
    <xdr:sp macro="[0]!Escalas_impacto" textlink="">
      <xdr:nvSpPr>
        <xdr:cNvPr id="149" name="Rectangle 53">
          <a:extLst/>
        </xdr:cNvPr>
        <xdr:cNvSpPr>
          <a:spLocks noChangeArrowheads="1"/>
        </xdr:cNvSpPr>
      </xdr:nvSpPr>
      <xdr:spPr bwMode="auto">
        <a:xfrm>
          <a:off x="14513378"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10</xdr:row>
      <xdr:rowOff>152400</xdr:rowOff>
    </xdr:from>
    <xdr:to>
      <xdr:col>21</xdr:col>
      <xdr:colOff>375557</xdr:colOff>
      <xdr:row>11</xdr:row>
      <xdr:rowOff>228600</xdr:rowOff>
    </xdr:to>
    <xdr:sp macro="[0]!Escalas_impacto" textlink="">
      <xdr:nvSpPr>
        <xdr:cNvPr id="150" name="Rectangle 53">
          <a:extLst/>
        </xdr:cNvPr>
        <xdr:cNvSpPr>
          <a:spLocks noChangeArrowheads="1"/>
        </xdr:cNvSpPr>
      </xdr:nvSpPr>
      <xdr:spPr bwMode="auto">
        <a:xfrm>
          <a:off x="14513378"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10</xdr:row>
      <xdr:rowOff>152400</xdr:rowOff>
    </xdr:from>
    <xdr:to>
      <xdr:col>21</xdr:col>
      <xdr:colOff>375557</xdr:colOff>
      <xdr:row>11</xdr:row>
      <xdr:rowOff>228600</xdr:rowOff>
    </xdr:to>
    <xdr:sp macro="[0]!Escalas_impacto" textlink="">
      <xdr:nvSpPr>
        <xdr:cNvPr id="151" name="Rectangle 53">
          <a:extLst/>
        </xdr:cNvPr>
        <xdr:cNvSpPr>
          <a:spLocks noChangeArrowheads="1"/>
        </xdr:cNvSpPr>
      </xdr:nvSpPr>
      <xdr:spPr bwMode="auto">
        <a:xfrm>
          <a:off x="14513378"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10</xdr:row>
      <xdr:rowOff>152400</xdr:rowOff>
    </xdr:from>
    <xdr:to>
      <xdr:col>21</xdr:col>
      <xdr:colOff>375557</xdr:colOff>
      <xdr:row>11</xdr:row>
      <xdr:rowOff>228600</xdr:rowOff>
    </xdr:to>
    <xdr:sp macro="[0]!Escalas_impacto" textlink="">
      <xdr:nvSpPr>
        <xdr:cNvPr id="152" name="Rectangle 53">
          <a:extLst/>
        </xdr:cNvPr>
        <xdr:cNvSpPr>
          <a:spLocks noChangeArrowheads="1"/>
        </xdr:cNvSpPr>
      </xdr:nvSpPr>
      <xdr:spPr bwMode="auto">
        <a:xfrm>
          <a:off x="14513378"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11</xdr:row>
      <xdr:rowOff>152400</xdr:rowOff>
    </xdr:from>
    <xdr:to>
      <xdr:col>21</xdr:col>
      <xdr:colOff>375557</xdr:colOff>
      <xdr:row>12</xdr:row>
      <xdr:rowOff>228600</xdr:rowOff>
    </xdr:to>
    <xdr:sp macro="[0]!Escalas_impacto" textlink="">
      <xdr:nvSpPr>
        <xdr:cNvPr id="153" name="Rectangle 53">
          <a:extLst/>
        </xdr:cNvPr>
        <xdr:cNvSpPr>
          <a:spLocks noChangeArrowheads="1"/>
        </xdr:cNvSpPr>
      </xdr:nvSpPr>
      <xdr:spPr bwMode="auto">
        <a:xfrm>
          <a:off x="14513378"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11</xdr:row>
      <xdr:rowOff>152400</xdr:rowOff>
    </xdr:from>
    <xdr:to>
      <xdr:col>21</xdr:col>
      <xdr:colOff>375557</xdr:colOff>
      <xdr:row>12</xdr:row>
      <xdr:rowOff>228600</xdr:rowOff>
    </xdr:to>
    <xdr:sp macro="[0]!Escalas_impacto" textlink="">
      <xdr:nvSpPr>
        <xdr:cNvPr id="154" name="Rectangle 53">
          <a:extLst/>
        </xdr:cNvPr>
        <xdr:cNvSpPr>
          <a:spLocks noChangeArrowheads="1"/>
        </xdr:cNvSpPr>
      </xdr:nvSpPr>
      <xdr:spPr bwMode="auto">
        <a:xfrm>
          <a:off x="14513378"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11</xdr:row>
      <xdr:rowOff>152400</xdr:rowOff>
    </xdr:from>
    <xdr:to>
      <xdr:col>21</xdr:col>
      <xdr:colOff>375557</xdr:colOff>
      <xdr:row>12</xdr:row>
      <xdr:rowOff>228600</xdr:rowOff>
    </xdr:to>
    <xdr:sp macro="[0]!Escalas_impacto" textlink="">
      <xdr:nvSpPr>
        <xdr:cNvPr id="155" name="Rectangle 53">
          <a:extLst/>
        </xdr:cNvPr>
        <xdr:cNvSpPr>
          <a:spLocks noChangeArrowheads="1"/>
        </xdr:cNvSpPr>
      </xdr:nvSpPr>
      <xdr:spPr bwMode="auto">
        <a:xfrm>
          <a:off x="14513378"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11</xdr:row>
      <xdr:rowOff>152400</xdr:rowOff>
    </xdr:from>
    <xdr:to>
      <xdr:col>21</xdr:col>
      <xdr:colOff>375557</xdr:colOff>
      <xdr:row>12</xdr:row>
      <xdr:rowOff>228600</xdr:rowOff>
    </xdr:to>
    <xdr:sp macro="[0]!Escalas_impacto" textlink="">
      <xdr:nvSpPr>
        <xdr:cNvPr id="156" name="Rectangle 53">
          <a:extLst/>
        </xdr:cNvPr>
        <xdr:cNvSpPr>
          <a:spLocks noChangeArrowheads="1"/>
        </xdr:cNvSpPr>
      </xdr:nvSpPr>
      <xdr:spPr bwMode="auto">
        <a:xfrm>
          <a:off x="14513378"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11</xdr:row>
      <xdr:rowOff>152400</xdr:rowOff>
    </xdr:from>
    <xdr:to>
      <xdr:col>21</xdr:col>
      <xdr:colOff>375557</xdr:colOff>
      <xdr:row>12</xdr:row>
      <xdr:rowOff>228600</xdr:rowOff>
    </xdr:to>
    <xdr:sp macro="[0]!Escalas_impacto" textlink="">
      <xdr:nvSpPr>
        <xdr:cNvPr id="157" name="Rectangle 53">
          <a:extLst/>
        </xdr:cNvPr>
        <xdr:cNvSpPr>
          <a:spLocks noChangeArrowheads="1"/>
        </xdr:cNvSpPr>
      </xdr:nvSpPr>
      <xdr:spPr bwMode="auto">
        <a:xfrm>
          <a:off x="14513378"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11</xdr:row>
      <xdr:rowOff>152400</xdr:rowOff>
    </xdr:from>
    <xdr:to>
      <xdr:col>21</xdr:col>
      <xdr:colOff>375557</xdr:colOff>
      <xdr:row>12</xdr:row>
      <xdr:rowOff>228600</xdr:rowOff>
    </xdr:to>
    <xdr:sp macro="[0]!Escalas_impacto" textlink="">
      <xdr:nvSpPr>
        <xdr:cNvPr id="158" name="Rectangle 53">
          <a:extLst/>
        </xdr:cNvPr>
        <xdr:cNvSpPr>
          <a:spLocks noChangeArrowheads="1"/>
        </xdr:cNvSpPr>
      </xdr:nvSpPr>
      <xdr:spPr bwMode="auto">
        <a:xfrm>
          <a:off x="14513378"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12</xdr:row>
      <xdr:rowOff>152400</xdr:rowOff>
    </xdr:from>
    <xdr:to>
      <xdr:col>21</xdr:col>
      <xdr:colOff>375557</xdr:colOff>
      <xdr:row>13</xdr:row>
      <xdr:rowOff>228600</xdr:rowOff>
    </xdr:to>
    <xdr:sp macro="[0]!Escalas_impacto" textlink="">
      <xdr:nvSpPr>
        <xdr:cNvPr id="159" name="Rectangle 53">
          <a:extLst/>
        </xdr:cNvPr>
        <xdr:cNvSpPr>
          <a:spLocks noChangeArrowheads="1"/>
        </xdr:cNvSpPr>
      </xdr:nvSpPr>
      <xdr:spPr bwMode="auto">
        <a:xfrm>
          <a:off x="14513378"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12</xdr:row>
      <xdr:rowOff>152400</xdr:rowOff>
    </xdr:from>
    <xdr:to>
      <xdr:col>21</xdr:col>
      <xdr:colOff>375557</xdr:colOff>
      <xdr:row>13</xdr:row>
      <xdr:rowOff>228600</xdr:rowOff>
    </xdr:to>
    <xdr:sp macro="[0]!Escalas_impacto" textlink="">
      <xdr:nvSpPr>
        <xdr:cNvPr id="160" name="Rectangle 53">
          <a:extLst/>
        </xdr:cNvPr>
        <xdr:cNvSpPr>
          <a:spLocks noChangeArrowheads="1"/>
        </xdr:cNvSpPr>
      </xdr:nvSpPr>
      <xdr:spPr bwMode="auto">
        <a:xfrm>
          <a:off x="14513378"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12</xdr:row>
      <xdr:rowOff>152400</xdr:rowOff>
    </xdr:from>
    <xdr:to>
      <xdr:col>21</xdr:col>
      <xdr:colOff>375557</xdr:colOff>
      <xdr:row>13</xdr:row>
      <xdr:rowOff>228600</xdr:rowOff>
    </xdr:to>
    <xdr:sp macro="[0]!Escalas_impacto" textlink="">
      <xdr:nvSpPr>
        <xdr:cNvPr id="161" name="Rectangle 53">
          <a:extLst/>
        </xdr:cNvPr>
        <xdr:cNvSpPr>
          <a:spLocks noChangeArrowheads="1"/>
        </xdr:cNvSpPr>
      </xdr:nvSpPr>
      <xdr:spPr bwMode="auto">
        <a:xfrm>
          <a:off x="14513378"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12</xdr:row>
      <xdr:rowOff>152400</xdr:rowOff>
    </xdr:from>
    <xdr:to>
      <xdr:col>21</xdr:col>
      <xdr:colOff>375557</xdr:colOff>
      <xdr:row>13</xdr:row>
      <xdr:rowOff>228600</xdr:rowOff>
    </xdr:to>
    <xdr:sp macro="[0]!Escalas_impacto" textlink="">
      <xdr:nvSpPr>
        <xdr:cNvPr id="162" name="Rectangle 53">
          <a:extLst/>
        </xdr:cNvPr>
        <xdr:cNvSpPr>
          <a:spLocks noChangeArrowheads="1"/>
        </xdr:cNvSpPr>
      </xdr:nvSpPr>
      <xdr:spPr bwMode="auto">
        <a:xfrm>
          <a:off x="14513378"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12</xdr:row>
      <xdr:rowOff>152400</xdr:rowOff>
    </xdr:from>
    <xdr:to>
      <xdr:col>21</xdr:col>
      <xdr:colOff>375557</xdr:colOff>
      <xdr:row>13</xdr:row>
      <xdr:rowOff>228600</xdr:rowOff>
    </xdr:to>
    <xdr:sp macro="[0]!Escalas_impacto" textlink="">
      <xdr:nvSpPr>
        <xdr:cNvPr id="163" name="Rectangle 53">
          <a:extLst/>
        </xdr:cNvPr>
        <xdr:cNvSpPr>
          <a:spLocks noChangeArrowheads="1"/>
        </xdr:cNvSpPr>
      </xdr:nvSpPr>
      <xdr:spPr bwMode="auto">
        <a:xfrm>
          <a:off x="14513378"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12</xdr:row>
      <xdr:rowOff>152400</xdr:rowOff>
    </xdr:from>
    <xdr:to>
      <xdr:col>21</xdr:col>
      <xdr:colOff>375557</xdr:colOff>
      <xdr:row>13</xdr:row>
      <xdr:rowOff>228600</xdr:rowOff>
    </xdr:to>
    <xdr:sp macro="[0]!Escalas_impacto" textlink="">
      <xdr:nvSpPr>
        <xdr:cNvPr id="164" name="Rectangle 53">
          <a:extLst/>
        </xdr:cNvPr>
        <xdr:cNvSpPr>
          <a:spLocks noChangeArrowheads="1"/>
        </xdr:cNvSpPr>
      </xdr:nvSpPr>
      <xdr:spPr bwMode="auto">
        <a:xfrm>
          <a:off x="14513378"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13</xdr:row>
      <xdr:rowOff>152400</xdr:rowOff>
    </xdr:from>
    <xdr:to>
      <xdr:col>21</xdr:col>
      <xdr:colOff>375557</xdr:colOff>
      <xdr:row>31</xdr:row>
      <xdr:rowOff>0</xdr:rowOff>
    </xdr:to>
    <xdr:sp macro="[0]!Escalas_impacto" textlink="">
      <xdr:nvSpPr>
        <xdr:cNvPr id="165" name="Rectangle 53">
          <a:extLst/>
        </xdr:cNvPr>
        <xdr:cNvSpPr>
          <a:spLocks noChangeArrowheads="1"/>
        </xdr:cNvSpPr>
      </xdr:nvSpPr>
      <xdr:spPr bwMode="auto">
        <a:xfrm>
          <a:off x="14513378"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13</xdr:row>
      <xdr:rowOff>152400</xdr:rowOff>
    </xdr:from>
    <xdr:to>
      <xdr:col>21</xdr:col>
      <xdr:colOff>375557</xdr:colOff>
      <xdr:row>31</xdr:row>
      <xdr:rowOff>0</xdr:rowOff>
    </xdr:to>
    <xdr:sp macro="[0]!Escalas_impacto" textlink="">
      <xdr:nvSpPr>
        <xdr:cNvPr id="166" name="Rectangle 53">
          <a:extLst/>
        </xdr:cNvPr>
        <xdr:cNvSpPr>
          <a:spLocks noChangeArrowheads="1"/>
        </xdr:cNvSpPr>
      </xdr:nvSpPr>
      <xdr:spPr bwMode="auto">
        <a:xfrm>
          <a:off x="14513378"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13</xdr:row>
      <xdr:rowOff>152400</xdr:rowOff>
    </xdr:from>
    <xdr:to>
      <xdr:col>21</xdr:col>
      <xdr:colOff>375557</xdr:colOff>
      <xdr:row>31</xdr:row>
      <xdr:rowOff>0</xdr:rowOff>
    </xdr:to>
    <xdr:sp macro="[0]!Escalas_impacto" textlink="">
      <xdr:nvSpPr>
        <xdr:cNvPr id="167" name="Rectangle 53">
          <a:extLst/>
        </xdr:cNvPr>
        <xdr:cNvSpPr>
          <a:spLocks noChangeArrowheads="1"/>
        </xdr:cNvSpPr>
      </xdr:nvSpPr>
      <xdr:spPr bwMode="auto">
        <a:xfrm>
          <a:off x="14513378"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13</xdr:row>
      <xdr:rowOff>152400</xdr:rowOff>
    </xdr:from>
    <xdr:to>
      <xdr:col>21</xdr:col>
      <xdr:colOff>375557</xdr:colOff>
      <xdr:row>31</xdr:row>
      <xdr:rowOff>0</xdr:rowOff>
    </xdr:to>
    <xdr:sp macro="[0]!Escalas_impacto" textlink="">
      <xdr:nvSpPr>
        <xdr:cNvPr id="168" name="Rectangle 53">
          <a:extLst/>
        </xdr:cNvPr>
        <xdr:cNvSpPr>
          <a:spLocks noChangeArrowheads="1"/>
        </xdr:cNvSpPr>
      </xdr:nvSpPr>
      <xdr:spPr bwMode="auto">
        <a:xfrm>
          <a:off x="14513378"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13</xdr:row>
      <xdr:rowOff>152400</xdr:rowOff>
    </xdr:from>
    <xdr:to>
      <xdr:col>21</xdr:col>
      <xdr:colOff>375557</xdr:colOff>
      <xdr:row>31</xdr:row>
      <xdr:rowOff>0</xdr:rowOff>
    </xdr:to>
    <xdr:sp macro="[0]!Escalas_impacto" textlink="">
      <xdr:nvSpPr>
        <xdr:cNvPr id="169" name="Rectangle 53">
          <a:extLst/>
        </xdr:cNvPr>
        <xdr:cNvSpPr>
          <a:spLocks noChangeArrowheads="1"/>
        </xdr:cNvSpPr>
      </xdr:nvSpPr>
      <xdr:spPr bwMode="auto">
        <a:xfrm>
          <a:off x="14513378"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13</xdr:row>
      <xdr:rowOff>152400</xdr:rowOff>
    </xdr:from>
    <xdr:to>
      <xdr:col>21</xdr:col>
      <xdr:colOff>375557</xdr:colOff>
      <xdr:row>31</xdr:row>
      <xdr:rowOff>0</xdr:rowOff>
    </xdr:to>
    <xdr:sp macro="[0]!Escalas_impacto" textlink="">
      <xdr:nvSpPr>
        <xdr:cNvPr id="170" name="Rectangle 53">
          <a:extLst/>
        </xdr:cNvPr>
        <xdr:cNvSpPr>
          <a:spLocks noChangeArrowheads="1"/>
        </xdr:cNvSpPr>
      </xdr:nvSpPr>
      <xdr:spPr bwMode="auto">
        <a:xfrm>
          <a:off x="14513378"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1" name="Rectangle 53">
          <a:extLst/>
        </xdr:cNvPr>
        <xdr:cNvSpPr>
          <a:spLocks noChangeArrowheads="1"/>
        </xdr:cNvSpPr>
      </xdr:nvSpPr>
      <xdr:spPr bwMode="auto">
        <a:xfrm>
          <a:off x="14513378"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2" name="Rectangle 53">
          <a:extLst/>
        </xdr:cNvPr>
        <xdr:cNvSpPr>
          <a:spLocks noChangeArrowheads="1"/>
        </xdr:cNvSpPr>
      </xdr:nvSpPr>
      <xdr:spPr bwMode="auto">
        <a:xfrm>
          <a:off x="14513378"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3" name="Rectangle 53">
          <a:extLst/>
        </xdr:cNvPr>
        <xdr:cNvSpPr>
          <a:spLocks noChangeArrowheads="1"/>
        </xdr:cNvSpPr>
      </xdr:nvSpPr>
      <xdr:spPr bwMode="auto">
        <a:xfrm>
          <a:off x="14513378"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4" name="Rectangle 53">
          <a:extLst/>
        </xdr:cNvPr>
        <xdr:cNvSpPr>
          <a:spLocks noChangeArrowheads="1"/>
        </xdr:cNvSpPr>
      </xdr:nvSpPr>
      <xdr:spPr bwMode="auto">
        <a:xfrm>
          <a:off x="14513378"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13</xdr:row>
      <xdr:rowOff>152400</xdr:rowOff>
    </xdr:from>
    <xdr:to>
      <xdr:col>21</xdr:col>
      <xdr:colOff>375557</xdr:colOff>
      <xdr:row>14</xdr:row>
      <xdr:rowOff>228600</xdr:rowOff>
    </xdr:to>
    <xdr:sp macro="[0]!Escalas_impacto" textlink="">
      <xdr:nvSpPr>
        <xdr:cNvPr id="175" name="Rectangle 53">
          <a:extLst/>
        </xdr:cNvPr>
        <xdr:cNvSpPr>
          <a:spLocks noChangeArrowheads="1"/>
        </xdr:cNvSpPr>
      </xdr:nvSpPr>
      <xdr:spPr bwMode="auto">
        <a:xfrm>
          <a:off x="21140057"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13</xdr:row>
      <xdr:rowOff>152400</xdr:rowOff>
    </xdr:from>
    <xdr:to>
      <xdr:col>21</xdr:col>
      <xdr:colOff>375557</xdr:colOff>
      <xdr:row>14</xdr:row>
      <xdr:rowOff>228600</xdr:rowOff>
    </xdr:to>
    <xdr:sp macro="[0]!Escalas_impacto" textlink="">
      <xdr:nvSpPr>
        <xdr:cNvPr id="176" name="Rectangle 53">
          <a:extLst/>
        </xdr:cNvPr>
        <xdr:cNvSpPr>
          <a:spLocks noChangeArrowheads="1"/>
        </xdr:cNvSpPr>
      </xdr:nvSpPr>
      <xdr:spPr bwMode="auto">
        <a:xfrm>
          <a:off x="21140057"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13</xdr:row>
      <xdr:rowOff>152400</xdr:rowOff>
    </xdr:from>
    <xdr:to>
      <xdr:col>21</xdr:col>
      <xdr:colOff>375557</xdr:colOff>
      <xdr:row>14</xdr:row>
      <xdr:rowOff>228600</xdr:rowOff>
    </xdr:to>
    <xdr:sp macro="[0]!Escalas_impacto" textlink="">
      <xdr:nvSpPr>
        <xdr:cNvPr id="177" name="Rectangle 53">
          <a:extLst/>
        </xdr:cNvPr>
        <xdr:cNvSpPr>
          <a:spLocks noChangeArrowheads="1"/>
        </xdr:cNvSpPr>
      </xdr:nvSpPr>
      <xdr:spPr bwMode="auto">
        <a:xfrm>
          <a:off x="21140057"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13</xdr:row>
      <xdr:rowOff>152400</xdr:rowOff>
    </xdr:from>
    <xdr:to>
      <xdr:col>21</xdr:col>
      <xdr:colOff>375557</xdr:colOff>
      <xdr:row>14</xdr:row>
      <xdr:rowOff>228600</xdr:rowOff>
    </xdr:to>
    <xdr:sp macro="[0]!Escalas_impacto" textlink="">
      <xdr:nvSpPr>
        <xdr:cNvPr id="178" name="Rectangle 53">
          <a:extLst/>
        </xdr:cNvPr>
        <xdr:cNvSpPr>
          <a:spLocks noChangeArrowheads="1"/>
        </xdr:cNvSpPr>
      </xdr:nvSpPr>
      <xdr:spPr bwMode="auto">
        <a:xfrm>
          <a:off x="21140057"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13</xdr:row>
      <xdr:rowOff>152400</xdr:rowOff>
    </xdr:from>
    <xdr:to>
      <xdr:col>21</xdr:col>
      <xdr:colOff>375557</xdr:colOff>
      <xdr:row>14</xdr:row>
      <xdr:rowOff>228600</xdr:rowOff>
    </xdr:to>
    <xdr:sp macro="[0]!Escalas_impacto" textlink="">
      <xdr:nvSpPr>
        <xdr:cNvPr id="179" name="Rectangle 53">
          <a:extLst/>
        </xdr:cNvPr>
        <xdr:cNvSpPr>
          <a:spLocks noChangeArrowheads="1"/>
        </xdr:cNvSpPr>
      </xdr:nvSpPr>
      <xdr:spPr bwMode="auto">
        <a:xfrm>
          <a:off x="21140057"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13</xdr:row>
      <xdr:rowOff>152400</xdr:rowOff>
    </xdr:from>
    <xdr:to>
      <xdr:col>21</xdr:col>
      <xdr:colOff>375557</xdr:colOff>
      <xdr:row>14</xdr:row>
      <xdr:rowOff>228600</xdr:rowOff>
    </xdr:to>
    <xdr:sp macro="[0]!Escalas_impacto" textlink="">
      <xdr:nvSpPr>
        <xdr:cNvPr id="180" name="Rectangle 53">
          <a:extLst/>
        </xdr:cNvPr>
        <xdr:cNvSpPr>
          <a:spLocks noChangeArrowheads="1"/>
        </xdr:cNvSpPr>
      </xdr:nvSpPr>
      <xdr:spPr bwMode="auto">
        <a:xfrm>
          <a:off x="21140057"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13</xdr:row>
      <xdr:rowOff>152400</xdr:rowOff>
    </xdr:from>
    <xdr:to>
      <xdr:col>18</xdr:col>
      <xdr:colOff>375557</xdr:colOff>
      <xdr:row>14</xdr:row>
      <xdr:rowOff>228600</xdr:rowOff>
    </xdr:to>
    <xdr:sp macro="[0]!Escalas_impacto" textlink="">
      <xdr:nvSpPr>
        <xdr:cNvPr id="181" name="Rectangle 53">
          <a:extLst/>
        </xdr:cNvPr>
        <xdr:cNvSpPr>
          <a:spLocks noChangeArrowheads="1"/>
        </xdr:cNvSpPr>
      </xdr:nvSpPr>
      <xdr:spPr bwMode="auto">
        <a:xfrm>
          <a:off x="21104678"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13</xdr:row>
      <xdr:rowOff>152400</xdr:rowOff>
    </xdr:from>
    <xdr:to>
      <xdr:col>18</xdr:col>
      <xdr:colOff>375557</xdr:colOff>
      <xdr:row>14</xdr:row>
      <xdr:rowOff>228600</xdr:rowOff>
    </xdr:to>
    <xdr:sp macro="[0]!Escalas_impacto" textlink="">
      <xdr:nvSpPr>
        <xdr:cNvPr id="182" name="Rectangle 53">
          <a:extLst/>
        </xdr:cNvPr>
        <xdr:cNvSpPr>
          <a:spLocks noChangeArrowheads="1"/>
        </xdr:cNvSpPr>
      </xdr:nvSpPr>
      <xdr:spPr bwMode="auto">
        <a:xfrm>
          <a:off x="21104678"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14</xdr:row>
      <xdr:rowOff>152400</xdr:rowOff>
    </xdr:from>
    <xdr:to>
      <xdr:col>18</xdr:col>
      <xdr:colOff>375557</xdr:colOff>
      <xdr:row>15</xdr:row>
      <xdr:rowOff>228600</xdr:rowOff>
    </xdr:to>
    <xdr:sp macro="[0]!Escalas_impacto" textlink="">
      <xdr:nvSpPr>
        <xdr:cNvPr id="183" name="Rectangle 53">
          <a:extLst/>
        </xdr:cNvPr>
        <xdr:cNvSpPr>
          <a:spLocks noChangeArrowheads="1"/>
        </xdr:cNvSpPr>
      </xdr:nvSpPr>
      <xdr:spPr bwMode="auto">
        <a:xfrm>
          <a:off x="21104678"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14</xdr:row>
      <xdr:rowOff>152400</xdr:rowOff>
    </xdr:from>
    <xdr:to>
      <xdr:col>18</xdr:col>
      <xdr:colOff>375557</xdr:colOff>
      <xdr:row>15</xdr:row>
      <xdr:rowOff>228600</xdr:rowOff>
    </xdr:to>
    <xdr:sp macro="[0]!Escalas_impacto" textlink="">
      <xdr:nvSpPr>
        <xdr:cNvPr id="184" name="Rectangle 53">
          <a:extLst/>
        </xdr:cNvPr>
        <xdr:cNvSpPr>
          <a:spLocks noChangeArrowheads="1"/>
        </xdr:cNvSpPr>
      </xdr:nvSpPr>
      <xdr:spPr bwMode="auto">
        <a:xfrm>
          <a:off x="21104678"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15</xdr:row>
      <xdr:rowOff>152400</xdr:rowOff>
    </xdr:from>
    <xdr:to>
      <xdr:col>18</xdr:col>
      <xdr:colOff>375557</xdr:colOff>
      <xdr:row>16</xdr:row>
      <xdr:rowOff>228600</xdr:rowOff>
    </xdr:to>
    <xdr:sp macro="[0]!Escalas_impacto" textlink="">
      <xdr:nvSpPr>
        <xdr:cNvPr id="185" name="Rectangle 53">
          <a:extLst/>
        </xdr:cNvPr>
        <xdr:cNvSpPr>
          <a:spLocks noChangeArrowheads="1"/>
        </xdr:cNvSpPr>
      </xdr:nvSpPr>
      <xdr:spPr bwMode="auto">
        <a:xfrm>
          <a:off x="21104678"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15</xdr:row>
      <xdr:rowOff>152400</xdr:rowOff>
    </xdr:from>
    <xdr:to>
      <xdr:col>18</xdr:col>
      <xdr:colOff>375557</xdr:colOff>
      <xdr:row>16</xdr:row>
      <xdr:rowOff>228600</xdr:rowOff>
    </xdr:to>
    <xdr:sp macro="[0]!Escalas_impacto" textlink="">
      <xdr:nvSpPr>
        <xdr:cNvPr id="186" name="Rectangle 53">
          <a:extLst/>
        </xdr:cNvPr>
        <xdr:cNvSpPr>
          <a:spLocks noChangeArrowheads="1"/>
        </xdr:cNvSpPr>
      </xdr:nvSpPr>
      <xdr:spPr bwMode="auto">
        <a:xfrm>
          <a:off x="21104678"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15</xdr:row>
      <xdr:rowOff>152400</xdr:rowOff>
    </xdr:from>
    <xdr:to>
      <xdr:col>18</xdr:col>
      <xdr:colOff>375557</xdr:colOff>
      <xdr:row>16</xdr:row>
      <xdr:rowOff>228600</xdr:rowOff>
    </xdr:to>
    <xdr:sp macro="[0]!Escalas_impacto" textlink="">
      <xdr:nvSpPr>
        <xdr:cNvPr id="187" name="Rectangle 53">
          <a:extLst/>
        </xdr:cNvPr>
        <xdr:cNvSpPr>
          <a:spLocks noChangeArrowheads="1"/>
        </xdr:cNvSpPr>
      </xdr:nvSpPr>
      <xdr:spPr bwMode="auto">
        <a:xfrm>
          <a:off x="21104678"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15</xdr:row>
      <xdr:rowOff>152400</xdr:rowOff>
    </xdr:from>
    <xdr:to>
      <xdr:col>18</xdr:col>
      <xdr:colOff>375557</xdr:colOff>
      <xdr:row>16</xdr:row>
      <xdr:rowOff>228600</xdr:rowOff>
    </xdr:to>
    <xdr:sp macro="[0]!Escalas_impacto" textlink="">
      <xdr:nvSpPr>
        <xdr:cNvPr id="188" name="Rectangle 53">
          <a:extLst/>
        </xdr:cNvPr>
        <xdr:cNvSpPr>
          <a:spLocks noChangeArrowheads="1"/>
        </xdr:cNvSpPr>
      </xdr:nvSpPr>
      <xdr:spPr bwMode="auto">
        <a:xfrm>
          <a:off x="21104678"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16</xdr:row>
      <xdr:rowOff>152400</xdr:rowOff>
    </xdr:from>
    <xdr:to>
      <xdr:col>18</xdr:col>
      <xdr:colOff>375557</xdr:colOff>
      <xdr:row>17</xdr:row>
      <xdr:rowOff>228600</xdr:rowOff>
    </xdr:to>
    <xdr:sp macro="[0]!Escalas_impacto" textlink="">
      <xdr:nvSpPr>
        <xdr:cNvPr id="189" name="Rectangle 53">
          <a:extLst/>
        </xdr:cNvPr>
        <xdr:cNvSpPr>
          <a:spLocks noChangeArrowheads="1"/>
        </xdr:cNvSpPr>
      </xdr:nvSpPr>
      <xdr:spPr bwMode="auto">
        <a:xfrm>
          <a:off x="21104678"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16</xdr:row>
      <xdr:rowOff>152400</xdr:rowOff>
    </xdr:from>
    <xdr:to>
      <xdr:col>18</xdr:col>
      <xdr:colOff>375557</xdr:colOff>
      <xdr:row>17</xdr:row>
      <xdr:rowOff>228600</xdr:rowOff>
    </xdr:to>
    <xdr:sp macro="[0]!Escalas_impacto" textlink="">
      <xdr:nvSpPr>
        <xdr:cNvPr id="190" name="Rectangle 53">
          <a:extLst/>
        </xdr:cNvPr>
        <xdr:cNvSpPr>
          <a:spLocks noChangeArrowheads="1"/>
        </xdr:cNvSpPr>
      </xdr:nvSpPr>
      <xdr:spPr bwMode="auto">
        <a:xfrm>
          <a:off x="21104678"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16</xdr:row>
      <xdr:rowOff>152400</xdr:rowOff>
    </xdr:from>
    <xdr:to>
      <xdr:col>18</xdr:col>
      <xdr:colOff>375557</xdr:colOff>
      <xdr:row>17</xdr:row>
      <xdr:rowOff>228600</xdr:rowOff>
    </xdr:to>
    <xdr:sp macro="[0]!Escalas_impacto" textlink="">
      <xdr:nvSpPr>
        <xdr:cNvPr id="191" name="Rectangle 53">
          <a:extLst/>
        </xdr:cNvPr>
        <xdr:cNvSpPr>
          <a:spLocks noChangeArrowheads="1"/>
        </xdr:cNvSpPr>
      </xdr:nvSpPr>
      <xdr:spPr bwMode="auto">
        <a:xfrm>
          <a:off x="21104678"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16</xdr:row>
      <xdr:rowOff>152400</xdr:rowOff>
    </xdr:from>
    <xdr:to>
      <xdr:col>18</xdr:col>
      <xdr:colOff>375557</xdr:colOff>
      <xdr:row>17</xdr:row>
      <xdr:rowOff>228600</xdr:rowOff>
    </xdr:to>
    <xdr:sp macro="[0]!Escalas_impacto" textlink="">
      <xdr:nvSpPr>
        <xdr:cNvPr id="192" name="Rectangle 53">
          <a:extLst/>
        </xdr:cNvPr>
        <xdr:cNvSpPr>
          <a:spLocks noChangeArrowheads="1"/>
        </xdr:cNvSpPr>
      </xdr:nvSpPr>
      <xdr:spPr bwMode="auto">
        <a:xfrm>
          <a:off x="21104678"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17</xdr:row>
      <xdr:rowOff>152400</xdr:rowOff>
    </xdr:from>
    <xdr:to>
      <xdr:col>18</xdr:col>
      <xdr:colOff>375557</xdr:colOff>
      <xdr:row>31</xdr:row>
      <xdr:rowOff>0</xdr:rowOff>
    </xdr:to>
    <xdr:sp macro="[0]!Escalas_impacto" textlink="">
      <xdr:nvSpPr>
        <xdr:cNvPr id="193" name="Rectangle 53">
          <a:extLst/>
        </xdr:cNvPr>
        <xdr:cNvSpPr>
          <a:spLocks noChangeArrowheads="1"/>
        </xdr:cNvSpPr>
      </xdr:nvSpPr>
      <xdr:spPr bwMode="auto">
        <a:xfrm>
          <a:off x="21104678"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17</xdr:row>
      <xdr:rowOff>152400</xdr:rowOff>
    </xdr:from>
    <xdr:to>
      <xdr:col>18</xdr:col>
      <xdr:colOff>375557</xdr:colOff>
      <xdr:row>31</xdr:row>
      <xdr:rowOff>0</xdr:rowOff>
    </xdr:to>
    <xdr:sp macro="[0]!Escalas_impacto" textlink="">
      <xdr:nvSpPr>
        <xdr:cNvPr id="194" name="Rectangle 53">
          <a:extLst/>
        </xdr:cNvPr>
        <xdr:cNvSpPr>
          <a:spLocks noChangeArrowheads="1"/>
        </xdr:cNvSpPr>
      </xdr:nvSpPr>
      <xdr:spPr bwMode="auto">
        <a:xfrm>
          <a:off x="21104678"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13</xdr:row>
      <xdr:rowOff>152400</xdr:rowOff>
    </xdr:from>
    <xdr:to>
      <xdr:col>21</xdr:col>
      <xdr:colOff>375557</xdr:colOff>
      <xdr:row>14</xdr:row>
      <xdr:rowOff>228600</xdr:rowOff>
    </xdr:to>
    <xdr:sp macro="[0]!Escalas_impacto" textlink="">
      <xdr:nvSpPr>
        <xdr:cNvPr id="195" name="Rectangle 53">
          <a:extLst/>
        </xdr:cNvPr>
        <xdr:cNvSpPr>
          <a:spLocks noChangeArrowheads="1"/>
        </xdr:cNvSpPr>
      </xdr:nvSpPr>
      <xdr:spPr bwMode="auto">
        <a:xfrm>
          <a:off x="22119771"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13</xdr:row>
      <xdr:rowOff>152400</xdr:rowOff>
    </xdr:from>
    <xdr:to>
      <xdr:col>21</xdr:col>
      <xdr:colOff>375557</xdr:colOff>
      <xdr:row>14</xdr:row>
      <xdr:rowOff>228600</xdr:rowOff>
    </xdr:to>
    <xdr:sp macro="[0]!Escalas_impacto" textlink="">
      <xdr:nvSpPr>
        <xdr:cNvPr id="196" name="Rectangle 53">
          <a:extLst/>
        </xdr:cNvPr>
        <xdr:cNvSpPr>
          <a:spLocks noChangeArrowheads="1"/>
        </xdr:cNvSpPr>
      </xdr:nvSpPr>
      <xdr:spPr bwMode="auto">
        <a:xfrm>
          <a:off x="22119771"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13</xdr:row>
      <xdr:rowOff>152400</xdr:rowOff>
    </xdr:from>
    <xdr:to>
      <xdr:col>21</xdr:col>
      <xdr:colOff>375557</xdr:colOff>
      <xdr:row>14</xdr:row>
      <xdr:rowOff>228600</xdr:rowOff>
    </xdr:to>
    <xdr:sp macro="[0]!Escalas_impacto" textlink="">
      <xdr:nvSpPr>
        <xdr:cNvPr id="197" name="Rectangle 53">
          <a:extLst/>
        </xdr:cNvPr>
        <xdr:cNvSpPr>
          <a:spLocks noChangeArrowheads="1"/>
        </xdr:cNvSpPr>
      </xdr:nvSpPr>
      <xdr:spPr bwMode="auto">
        <a:xfrm>
          <a:off x="22119771"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13</xdr:row>
      <xdr:rowOff>152400</xdr:rowOff>
    </xdr:from>
    <xdr:to>
      <xdr:col>21</xdr:col>
      <xdr:colOff>375557</xdr:colOff>
      <xdr:row>14</xdr:row>
      <xdr:rowOff>228600</xdr:rowOff>
    </xdr:to>
    <xdr:sp macro="[0]!Escalas_impacto" textlink="">
      <xdr:nvSpPr>
        <xdr:cNvPr id="198" name="Rectangle 53">
          <a:extLst/>
        </xdr:cNvPr>
        <xdr:cNvSpPr>
          <a:spLocks noChangeArrowheads="1"/>
        </xdr:cNvSpPr>
      </xdr:nvSpPr>
      <xdr:spPr bwMode="auto">
        <a:xfrm>
          <a:off x="22119771"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13</xdr:row>
      <xdr:rowOff>152400</xdr:rowOff>
    </xdr:from>
    <xdr:to>
      <xdr:col>21</xdr:col>
      <xdr:colOff>375557</xdr:colOff>
      <xdr:row>14</xdr:row>
      <xdr:rowOff>228600</xdr:rowOff>
    </xdr:to>
    <xdr:sp macro="[0]!Escalas_impacto" textlink="">
      <xdr:nvSpPr>
        <xdr:cNvPr id="199" name="Rectangle 53">
          <a:extLst/>
        </xdr:cNvPr>
        <xdr:cNvSpPr>
          <a:spLocks noChangeArrowheads="1"/>
        </xdr:cNvSpPr>
      </xdr:nvSpPr>
      <xdr:spPr bwMode="auto">
        <a:xfrm>
          <a:off x="22119771"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13</xdr:row>
      <xdr:rowOff>152400</xdr:rowOff>
    </xdr:from>
    <xdr:to>
      <xdr:col>21</xdr:col>
      <xdr:colOff>375557</xdr:colOff>
      <xdr:row>14</xdr:row>
      <xdr:rowOff>228600</xdr:rowOff>
    </xdr:to>
    <xdr:sp macro="[0]!Escalas_impacto" textlink="">
      <xdr:nvSpPr>
        <xdr:cNvPr id="200" name="Rectangle 53">
          <a:extLst/>
        </xdr:cNvPr>
        <xdr:cNvSpPr>
          <a:spLocks noChangeArrowheads="1"/>
        </xdr:cNvSpPr>
      </xdr:nvSpPr>
      <xdr:spPr bwMode="auto">
        <a:xfrm>
          <a:off x="22119771"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14</xdr:row>
      <xdr:rowOff>152400</xdr:rowOff>
    </xdr:from>
    <xdr:to>
      <xdr:col>21</xdr:col>
      <xdr:colOff>375557</xdr:colOff>
      <xdr:row>15</xdr:row>
      <xdr:rowOff>228600</xdr:rowOff>
    </xdr:to>
    <xdr:sp macro="[0]!Escalas_impacto" textlink="">
      <xdr:nvSpPr>
        <xdr:cNvPr id="201"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14</xdr:row>
      <xdr:rowOff>152400</xdr:rowOff>
    </xdr:from>
    <xdr:to>
      <xdr:col>21</xdr:col>
      <xdr:colOff>375557</xdr:colOff>
      <xdr:row>15</xdr:row>
      <xdr:rowOff>228600</xdr:rowOff>
    </xdr:to>
    <xdr:sp macro="[0]!Escalas_impacto" textlink="">
      <xdr:nvSpPr>
        <xdr:cNvPr id="202"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14</xdr:row>
      <xdr:rowOff>152400</xdr:rowOff>
    </xdr:from>
    <xdr:to>
      <xdr:col>21</xdr:col>
      <xdr:colOff>375557</xdr:colOff>
      <xdr:row>15</xdr:row>
      <xdr:rowOff>228600</xdr:rowOff>
    </xdr:to>
    <xdr:sp macro="[0]!Escalas_impacto" textlink="">
      <xdr:nvSpPr>
        <xdr:cNvPr id="203"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14</xdr:row>
      <xdr:rowOff>152400</xdr:rowOff>
    </xdr:from>
    <xdr:to>
      <xdr:col>21</xdr:col>
      <xdr:colOff>375557</xdr:colOff>
      <xdr:row>15</xdr:row>
      <xdr:rowOff>228600</xdr:rowOff>
    </xdr:to>
    <xdr:sp macro="[0]!Escalas_impacto" textlink="">
      <xdr:nvSpPr>
        <xdr:cNvPr id="204"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14</xdr:row>
      <xdr:rowOff>152400</xdr:rowOff>
    </xdr:from>
    <xdr:to>
      <xdr:col>21</xdr:col>
      <xdr:colOff>375557</xdr:colOff>
      <xdr:row>15</xdr:row>
      <xdr:rowOff>228600</xdr:rowOff>
    </xdr:to>
    <xdr:sp macro="[0]!Escalas_impacto" textlink="">
      <xdr:nvSpPr>
        <xdr:cNvPr id="205"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14</xdr:row>
      <xdr:rowOff>152400</xdr:rowOff>
    </xdr:from>
    <xdr:to>
      <xdr:col>21</xdr:col>
      <xdr:colOff>375557</xdr:colOff>
      <xdr:row>15</xdr:row>
      <xdr:rowOff>228600</xdr:rowOff>
    </xdr:to>
    <xdr:sp macro="[0]!Escalas_impacto" textlink="">
      <xdr:nvSpPr>
        <xdr:cNvPr id="206"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14</xdr:row>
      <xdr:rowOff>152400</xdr:rowOff>
    </xdr:from>
    <xdr:to>
      <xdr:col>21</xdr:col>
      <xdr:colOff>375557</xdr:colOff>
      <xdr:row>15</xdr:row>
      <xdr:rowOff>228600</xdr:rowOff>
    </xdr:to>
    <xdr:sp macro="[0]!Escalas_impacto" textlink="">
      <xdr:nvSpPr>
        <xdr:cNvPr id="207"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14</xdr:row>
      <xdr:rowOff>152400</xdr:rowOff>
    </xdr:from>
    <xdr:to>
      <xdr:col>21</xdr:col>
      <xdr:colOff>375557</xdr:colOff>
      <xdr:row>15</xdr:row>
      <xdr:rowOff>228600</xdr:rowOff>
    </xdr:to>
    <xdr:sp macro="[0]!Escalas_impacto" textlink="">
      <xdr:nvSpPr>
        <xdr:cNvPr id="208"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14</xdr:row>
      <xdr:rowOff>152400</xdr:rowOff>
    </xdr:from>
    <xdr:to>
      <xdr:col>21</xdr:col>
      <xdr:colOff>375557</xdr:colOff>
      <xdr:row>15</xdr:row>
      <xdr:rowOff>228600</xdr:rowOff>
    </xdr:to>
    <xdr:sp macro="[0]!Escalas_impacto" textlink="">
      <xdr:nvSpPr>
        <xdr:cNvPr id="209"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14</xdr:row>
      <xdr:rowOff>152400</xdr:rowOff>
    </xdr:from>
    <xdr:to>
      <xdr:col>21</xdr:col>
      <xdr:colOff>375557</xdr:colOff>
      <xdr:row>15</xdr:row>
      <xdr:rowOff>228600</xdr:rowOff>
    </xdr:to>
    <xdr:sp macro="[0]!Escalas_impacto" textlink="">
      <xdr:nvSpPr>
        <xdr:cNvPr id="210"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14</xdr:row>
      <xdr:rowOff>152400</xdr:rowOff>
    </xdr:from>
    <xdr:to>
      <xdr:col>21</xdr:col>
      <xdr:colOff>375557</xdr:colOff>
      <xdr:row>15</xdr:row>
      <xdr:rowOff>228600</xdr:rowOff>
    </xdr:to>
    <xdr:sp macro="[0]!Escalas_impacto" textlink="">
      <xdr:nvSpPr>
        <xdr:cNvPr id="211"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14</xdr:row>
      <xdr:rowOff>152400</xdr:rowOff>
    </xdr:from>
    <xdr:to>
      <xdr:col>21</xdr:col>
      <xdr:colOff>375557</xdr:colOff>
      <xdr:row>15</xdr:row>
      <xdr:rowOff>228600</xdr:rowOff>
    </xdr:to>
    <xdr:sp macro="[0]!Escalas_impacto" textlink="">
      <xdr:nvSpPr>
        <xdr:cNvPr id="212"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14</xdr:row>
      <xdr:rowOff>152400</xdr:rowOff>
    </xdr:from>
    <xdr:to>
      <xdr:col>21</xdr:col>
      <xdr:colOff>375557</xdr:colOff>
      <xdr:row>15</xdr:row>
      <xdr:rowOff>228600</xdr:rowOff>
    </xdr:to>
    <xdr:sp macro="[0]!Escalas_impacto" textlink="">
      <xdr:nvSpPr>
        <xdr:cNvPr id="213"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14</xdr:row>
      <xdr:rowOff>152400</xdr:rowOff>
    </xdr:from>
    <xdr:to>
      <xdr:col>21</xdr:col>
      <xdr:colOff>375557</xdr:colOff>
      <xdr:row>15</xdr:row>
      <xdr:rowOff>228600</xdr:rowOff>
    </xdr:to>
    <xdr:sp macro="[0]!Escalas_impacto" textlink="">
      <xdr:nvSpPr>
        <xdr:cNvPr id="214"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14</xdr:row>
      <xdr:rowOff>152400</xdr:rowOff>
    </xdr:from>
    <xdr:to>
      <xdr:col>21</xdr:col>
      <xdr:colOff>375557</xdr:colOff>
      <xdr:row>15</xdr:row>
      <xdr:rowOff>228600</xdr:rowOff>
    </xdr:to>
    <xdr:sp macro="[0]!Escalas_impacto" textlink="">
      <xdr:nvSpPr>
        <xdr:cNvPr id="215"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14</xdr:row>
      <xdr:rowOff>152400</xdr:rowOff>
    </xdr:from>
    <xdr:to>
      <xdr:col>21</xdr:col>
      <xdr:colOff>375557</xdr:colOff>
      <xdr:row>15</xdr:row>
      <xdr:rowOff>228600</xdr:rowOff>
    </xdr:to>
    <xdr:sp macro="[0]!Escalas_impacto" textlink="">
      <xdr:nvSpPr>
        <xdr:cNvPr id="216"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14</xdr:row>
      <xdr:rowOff>152400</xdr:rowOff>
    </xdr:from>
    <xdr:to>
      <xdr:col>21</xdr:col>
      <xdr:colOff>375557</xdr:colOff>
      <xdr:row>15</xdr:row>
      <xdr:rowOff>228600</xdr:rowOff>
    </xdr:to>
    <xdr:sp macro="[0]!Escalas_impacto" textlink="">
      <xdr:nvSpPr>
        <xdr:cNvPr id="217"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14</xdr:row>
      <xdr:rowOff>152400</xdr:rowOff>
    </xdr:from>
    <xdr:to>
      <xdr:col>21</xdr:col>
      <xdr:colOff>375557</xdr:colOff>
      <xdr:row>15</xdr:row>
      <xdr:rowOff>228600</xdr:rowOff>
    </xdr:to>
    <xdr:sp macro="[0]!Escalas_impacto" textlink="">
      <xdr:nvSpPr>
        <xdr:cNvPr id="218"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19"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20"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21"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22"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23"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24"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25"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26"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27"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28"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29"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30"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31"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32"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33"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34"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35"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36"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237"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238"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239"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240"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241"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242"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243"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244"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245"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246"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247"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248"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249"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250"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251"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252"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253"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254"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255"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256"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257"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258"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259"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260"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261"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262"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263"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264"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265"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266"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31</xdr:row>
      <xdr:rowOff>0</xdr:rowOff>
    </xdr:to>
    <xdr:sp macro="[0]!Escalas_impacto" textlink="">
      <xdr:nvSpPr>
        <xdr:cNvPr id="267"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31</xdr:row>
      <xdr:rowOff>0</xdr:rowOff>
    </xdr:to>
    <xdr:sp macro="[0]!Escalas_impacto" textlink="">
      <xdr:nvSpPr>
        <xdr:cNvPr id="268"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31</xdr:row>
      <xdr:rowOff>0</xdr:rowOff>
    </xdr:to>
    <xdr:sp macro="[0]!Escalas_impacto" textlink="">
      <xdr:nvSpPr>
        <xdr:cNvPr id="269"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31</xdr:row>
      <xdr:rowOff>0</xdr:rowOff>
    </xdr:to>
    <xdr:sp macro="[0]!Escalas_impacto" textlink="">
      <xdr:nvSpPr>
        <xdr:cNvPr id="270"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31</xdr:row>
      <xdr:rowOff>0</xdr:rowOff>
    </xdr:to>
    <xdr:sp macro="[0]!Escalas_impacto" textlink="">
      <xdr:nvSpPr>
        <xdr:cNvPr id="271"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31</xdr:row>
      <xdr:rowOff>0</xdr:rowOff>
    </xdr:to>
    <xdr:sp macro="[0]!Escalas_impacto" textlink="">
      <xdr:nvSpPr>
        <xdr:cNvPr id="272"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31</xdr:row>
      <xdr:rowOff>0</xdr:rowOff>
    </xdr:to>
    <xdr:sp macro="[0]!Escalas_impacto" textlink="">
      <xdr:nvSpPr>
        <xdr:cNvPr id="273"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31</xdr:row>
      <xdr:rowOff>0</xdr:rowOff>
    </xdr:to>
    <xdr:sp macro="[0]!Escalas_impacto" textlink="">
      <xdr:nvSpPr>
        <xdr:cNvPr id="274"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31</xdr:row>
      <xdr:rowOff>0</xdr:rowOff>
    </xdr:to>
    <xdr:sp macro="[0]!Escalas_impacto" textlink="">
      <xdr:nvSpPr>
        <xdr:cNvPr id="275"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31</xdr:row>
      <xdr:rowOff>0</xdr:rowOff>
    </xdr:to>
    <xdr:sp macro="[0]!Escalas_impacto" textlink="">
      <xdr:nvSpPr>
        <xdr:cNvPr id="276"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31</xdr:row>
      <xdr:rowOff>0</xdr:rowOff>
    </xdr:to>
    <xdr:sp macro="[0]!Escalas_impacto" textlink="">
      <xdr:nvSpPr>
        <xdr:cNvPr id="277"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31</xdr:row>
      <xdr:rowOff>0</xdr:rowOff>
    </xdr:to>
    <xdr:sp macro="[0]!Escalas_impacto" textlink="">
      <xdr:nvSpPr>
        <xdr:cNvPr id="278"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31</xdr:row>
      <xdr:rowOff>0</xdr:rowOff>
    </xdr:to>
    <xdr:sp macro="[0]!Escalas_impacto" textlink="">
      <xdr:nvSpPr>
        <xdr:cNvPr id="279"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31</xdr:row>
      <xdr:rowOff>0</xdr:rowOff>
    </xdr:to>
    <xdr:sp macro="[0]!Escalas_impacto" textlink="">
      <xdr:nvSpPr>
        <xdr:cNvPr id="280"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31</xdr:row>
      <xdr:rowOff>0</xdr:rowOff>
    </xdr:to>
    <xdr:sp macro="[0]!Escalas_impacto" textlink="">
      <xdr:nvSpPr>
        <xdr:cNvPr id="281"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31</xdr:row>
      <xdr:rowOff>0</xdr:rowOff>
    </xdr:to>
    <xdr:sp macro="[0]!Escalas_impacto" textlink="">
      <xdr:nvSpPr>
        <xdr:cNvPr id="282"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31</xdr:row>
      <xdr:rowOff>0</xdr:rowOff>
    </xdr:to>
    <xdr:sp macro="[0]!Escalas_impacto" textlink="">
      <xdr:nvSpPr>
        <xdr:cNvPr id="283"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31</xdr:row>
      <xdr:rowOff>0</xdr:rowOff>
    </xdr:to>
    <xdr:sp macro="[0]!Escalas_impacto" textlink="">
      <xdr:nvSpPr>
        <xdr:cNvPr id="284"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31</xdr:row>
      <xdr:rowOff>0</xdr:rowOff>
    </xdr:to>
    <xdr:sp macro="[0]!Escalas_impacto" textlink="">
      <xdr:nvSpPr>
        <xdr:cNvPr id="285"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31</xdr:row>
      <xdr:rowOff>0</xdr:rowOff>
    </xdr:to>
    <xdr:sp macro="[0]!Escalas_impacto" textlink="">
      <xdr:nvSpPr>
        <xdr:cNvPr id="286"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31</xdr:row>
      <xdr:rowOff>0</xdr:rowOff>
    </xdr:to>
    <xdr:sp macro="[0]!Escalas_impacto" textlink="">
      <xdr:nvSpPr>
        <xdr:cNvPr id="287"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31</xdr:row>
      <xdr:rowOff>0</xdr:rowOff>
    </xdr:to>
    <xdr:sp macro="[0]!Escalas_impacto" textlink="">
      <xdr:nvSpPr>
        <xdr:cNvPr id="288"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31</xdr:row>
      <xdr:rowOff>0</xdr:rowOff>
    </xdr:to>
    <xdr:sp macro="[0]!Escalas_impacto" textlink="">
      <xdr:nvSpPr>
        <xdr:cNvPr id="289"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31</xdr:row>
      <xdr:rowOff>0</xdr:rowOff>
    </xdr:to>
    <xdr:sp macro="[0]!Escalas_impacto" textlink="">
      <xdr:nvSpPr>
        <xdr:cNvPr id="290"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31</xdr:row>
      <xdr:rowOff>0</xdr:rowOff>
    </xdr:to>
    <xdr:sp macro="[0]!Escalas_impacto" textlink="">
      <xdr:nvSpPr>
        <xdr:cNvPr id="291"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31</xdr:row>
      <xdr:rowOff>0</xdr:rowOff>
    </xdr:to>
    <xdr:sp macro="[0]!Escalas_impacto" textlink="">
      <xdr:nvSpPr>
        <xdr:cNvPr id="292"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31</xdr:row>
      <xdr:rowOff>0</xdr:rowOff>
    </xdr:to>
    <xdr:sp macro="[0]!Escalas_impacto" textlink="">
      <xdr:nvSpPr>
        <xdr:cNvPr id="293"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31</xdr:row>
      <xdr:rowOff>0</xdr:rowOff>
    </xdr:to>
    <xdr:sp macro="[0]!Escalas_impacto" textlink="">
      <xdr:nvSpPr>
        <xdr:cNvPr id="294"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31</xdr:row>
      <xdr:rowOff>0</xdr:rowOff>
    </xdr:to>
    <xdr:sp macro="[0]!Escalas_impacto" textlink="">
      <xdr:nvSpPr>
        <xdr:cNvPr id="295"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31</xdr:row>
      <xdr:rowOff>0</xdr:rowOff>
    </xdr:to>
    <xdr:sp macro="[0]!Escalas_impacto" textlink="">
      <xdr:nvSpPr>
        <xdr:cNvPr id="296"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297"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298"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299"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300"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301"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302"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303"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304"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305"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306"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307"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308"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309"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310"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311"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312"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313"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314"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17</xdr:row>
      <xdr:rowOff>152400</xdr:rowOff>
    </xdr:from>
    <xdr:to>
      <xdr:col>18</xdr:col>
      <xdr:colOff>375557</xdr:colOff>
      <xdr:row>18</xdr:row>
      <xdr:rowOff>228600</xdr:rowOff>
    </xdr:to>
    <xdr:sp macro="[0]!Escalas_impacto" textlink="">
      <xdr:nvSpPr>
        <xdr:cNvPr id="315" name="Rectangle 53">
          <a:extLst/>
        </xdr:cNvPr>
        <xdr:cNvSpPr>
          <a:spLocks noChangeArrowheads="1"/>
        </xdr:cNvSpPr>
      </xdr:nvSpPr>
      <xdr:spPr bwMode="auto">
        <a:xfrm>
          <a:off x="21580928"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17</xdr:row>
      <xdr:rowOff>152400</xdr:rowOff>
    </xdr:from>
    <xdr:to>
      <xdr:col>18</xdr:col>
      <xdr:colOff>375557</xdr:colOff>
      <xdr:row>18</xdr:row>
      <xdr:rowOff>228600</xdr:rowOff>
    </xdr:to>
    <xdr:sp macro="[0]!Escalas_impacto" textlink="">
      <xdr:nvSpPr>
        <xdr:cNvPr id="316" name="Rectangle 53">
          <a:extLst/>
        </xdr:cNvPr>
        <xdr:cNvSpPr>
          <a:spLocks noChangeArrowheads="1"/>
        </xdr:cNvSpPr>
      </xdr:nvSpPr>
      <xdr:spPr bwMode="auto">
        <a:xfrm>
          <a:off x="21580928"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17</xdr:row>
      <xdr:rowOff>152400</xdr:rowOff>
    </xdr:from>
    <xdr:to>
      <xdr:col>18</xdr:col>
      <xdr:colOff>375557</xdr:colOff>
      <xdr:row>18</xdr:row>
      <xdr:rowOff>228600</xdr:rowOff>
    </xdr:to>
    <xdr:sp macro="[0]!Escalas_impacto" textlink="">
      <xdr:nvSpPr>
        <xdr:cNvPr id="317" name="Rectangle 53">
          <a:extLst/>
        </xdr:cNvPr>
        <xdr:cNvSpPr>
          <a:spLocks noChangeArrowheads="1"/>
        </xdr:cNvSpPr>
      </xdr:nvSpPr>
      <xdr:spPr bwMode="auto">
        <a:xfrm>
          <a:off x="21580928"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17</xdr:row>
      <xdr:rowOff>152400</xdr:rowOff>
    </xdr:from>
    <xdr:to>
      <xdr:col>18</xdr:col>
      <xdr:colOff>375557</xdr:colOff>
      <xdr:row>18</xdr:row>
      <xdr:rowOff>228600</xdr:rowOff>
    </xdr:to>
    <xdr:sp macro="[0]!Escalas_impacto" textlink="">
      <xdr:nvSpPr>
        <xdr:cNvPr id="318" name="Rectangle 53">
          <a:extLst/>
        </xdr:cNvPr>
        <xdr:cNvSpPr>
          <a:spLocks noChangeArrowheads="1"/>
        </xdr:cNvSpPr>
      </xdr:nvSpPr>
      <xdr:spPr bwMode="auto">
        <a:xfrm>
          <a:off x="21580928"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19"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20"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21"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22"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23"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24"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25"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26"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27"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28"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29"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30"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31"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32"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33"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34"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35"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36"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37"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38"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39"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40"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41"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42"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43"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44"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45"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46"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47"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48"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4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5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5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5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5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5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5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5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5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5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5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6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6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6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6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6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6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6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6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6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6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7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7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7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7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7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7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7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7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37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37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38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38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38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38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38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38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38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38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38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38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39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39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39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39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39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39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39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39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39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39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0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0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0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0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0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0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0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0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0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0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1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1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1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1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1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1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1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1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1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1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2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2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2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2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2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2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2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2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2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2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3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3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3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3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3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3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3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3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20</xdr:row>
      <xdr:rowOff>228600</xdr:rowOff>
    </xdr:to>
    <xdr:sp macro="[0]!Escalas_impacto" textlink="">
      <xdr:nvSpPr>
        <xdr:cNvPr id="43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3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4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4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4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4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4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4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4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4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4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4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5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5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5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5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5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5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5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5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5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5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6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6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6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6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6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6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6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6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6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6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7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7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7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7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7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7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7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7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7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7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8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8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8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8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8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8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8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8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8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8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9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9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9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9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9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9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9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9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49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499"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00"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01"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02"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03"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04"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05"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06"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07"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08"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09"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10"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11"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12"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13"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14"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15"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16"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17"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18"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19"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20"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21"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22"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23"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24"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25"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26"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27"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28"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29"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30"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31"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32"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33"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34"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35"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36"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37"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38"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39"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40"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41"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42"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43"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44"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45"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46"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47"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48"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49"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50"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51"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52"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53"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54"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55"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56"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57"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58"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5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6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6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6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6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6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6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6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6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6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6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7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7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7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7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7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7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7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7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7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7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8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8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8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8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8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8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8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8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8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8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9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9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9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9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9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9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9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9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9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59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60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60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60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60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60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60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60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60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60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60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61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61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61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61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61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61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61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61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25</xdr:row>
      <xdr:rowOff>228600</xdr:rowOff>
    </xdr:to>
    <xdr:sp macro="[0]!Escalas_impacto" textlink="">
      <xdr:nvSpPr>
        <xdr:cNvPr id="61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19"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20"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21"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22"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23"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24"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25"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26"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27"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28"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29"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30"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31"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32"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33"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34"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35"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36"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37"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38"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39"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40"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41"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42"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43"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44"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45"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46"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47"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48"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49"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50"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51"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52"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53"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54"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55"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56"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57"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58"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59"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60"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61"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62"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63"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64"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65"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66"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67"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68"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69"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70"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71"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72"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73"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74"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75"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76"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77"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678"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67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68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68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68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68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68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68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68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68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68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68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69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69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69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69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69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69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69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69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69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69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0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0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0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0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0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0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0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0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0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0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1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1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1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1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1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1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1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1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1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1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2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2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2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2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2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2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2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2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2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2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3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3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3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3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3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3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3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3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3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3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4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4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4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4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4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4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4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4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4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4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5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5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5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5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5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5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5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5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5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5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6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6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6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6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6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6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6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6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6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6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7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7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7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7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7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7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7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7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7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7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8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8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8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8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8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8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8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8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8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8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9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9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9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9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9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9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9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9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9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79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0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0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0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0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0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0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0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0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0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0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1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1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1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1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1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1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1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1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1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1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2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2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2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2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2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2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2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2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2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2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3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3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3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3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3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3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3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3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3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3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4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4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4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4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4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4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4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4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4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4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5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5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5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5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5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5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5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5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5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5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6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6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6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6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6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6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6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6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6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6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7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7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7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7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7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7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7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7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7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7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8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8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8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8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8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8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8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8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8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8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9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9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9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9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9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9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9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9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9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89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0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0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0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0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0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0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0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0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0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0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1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1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1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1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1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1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1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1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1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1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2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2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2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2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2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2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2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2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2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2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3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3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3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3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3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3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3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3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3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3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4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4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4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4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4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4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4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4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4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4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5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5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5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5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5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5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5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5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5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5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6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6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6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6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6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6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6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6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6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6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7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7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7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7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7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7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7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7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7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97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98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98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98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98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98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98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98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98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98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98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99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99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99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99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99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99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99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99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99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99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0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0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0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0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0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0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0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0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0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0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1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1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1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1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1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1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1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1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1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1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2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2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2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2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2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2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2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2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2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2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3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3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3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3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3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3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3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3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3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3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4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4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4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4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4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4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4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4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4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4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5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5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5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5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5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5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5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5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5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5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6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6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6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6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6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6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6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6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6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6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7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7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7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7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7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7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7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7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7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7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8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8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8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8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8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8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8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8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8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8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9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9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9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9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9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9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9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9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9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09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0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0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0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0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0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0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0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0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0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0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1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1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1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1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1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1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1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1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1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1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2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2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2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2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2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2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2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2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2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2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3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3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3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3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3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3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3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3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3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3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4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4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4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4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4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4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4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4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4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4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5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5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5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5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5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5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5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5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5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5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6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6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6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6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6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6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6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6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6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6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7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7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7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7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7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7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7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7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7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7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8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8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8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8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8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8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8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8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8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8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9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9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9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9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9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9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9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9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9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19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0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0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0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0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0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0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0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0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0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0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1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1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1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1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1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1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1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1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1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1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2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2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2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2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2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2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2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2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2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2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3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3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3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3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3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3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3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3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3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3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4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4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4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4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4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4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4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4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4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4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5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5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5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5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5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5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5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5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5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5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6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6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6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6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6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6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6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6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6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6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7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7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7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7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7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7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7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7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7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7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8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8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8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8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8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8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8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8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8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8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9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9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9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9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9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9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9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9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9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29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0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0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0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0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0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0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0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0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0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0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1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1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1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1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1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1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1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1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1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1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2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2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2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2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2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2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2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2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2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2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3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3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3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3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3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3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3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3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3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3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4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4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4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4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4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4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4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4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4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4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5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5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5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5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5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5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5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5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5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5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6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6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6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6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6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6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6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6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6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6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7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7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7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7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7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7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7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7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7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7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8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8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8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8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8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8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8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8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8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8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9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9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9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9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9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9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9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9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9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39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0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0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0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0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0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0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0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0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0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0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1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1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1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1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1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1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1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1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1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1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2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2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2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2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2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2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2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2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2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2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3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3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3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3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3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3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3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3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3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3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4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4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4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4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4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4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4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4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4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4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5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5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5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5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5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5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5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5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45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5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6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6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6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6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6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6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6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6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6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6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7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7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7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7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7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7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7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7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7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7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8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8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8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8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8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8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8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8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8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8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9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9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9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9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9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9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9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9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9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49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0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0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0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0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0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0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0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0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0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0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1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1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1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1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1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1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1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1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1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1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2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2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2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2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2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2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2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2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2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2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3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3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3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3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3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3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3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3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3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3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4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4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4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4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4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4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4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4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4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4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5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5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5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5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5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5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5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5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5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5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6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6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6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6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6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6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6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6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6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6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7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7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7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7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7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7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7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7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7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7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8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8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8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8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8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8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8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8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8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8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9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9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9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9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9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9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9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9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9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59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0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0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0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0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0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0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0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0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0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0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1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1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1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1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1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1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1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1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1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1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2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2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2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2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2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2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2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2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2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2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3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3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3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3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3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3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3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3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3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3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4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4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4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4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4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4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4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4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4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4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5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5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5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5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5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5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5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5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5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5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6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6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6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6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6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6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6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6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6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6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7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7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7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7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7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7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7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7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7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7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8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8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8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8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8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8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8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8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8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8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9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9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9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9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9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9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9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9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31</xdr:row>
      <xdr:rowOff>0</xdr:rowOff>
    </xdr:to>
    <xdr:sp macro="[0]!Escalas_impacto" textlink="">
      <xdr:nvSpPr>
        <xdr:cNvPr id="169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69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0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0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0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0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0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0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0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0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0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0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1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1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1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1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1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1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1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1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1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1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2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2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2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2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2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2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2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2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2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2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3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3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3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3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3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3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3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3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3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3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4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4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4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4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4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4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4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4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4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4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5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5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5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5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5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5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5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5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5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5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6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6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6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6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6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6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6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6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6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6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7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7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7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7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7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7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7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7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7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7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8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8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8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8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8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8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8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8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8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8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9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9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9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9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9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9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9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9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9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79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80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80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80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80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80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80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80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80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80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80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81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81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81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81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81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81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81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81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31</xdr:row>
      <xdr:rowOff>0</xdr:rowOff>
    </xdr:from>
    <xdr:to>
      <xdr:col>21</xdr:col>
      <xdr:colOff>375557</xdr:colOff>
      <xdr:row>31</xdr:row>
      <xdr:rowOff>228600</xdr:rowOff>
    </xdr:to>
    <xdr:sp macro="[0]!Escalas_impacto" textlink="">
      <xdr:nvSpPr>
        <xdr:cNvPr id="181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18</xdr:row>
      <xdr:rowOff>152400</xdr:rowOff>
    </xdr:from>
    <xdr:to>
      <xdr:col>18</xdr:col>
      <xdr:colOff>375557</xdr:colOff>
      <xdr:row>19</xdr:row>
      <xdr:rowOff>228600</xdr:rowOff>
    </xdr:to>
    <xdr:sp macro="[0]!Escalas_impacto" textlink="">
      <xdr:nvSpPr>
        <xdr:cNvPr id="1819" name="Rectangle 53">
          <a:extLst/>
        </xdr:cNvPr>
        <xdr:cNvSpPr>
          <a:spLocks noChangeArrowheads="1"/>
        </xdr:cNvSpPr>
      </xdr:nvSpPr>
      <xdr:spPr bwMode="auto">
        <a:xfrm>
          <a:off x="1980655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18</xdr:row>
      <xdr:rowOff>152400</xdr:rowOff>
    </xdr:from>
    <xdr:to>
      <xdr:col>18</xdr:col>
      <xdr:colOff>375557</xdr:colOff>
      <xdr:row>19</xdr:row>
      <xdr:rowOff>228600</xdr:rowOff>
    </xdr:to>
    <xdr:sp macro="[0]!Escalas_impacto" textlink="">
      <xdr:nvSpPr>
        <xdr:cNvPr id="1820" name="Rectangle 53">
          <a:extLst/>
        </xdr:cNvPr>
        <xdr:cNvSpPr>
          <a:spLocks noChangeArrowheads="1"/>
        </xdr:cNvSpPr>
      </xdr:nvSpPr>
      <xdr:spPr bwMode="auto">
        <a:xfrm>
          <a:off x="1980655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18</xdr:row>
      <xdr:rowOff>152400</xdr:rowOff>
    </xdr:from>
    <xdr:to>
      <xdr:col>18</xdr:col>
      <xdr:colOff>375557</xdr:colOff>
      <xdr:row>19</xdr:row>
      <xdr:rowOff>228600</xdr:rowOff>
    </xdr:to>
    <xdr:sp macro="[0]!Escalas_impacto" textlink="">
      <xdr:nvSpPr>
        <xdr:cNvPr id="1821" name="Rectangle 53">
          <a:extLst/>
        </xdr:cNvPr>
        <xdr:cNvSpPr>
          <a:spLocks noChangeArrowheads="1"/>
        </xdr:cNvSpPr>
      </xdr:nvSpPr>
      <xdr:spPr bwMode="auto">
        <a:xfrm>
          <a:off x="1980655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18</xdr:row>
      <xdr:rowOff>152400</xdr:rowOff>
    </xdr:from>
    <xdr:to>
      <xdr:col>18</xdr:col>
      <xdr:colOff>375557</xdr:colOff>
      <xdr:row>19</xdr:row>
      <xdr:rowOff>228600</xdr:rowOff>
    </xdr:to>
    <xdr:sp macro="[0]!Escalas_impacto" textlink="">
      <xdr:nvSpPr>
        <xdr:cNvPr id="1822" name="Rectangle 53">
          <a:extLst/>
        </xdr:cNvPr>
        <xdr:cNvSpPr>
          <a:spLocks noChangeArrowheads="1"/>
        </xdr:cNvSpPr>
      </xdr:nvSpPr>
      <xdr:spPr bwMode="auto">
        <a:xfrm>
          <a:off x="1980655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23"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24"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25"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26"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27"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28"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29"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30"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31"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32"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33"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34"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35"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36"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37"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38"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39"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40"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41"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42"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43"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44"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45"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46"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47"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48"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49"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50"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51"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52"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53"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54"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55"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56"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57"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58"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59"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60"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61"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62"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63"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64"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65"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66"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67"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68"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69"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70"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71"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72"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73"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74"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75"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76"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77"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78"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79"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80"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81"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18</xdr:row>
      <xdr:rowOff>152400</xdr:rowOff>
    </xdr:from>
    <xdr:to>
      <xdr:col>21</xdr:col>
      <xdr:colOff>375557</xdr:colOff>
      <xdr:row>19</xdr:row>
      <xdr:rowOff>228600</xdr:rowOff>
    </xdr:to>
    <xdr:sp macro="[0]!Escalas_impacto" textlink="">
      <xdr:nvSpPr>
        <xdr:cNvPr id="1882"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8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8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8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8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8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8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8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8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8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8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8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8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8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8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8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8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8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19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0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1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2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3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4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5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6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7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8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29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08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08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08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08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08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08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08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09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09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09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09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09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09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09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09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09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09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0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0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0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2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2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2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2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2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2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2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3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3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3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3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3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3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3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3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3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3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4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4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4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4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4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4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4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4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4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4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5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5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5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5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5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5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5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5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5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5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6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6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6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6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6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6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6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6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6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6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7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7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7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7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7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7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7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7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7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7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8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8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8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8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8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8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8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8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8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8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9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9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9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9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9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9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9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9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9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19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0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0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0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2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2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2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2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2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2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2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3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3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3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3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3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3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3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3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3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3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4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4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4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4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4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4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4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4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4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4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5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5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5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5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5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5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5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5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5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5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6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6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6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6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6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6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6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6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6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6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7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7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7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7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7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7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7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7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7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7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8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8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8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8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8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8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8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8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8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8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9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9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9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9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9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9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9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9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9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29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0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0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0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2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2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2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2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2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2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2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3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3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3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3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3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3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3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3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3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3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4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4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4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4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4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4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4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4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4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4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5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5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5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5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5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5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5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5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5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5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6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6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6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6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6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6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6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6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6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6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7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7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7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7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7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7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7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7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7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7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8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8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8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8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8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8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8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8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8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8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9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9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9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9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9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9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9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9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9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39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0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0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0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2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2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2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2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2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2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2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3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3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3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3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3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3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3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3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3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3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4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4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4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4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4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4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4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4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4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4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5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5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5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5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5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5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5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5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5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5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6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6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6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6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6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6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6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6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6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6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7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7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7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7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7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7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7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7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7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7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8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8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8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8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8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8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8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8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8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8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9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9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9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9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9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9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9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9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9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49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0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0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0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2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2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2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2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2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2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2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3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3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3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3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3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3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3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3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3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3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4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4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4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4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4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4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4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4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4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4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5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5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5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5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5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5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5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5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5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5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6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6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6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5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6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7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8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39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4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4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4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4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4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4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4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5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5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5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5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5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5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5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5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5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5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6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6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6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6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6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6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6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6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6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6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7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7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7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7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7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7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7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7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7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7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8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8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8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8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8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8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8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8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8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8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9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9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9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9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9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9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9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9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9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09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0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0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0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2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2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2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2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2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2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2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3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3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3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3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3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3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3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3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3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3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4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4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4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4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4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4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4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4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4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4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5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5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5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5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5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5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5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5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5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5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6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6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6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6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6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6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6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6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6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6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7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7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7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7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7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7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7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7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7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7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8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8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8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8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8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8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8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8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8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8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9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9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9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9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9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9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9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9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9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19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0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0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0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2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2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2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2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2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2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2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3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3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3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3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3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3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3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3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3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3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4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4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4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4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4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4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4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4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4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4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5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5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5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5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5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5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5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5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5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5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6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6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6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6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6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6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6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6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6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6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7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7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7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7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7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7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7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7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7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7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8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8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8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8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8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8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8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8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8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8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9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9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9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9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9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9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9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9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9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29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0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0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0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2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2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2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2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2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2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2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3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3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3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3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3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3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3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3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3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3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4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4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4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4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4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4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4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4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4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4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5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5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5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5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5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5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5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5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5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5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6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6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6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6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6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6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6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6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6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6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7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7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7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7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7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7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7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7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7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7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8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8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8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8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8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8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8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8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8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8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9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9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9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9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9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9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9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9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9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39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0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0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0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2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2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2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2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2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2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2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3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3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3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3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3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3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3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3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3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3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4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4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4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4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4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4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4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4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4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4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5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5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5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5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5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5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5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5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5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5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6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6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6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6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6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6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6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6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6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6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7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7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7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7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7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7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7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7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7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7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8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8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8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8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8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8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8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8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8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8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9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9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9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9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9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9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9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9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9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49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0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0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0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5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6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7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8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49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2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2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2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2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2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2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2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3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3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3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3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3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3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3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3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3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3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4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4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4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4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4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4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4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4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4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4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5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5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5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5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5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5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5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5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5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5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6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6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6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6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6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6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6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6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6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6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7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7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7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7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7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7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7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7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7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7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8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8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8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8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8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8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8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8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8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8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9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9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9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9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9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9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9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9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9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09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0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0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0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2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2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2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2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2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2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2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3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3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3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3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3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3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3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3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3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3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4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4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4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4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4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4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4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4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4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4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5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5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5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5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5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5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5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5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5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5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6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6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6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6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6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6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6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6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6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6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7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7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7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7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7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7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7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7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7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7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8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8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8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8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8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8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8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8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8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8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9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9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9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9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9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9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9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9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9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19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0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0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0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2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2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2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2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2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2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2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3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3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3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3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3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3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3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3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3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3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4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4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4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4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4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4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4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4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4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4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5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5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5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5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5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5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5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5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5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5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6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6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6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6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6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6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6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6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6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6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7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7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7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7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7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7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7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7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7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7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8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8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8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8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8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8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8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8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8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8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9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9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9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9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9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9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9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9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9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29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0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0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0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2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2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2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2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2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2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2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3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3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3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3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3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3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3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3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3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3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4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4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4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4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4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4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4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4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4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4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5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5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5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5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5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5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5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5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5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5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6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6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6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6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6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6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6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6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6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6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7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7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7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7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7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7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7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7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7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7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8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8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8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8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8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8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8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8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8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8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9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9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9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9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9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9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9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9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9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39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0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0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0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2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2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2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2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2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2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2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3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3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3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3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3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3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3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3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3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3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4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4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4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4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4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4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4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4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4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4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5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5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5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5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5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5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5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5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5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5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6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6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6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6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6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6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6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6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6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6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7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7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7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7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7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7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7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7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7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7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8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8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8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4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5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6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7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8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596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596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596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596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596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596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596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597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597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597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597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597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597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597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597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597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597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598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598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598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598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598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598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598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598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598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598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599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599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599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599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599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599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599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599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599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599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0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0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0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2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2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2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2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2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2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2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3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3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3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3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3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3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3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3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3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3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4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4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4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4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4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4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4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4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4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4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5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5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5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5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5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5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5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5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5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5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6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6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6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6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6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6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6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6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6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6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7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7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7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7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7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7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7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7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7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7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8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8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8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8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8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8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8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8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8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8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9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9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9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9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9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9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9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9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9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09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0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0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0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2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2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2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2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2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2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2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3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3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3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3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3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3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3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3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3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3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4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4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4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4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4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4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4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4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4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4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5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5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5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5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5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5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5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5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5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5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6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6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6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6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6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6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6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6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6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6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7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7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7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7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7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7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7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7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7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7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8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8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8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8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8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8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8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8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8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8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9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9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9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9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9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9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9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9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9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19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0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0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0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2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2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2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2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2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2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2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3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3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3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3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3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3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3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3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3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3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4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4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4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4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4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4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4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4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4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4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5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5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5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5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5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5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5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5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5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5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6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6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6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6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6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6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6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6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6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6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7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7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7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7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7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7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7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7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7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7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8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8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8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8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8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8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8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8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8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8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9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9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9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9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9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9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9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9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9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29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0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0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0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2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2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2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2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2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2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2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3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3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3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3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3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3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3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3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3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3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4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4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4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4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4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4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4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4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4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4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5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5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5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5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5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5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5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5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5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5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6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6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6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6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6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6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6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6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6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6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7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7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7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7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7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7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7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7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7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7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8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8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8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8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8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8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8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8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8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8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9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9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9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9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9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9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9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9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9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39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0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0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0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2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2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2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2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2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2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2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3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3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3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3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3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3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3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3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3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3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4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4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152400</xdr:rowOff>
    </xdr:from>
    <xdr:to>
      <xdr:col>21</xdr:col>
      <xdr:colOff>375557</xdr:colOff>
      <xdr:row>31</xdr:row>
      <xdr:rowOff>228600</xdr:rowOff>
    </xdr:to>
    <xdr:sp macro="[0]!Escalas_impacto" textlink="">
      <xdr:nvSpPr>
        <xdr:cNvPr id="644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38</xdr:col>
      <xdr:colOff>1409700</xdr:colOff>
      <xdr:row>1</xdr:row>
      <xdr:rowOff>104775</xdr:rowOff>
    </xdr:from>
    <xdr:to>
      <xdr:col>38</xdr:col>
      <xdr:colOff>1409700</xdr:colOff>
      <xdr:row>2</xdr:row>
      <xdr:rowOff>85488</xdr:rowOff>
    </xdr:to>
    <xdr:sp macro="[0]!MostrarFuente_Impacto" textlink="">
      <xdr:nvSpPr>
        <xdr:cNvPr id="6445" name="Rectangle 52">
          <a:extLst/>
        </xdr:cNvPr>
        <xdr:cNvSpPr>
          <a:spLocks noChangeArrowheads="1"/>
        </xdr:cNvSpPr>
      </xdr:nvSpPr>
      <xdr:spPr bwMode="auto">
        <a:xfrm>
          <a:off x="23351836" y="1039957"/>
          <a:ext cx="0" cy="37903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0</xdr:row>
      <xdr:rowOff>104775</xdr:rowOff>
    </xdr:from>
    <xdr:to>
      <xdr:col>4</xdr:col>
      <xdr:colOff>0</xdr:colOff>
      <xdr:row>2</xdr:row>
      <xdr:rowOff>133350</xdr:rowOff>
    </xdr:to>
    <xdr:grpSp>
      <xdr:nvGrpSpPr>
        <xdr:cNvPr id="2" name="Group 5">
          <a:extLst/>
        </xdr:cNvPr>
        <xdr:cNvGrpSpPr>
          <a:grpSpLocks/>
        </xdr:cNvGrpSpPr>
      </xdr:nvGrpSpPr>
      <xdr:grpSpPr bwMode="auto">
        <a:xfrm>
          <a:off x="4139045" y="104775"/>
          <a:ext cx="0" cy="859848"/>
          <a:chOff x="8569490" y="3697224"/>
          <a:chExt cx="652062" cy="835218"/>
        </a:xfrm>
      </xdr:grpSpPr>
      <xdr:pic>
        <xdr:nvPicPr>
          <xdr:cNvPr id="3" name="13 Imagen" descr="Untitled-1.png">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69490" y="3697224"/>
            <a:ext cx="652062" cy="658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sp macro="[1]!mostrarTipoRiesgo" textlink="">
        <xdr:nvSpPr>
          <xdr:cNvPr id="4" name="Text Box 28">
            <a:extLst/>
          </xdr:cNvPr>
          <xdr:cNvSpPr txBox="1"/>
        </xdr:nvSpPr>
        <xdr:spPr>
          <a:xfrm>
            <a:off x="9182100" y="4777853"/>
            <a:ext cx="0" cy="42649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grpSp>
    <xdr:clientData/>
  </xdr:twoCellAnchor>
  <xdr:twoCellAnchor>
    <xdr:from>
      <xdr:col>12</xdr:col>
      <xdr:colOff>551090</xdr:colOff>
      <xdr:row>4</xdr:row>
      <xdr:rowOff>172146</xdr:rowOff>
    </xdr:from>
    <xdr:to>
      <xdr:col>12</xdr:col>
      <xdr:colOff>551090</xdr:colOff>
      <xdr:row>4</xdr:row>
      <xdr:rowOff>191436</xdr:rowOff>
    </xdr:to>
    <xdr:sp macro="[1]!mostrarEscalasRiesgoResidual" textlink="">
      <xdr:nvSpPr>
        <xdr:cNvPr id="5" name="Text Box 8">
          <a:extLst/>
        </xdr:cNvPr>
        <xdr:cNvSpPr txBox="1"/>
      </xdr:nvSpPr>
      <xdr:spPr>
        <a:xfrm>
          <a:off x="29698950" y="5525196"/>
          <a:ext cx="0" cy="192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RR</a:t>
          </a:r>
        </a:p>
      </xdr:txBody>
    </xdr:sp>
    <xdr:clientData/>
  </xdr:twoCellAnchor>
  <xdr:twoCellAnchor>
    <xdr:from>
      <xdr:col>3</xdr:col>
      <xdr:colOff>1409700</xdr:colOff>
      <xdr:row>0</xdr:row>
      <xdr:rowOff>104775</xdr:rowOff>
    </xdr:from>
    <xdr:to>
      <xdr:col>3</xdr:col>
      <xdr:colOff>1409700</xdr:colOff>
      <xdr:row>2</xdr:row>
      <xdr:rowOff>85488</xdr:rowOff>
    </xdr:to>
    <xdr:sp macro="[0]!MostrarFuente_Impacto" textlink="">
      <xdr:nvSpPr>
        <xdr:cNvPr id="6" name="Rectangle 52">
          <a:extLst/>
        </xdr:cNvPr>
        <xdr:cNvSpPr>
          <a:spLocks noChangeArrowheads="1"/>
        </xdr:cNvSpPr>
      </xdr:nvSpPr>
      <xdr:spPr bwMode="auto">
        <a:xfrm>
          <a:off x="8524875" y="2686050"/>
          <a:ext cx="0" cy="81891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4</xdr:col>
      <xdr:colOff>0</xdr:colOff>
      <xdr:row>0</xdr:row>
      <xdr:rowOff>133350</xdr:rowOff>
    </xdr:from>
    <xdr:to>
      <xdr:col>4</xdr:col>
      <xdr:colOff>0</xdr:colOff>
      <xdr:row>0</xdr:row>
      <xdr:rowOff>514350</xdr:rowOff>
    </xdr:to>
    <xdr:sp macro="[0]!Tipo_riesgo" textlink="">
      <xdr:nvSpPr>
        <xdr:cNvPr id="7" name="Rectangle 54">
          <a:extLst/>
        </xdr:cNvPr>
        <xdr:cNvSpPr>
          <a:spLocks noChangeArrowheads="1"/>
        </xdr:cNvSpPr>
      </xdr:nvSpPr>
      <xdr:spPr bwMode="auto">
        <a:xfrm>
          <a:off x="8886825" y="2714625"/>
          <a:ext cx="0" cy="285750"/>
        </a:xfrm>
        <a:prstGeom prst="rect">
          <a:avLst/>
        </a:prstGeom>
        <a:noFill/>
        <a:ln>
          <a:noFill/>
        </a:ln>
        <a:extLst/>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4</xdr:col>
      <xdr:colOff>0</xdr:colOff>
      <xdr:row>2</xdr:row>
      <xdr:rowOff>224518</xdr:rowOff>
    </xdr:from>
    <xdr:to>
      <xdr:col>4</xdr:col>
      <xdr:colOff>0</xdr:colOff>
      <xdr:row>2</xdr:row>
      <xdr:rowOff>420847</xdr:rowOff>
    </xdr:to>
    <xdr:sp macro="" textlink="">
      <xdr:nvSpPr>
        <xdr:cNvPr id="8" name="Rectangle 55">
          <a:extLst/>
        </xdr:cNvPr>
        <xdr:cNvSpPr>
          <a:spLocks noChangeArrowheads="1"/>
        </xdr:cNvSpPr>
      </xdr:nvSpPr>
      <xdr:spPr bwMode="auto">
        <a:xfrm>
          <a:off x="8886825" y="3643993"/>
          <a:ext cx="0" cy="196329"/>
        </a:xfrm>
        <a:prstGeom prst="rect">
          <a:avLst/>
        </a:prstGeom>
        <a:noFill/>
        <a:ln w="9525">
          <a:noFill/>
          <a:miter lim="800000"/>
          <a:headEnd/>
          <a:tailEnd/>
        </a:ln>
      </xdr:spPr>
      <xdr:txBody>
        <a:bodyPr vertOverflow="clip" wrap="square" lIns="45720" tIns="41148" rIns="45720" bIns="0" anchor="t" upright="1"/>
        <a:lstStyle/>
        <a:p>
          <a:pPr algn="ctr" rtl="1">
            <a:defRPr sz="1000"/>
          </a:pPr>
          <a:r>
            <a:rPr lang="es-CO" sz="2000" b="1" i="0" strike="noStrike">
              <a:solidFill>
                <a:srgbClr val="FFFFFF"/>
              </a:solidFill>
              <a:latin typeface="Arial"/>
              <a:cs typeface="Arial"/>
            </a:rPr>
            <a:t>?</a:t>
          </a:r>
        </a:p>
      </xdr:txBody>
    </xdr:sp>
    <xdr:clientData/>
  </xdr:twoCellAnchor>
  <xdr:twoCellAnchor editAs="oneCell">
    <xdr:from>
      <xdr:col>2</xdr:col>
      <xdr:colOff>0</xdr:colOff>
      <xdr:row>13</xdr:row>
      <xdr:rowOff>0</xdr:rowOff>
    </xdr:from>
    <xdr:to>
      <xdr:col>2</xdr:col>
      <xdr:colOff>295275</xdr:colOff>
      <xdr:row>14</xdr:row>
      <xdr:rowOff>161923</xdr:rowOff>
    </xdr:to>
    <xdr:sp macro="" textlink="">
      <xdr:nvSpPr>
        <xdr:cNvPr id="9" name="AutoShape 38" descr="Resultado de imagen para boton agregar icono">
          <a:extLst/>
        </xdr:cNvPr>
        <xdr:cNvSpPr>
          <a:spLocks noChangeAspect="1" noChangeArrowheads="1"/>
        </xdr:cNvSpPr>
      </xdr:nvSpPr>
      <xdr:spPr bwMode="auto">
        <a:xfrm>
          <a:off x="3448050" y="79390875"/>
          <a:ext cx="295275" cy="323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295275</xdr:colOff>
      <xdr:row>14</xdr:row>
      <xdr:rowOff>161923</xdr:rowOff>
    </xdr:to>
    <xdr:sp macro="" textlink="">
      <xdr:nvSpPr>
        <xdr:cNvPr id="10" name="AutoShape 39" descr="Resultado de imagen para boton agregar icono">
          <a:extLst/>
        </xdr:cNvPr>
        <xdr:cNvSpPr>
          <a:spLocks noChangeAspect="1" noChangeArrowheads="1"/>
        </xdr:cNvSpPr>
      </xdr:nvSpPr>
      <xdr:spPr bwMode="auto">
        <a:xfrm>
          <a:off x="3448050" y="79390875"/>
          <a:ext cx="295275" cy="323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295275</xdr:colOff>
      <xdr:row>14</xdr:row>
      <xdr:rowOff>161923</xdr:rowOff>
    </xdr:to>
    <xdr:sp macro="" textlink="">
      <xdr:nvSpPr>
        <xdr:cNvPr id="11" name="AutoShape 40" descr="Resultado de imagen para boton agregar icono">
          <a:extLst/>
        </xdr:cNvPr>
        <xdr:cNvSpPr>
          <a:spLocks noChangeAspect="1" noChangeArrowheads="1"/>
        </xdr:cNvSpPr>
      </xdr:nvSpPr>
      <xdr:spPr bwMode="auto">
        <a:xfrm>
          <a:off x="3448050" y="79390875"/>
          <a:ext cx="295275" cy="323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295275</xdr:colOff>
      <xdr:row>14</xdr:row>
      <xdr:rowOff>161923</xdr:rowOff>
    </xdr:to>
    <xdr:sp macro="" textlink="">
      <xdr:nvSpPr>
        <xdr:cNvPr id="12" name="AutoShape 42" descr="Z">
          <a:extLst/>
        </xdr:cNvPr>
        <xdr:cNvSpPr>
          <a:spLocks noChangeAspect="1" noChangeArrowheads="1"/>
        </xdr:cNvSpPr>
      </xdr:nvSpPr>
      <xdr:spPr bwMode="auto">
        <a:xfrm>
          <a:off x="3448050" y="79390875"/>
          <a:ext cx="295275" cy="323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2721</xdr:colOff>
      <xdr:row>4</xdr:row>
      <xdr:rowOff>339513</xdr:rowOff>
    </xdr:from>
    <xdr:to>
      <xdr:col>4</xdr:col>
      <xdr:colOff>2721</xdr:colOff>
      <xdr:row>4</xdr:row>
      <xdr:rowOff>334552</xdr:rowOff>
    </xdr:to>
    <xdr:sp macro="[1]!mostrarPerfilRiesgoInh" textlink="">
      <xdr:nvSpPr>
        <xdr:cNvPr id="25" name="15 CuadroTexto">
          <a:extLst/>
        </xdr:cNvPr>
        <xdr:cNvSpPr txBox="1"/>
      </xdr:nvSpPr>
      <xdr:spPr>
        <a:xfrm>
          <a:off x="11442246" y="5692563"/>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PRI</a:t>
          </a:r>
        </a:p>
      </xdr:txBody>
    </xdr:sp>
    <xdr:clientData/>
  </xdr:twoCellAnchor>
  <xdr:twoCellAnchor>
    <xdr:from>
      <xdr:col>4</xdr:col>
      <xdr:colOff>1035504</xdr:colOff>
      <xdr:row>1</xdr:row>
      <xdr:rowOff>198910</xdr:rowOff>
    </xdr:from>
    <xdr:to>
      <xdr:col>4</xdr:col>
      <xdr:colOff>1035504</xdr:colOff>
      <xdr:row>2</xdr:row>
      <xdr:rowOff>107557</xdr:rowOff>
    </xdr:to>
    <xdr:sp macro="[1]!mostrarControlesExistentes" textlink="">
      <xdr:nvSpPr>
        <xdr:cNvPr id="26" name="Text Box 9">
          <a:extLst/>
        </xdr:cNvPr>
        <xdr:cNvSpPr txBox="1"/>
      </xdr:nvSpPr>
      <xdr:spPr>
        <a:xfrm>
          <a:off x="12475029" y="3618385"/>
          <a:ext cx="0" cy="37537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38100</xdr:colOff>
      <xdr:row>2</xdr:row>
      <xdr:rowOff>104775</xdr:rowOff>
    </xdr:from>
    <xdr:to>
      <xdr:col>10</xdr:col>
      <xdr:colOff>571500</xdr:colOff>
      <xdr:row>6</xdr:row>
      <xdr:rowOff>19050</xdr:rowOff>
    </xdr:to>
    <xdr:sp macro="[0]!Ocultar" textlink="">
      <xdr:nvSpPr>
        <xdr:cNvPr id="6145" name="AutoShape 2">
          <a:extLst>
            <a:ext uri="{FF2B5EF4-FFF2-40B4-BE49-F238E27FC236}">
              <a16:creationId xmlns:a16="http://schemas.microsoft.com/office/drawing/2014/main" id="{00000000-0008-0000-0200-000001180000}"/>
            </a:ext>
          </a:extLst>
        </xdr:cNvPr>
        <xdr:cNvSpPr>
          <a:spLocks noChangeArrowheads="1"/>
        </xdr:cNvSpPr>
      </xdr:nvSpPr>
      <xdr:spPr bwMode="auto">
        <a:xfrm>
          <a:off x="6848475" y="428625"/>
          <a:ext cx="1295400" cy="561975"/>
        </a:xfrm>
        <a:prstGeom prst="leftArrow">
          <a:avLst>
            <a:gd name="adj1" fmla="val 50000"/>
            <a:gd name="adj2" fmla="val 57627"/>
          </a:avLst>
        </a:prstGeom>
        <a:solidFill>
          <a:srgbClr val="33CCCC"/>
        </a:solidFill>
        <a:ln w="9525">
          <a:solidFill>
            <a:srgbClr val="000000"/>
          </a:solidFill>
          <a:miter lim="800000"/>
          <a:headEnd/>
          <a:tailEnd/>
        </a:ln>
      </xdr:spPr>
      <xdr:txBody>
        <a:bodyPr vertOverflow="clip" wrap="square" lIns="36576" tIns="27432" rIns="36576" bIns="0" anchor="t"/>
        <a:lstStyle/>
        <a:p>
          <a:pPr algn="ctr" rtl="0">
            <a:defRPr sz="1000"/>
          </a:pPr>
          <a:r>
            <a:rPr lang="es-CO" sz="1200" b="1" i="0" u="none" strike="noStrike" baseline="0">
              <a:solidFill>
                <a:srgbClr val="FFFFFF"/>
              </a:solidFill>
              <a:latin typeface="Arial"/>
              <a:cs typeface="Arial"/>
            </a:rPr>
            <a:t>Volver</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ormatos%20Matriz%20de%20riesgos.xlsm"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GESTION%20DEL%20RIESGO.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GESTION%20DEL%20RIESGO%20Y%20CONTRO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FO-25"/>
      <sheetName val="SM-FO-26"/>
      <sheetName val="SM-FO-27"/>
      <sheetName val="CODIGOS INTERNOS"/>
      <sheetName val="SM-FO-28"/>
      <sheetName val="SM-FO-29"/>
      <sheetName val="SM-FO-30"/>
      <sheetName val="Descripcion Fte-Aimp"/>
      <sheetName val="Perfil riesgo Inh"/>
      <sheetName val="Perfil riesgo Res"/>
      <sheetName val="Nivel organizacional riesgo"/>
      <sheetName val="Tipos riesgo"/>
      <sheetName val="Triangulo del fraude"/>
      <sheetName val="Controles existentes"/>
      <sheetName val="Escala probabilidad"/>
      <sheetName val="Escalas impacto"/>
      <sheetName val="Escalas Valoracion Controles"/>
      <sheetName val="Escalas efectividad controles"/>
      <sheetName val="Escalas riesgo residual"/>
      <sheetName val="definicionPoliticasManejo"/>
      <sheetName val="Formatos Matriz de riesgos"/>
      <sheetName val="Formatos%20Matriz%20de%20riesgo"/>
    </sheetNames>
    <definedNames>
      <definedName name="mostrarControlesExistentes"/>
      <definedName name="mostrarEscalasRiesgoResidual"/>
      <definedName name="mostrarPerfilRiesgoInh"/>
      <definedName name="mostrarTipoRiesgo"/>
    </definedNames>
    <sheetDataSet>
      <sheetData sheetId="0" refreshError="1"/>
      <sheetData sheetId="1" refreshError="1"/>
      <sheetData sheetId="2" refreshError="1">
        <row r="476">
          <cell r="BP476" t="str">
            <v>Personas</v>
          </cell>
          <cell r="BQ476" t="str">
            <v>Vida, salud o Integridad Fìsica del usuario</v>
          </cell>
        </row>
        <row r="477">
          <cell r="BP477" t="str">
            <v>Tecnologìa</v>
          </cell>
          <cell r="BQ477" t="str">
            <v>Vida, salud o Integridad Fìsica
del Colaborador</v>
          </cell>
        </row>
        <row r="478">
          <cell r="BP478" t="str">
            <v>Procesos</v>
          </cell>
          <cell r="BQ478" t="str">
            <v>Recursos Financieros</v>
          </cell>
        </row>
        <row r="479">
          <cell r="BP479" t="str">
            <v>Infraestructura</v>
          </cell>
          <cell r="BQ479" t="str">
            <v>Credibilidad, Buen Nombre, Reputaciòn</v>
          </cell>
        </row>
        <row r="480">
          <cell r="BP480" t="str">
            <v>Externos (Eventos Naturales/Terceros)</v>
          </cell>
          <cell r="BQ480" t="str">
            <v>Instalaciones, equipos, insumos, elementos y demas bienes</v>
          </cell>
        </row>
        <row r="481">
          <cell r="BQ481" t="str">
            <v>Informaciòn y Conocimiento</v>
          </cell>
          <cell r="BR481" t="str">
            <v>Estratégicos</v>
          </cell>
        </row>
        <row r="482">
          <cell r="BQ482" t="str">
            <v>Medio Ambiente</v>
          </cell>
          <cell r="BR482" t="str">
            <v>Tácticos</v>
          </cell>
        </row>
        <row r="483">
          <cell r="BR483" t="str">
            <v>Operativos</v>
          </cell>
        </row>
        <row r="486">
          <cell r="BR486" t="str">
            <v>Financiero</v>
          </cell>
        </row>
        <row r="487">
          <cell r="BR487" t="str">
            <v>Social</v>
          </cell>
        </row>
        <row r="488">
          <cell r="BR488" t="str">
            <v>Tecnológico</v>
          </cell>
        </row>
        <row r="489">
          <cell r="BR489" t="str">
            <v>Medioambiental</v>
          </cell>
        </row>
        <row r="490">
          <cell r="BR490" t="str">
            <v>Legal</v>
          </cell>
        </row>
        <row r="491">
          <cell r="BR491" t="str">
            <v>Imagen</v>
          </cell>
        </row>
        <row r="492">
          <cell r="BR492" t="str">
            <v>Sistemas</v>
          </cell>
        </row>
        <row r="493">
          <cell r="BR493" t="str">
            <v>Salud Ocupacional y Seguridad Industrial</v>
          </cell>
        </row>
        <row r="494">
          <cell r="BR494" t="str">
            <v>Documental</v>
          </cell>
        </row>
        <row r="495">
          <cell r="BR495" t="str">
            <v>Fraude y/o Corrupción</v>
          </cell>
        </row>
        <row r="496">
          <cell r="BR496" t="str">
            <v>Seguridad del paciente - Procesos Institucionales seguros</v>
          </cell>
        </row>
        <row r="497">
          <cell r="BR497" t="str">
            <v>Seguridad del paciente - Procesos asistenciales seguros</v>
          </cell>
        </row>
        <row r="498">
          <cell r="BR498" t="str">
            <v>Seguridad del paciente - Usuarios y familia partícipes en la cultura de seguridad</v>
          </cell>
        </row>
        <row r="499">
          <cell r="BR499" t="str">
            <v>Seguridad del paciente -  
Equipo humano de salud idóneo para la atención segura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C7:AI19"/>
  <sheetViews>
    <sheetView workbookViewId="0">
      <selection activeCell="C21" sqref="C21"/>
    </sheetView>
  </sheetViews>
  <sheetFormatPr baseColWidth="10" defaultRowHeight="12.75"/>
  <sheetData>
    <row r="7" spans="3:3">
      <c r="C7" t="s">
        <v>176</v>
      </c>
    </row>
    <row r="8" spans="3:3">
      <c r="C8" t="s">
        <v>177</v>
      </c>
    </row>
    <row r="9" spans="3:3">
      <c r="C9" t="s">
        <v>178</v>
      </c>
    </row>
    <row r="10" spans="3:3">
      <c r="C10" t="s">
        <v>179</v>
      </c>
    </row>
    <row r="11" spans="3:3">
      <c r="C11" t="s">
        <v>180</v>
      </c>
    </row>
    <row r="19" spans="35:35">
      <c r="AI19" t="s">
        <v>181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3:AI19"/>
  <sheetViews>
    <sheetView workbookViewId="0">
      <selection activeCell="D25" sqref="D25"/>
    </sheetView>
  </sheetViews>
  <sheetFormatPr baseColWidth="10" defaultRowHeight="12.75"/>
  <sheetData>
    <row r="3" spans="2:2">
      <c r="B3" t="s">
        <v>123</v>
      </c>
    </row>
    <row r="4" spans="2:2">
      <c r="B4" t="s">
        <v>124</v>
      </c>
    </row>
    <row r="5" spans="2:2">
      <c r="B5" t="s">
        <v>125</v>
      </c>
    </row>
    <row r="19" spans="35:35">
      <c r="AI19" t="s">
        <v>126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4:AI19"/>
  <sheetViews>
    <sheetView workbookViewId="0">
      <selection activeCell="B14" sqref="B14"/>
    </sheetView>
  </sheetViews>
  <sheetFormatPr baseColWidth="10" defaultRowHeight="12.75"/>
  <cols>
    <col min="2" max="2" width="27.5703125" bestFit="1" customWidth="1"/>
  </cols>
  <sheetData>
    <row r="4" spans="2:2" ht="14.25">
      <c r="B4" s="23" t="s">
        <v>129</v>
      </c>
    </row>
    <row r="5" spans="2:2" ht="14.25">
      <c r="B5" s="23" t="s">
        <v>130</v>
      </c>
    </row>
    <row r="6" spans="2:2" ht="14.25">
      <c r="B6" s="23" t="s">
        <v>131</v>
      </c>
    </row>
    <row r="7" spans="2:2" ht="14.25">
      <c r="B7" s="23" t="s">
        <v>132</v>
      </c>
    </row>
    <row r="8" spans="2:2" ht="14.25">
      <c r="B8" s="23" t="s">
        <v>133</v>
      </c>
    </row>
    <row r="9" spans="2:2" ht="14.25">
      <c r="B9" s="23" t="s">
        <v>134</v>
      </c>
    </row>
    <row r="10" spans="2:2" ht="14.25">
      <c r="B10" s="23" t="s">
        <v>136</v>
      </c>
    </row>
    <row r="11" spans="2:2" ht="14.25">
      <c r="B11" s="23" t="s">
        <v>128</v>
      </c>
    </row>
    <row r="12" spans="2:2" ht="14.25">
      <c r="B12" s="23" t="s">
        <v>137</v>
      </c>
    </row>
    <row r="13" spans="2:2" ht="14.25">
      <c r="B13" s="23" t="s">
        <v>139</v>
      </c>
    </row>
    <row r="14" spans="2:2" ht="14.25">
      <c r="B14" s="23" t="s">
        <v>135</v>
      </c>
    </row>
    <row r="15" spans="2:2" ht="14.25">
      <c r="B15" s="23" t="s">
        <v>138</v>
      </c>
    </row>
    <row r="19" spans="35:35">
      <c r="AI19" t="s">
        <v>127</v>
      </c>
    </row>
  </sheetData>
  <dataValidations count="1">
    <dataValidation type="list" showInputMessage="1" showErrorMessage="1" sqref="B5:B15">
      <formula1>$B$4:$B$15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C5:AI19"/>
  <sheetViews>
    <sheetView workbookViewId="0">
      <selection activeCell="C5" sqref="C5"/>
    </sheetView>
  </sheetViews>
  <sheetFormatPr baseColWidth="10" defaultRowHeight="12.75"/>
  <sheetData>
    <row r="5" spans="3:3">
      <c r="C5" t="s">
        <v>149</v>
      </c>
    </row>
    <row r="6" spans="3:3">
      <c r="C6" t="s">
        <v>150</v>
      </c>
    </row>
    <row r="7" spans="3:3">
      <c r="C7" t="s">
        <v>151</v>
      </c>
    </row>
    <row r="8" spans="3:3">
      <c r="C8" t="s">
        <v>152</v>
      </c>
    </row>
    <row r="19" spans="35:35">
      <c r="AI19" t="s">
        <v>175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C7:AI19"/>
  <sheetViews>
    <sheetView workbookViewId="0">
      <selection activeCell="C15" sqref="C15"/>
    </sheetView>
  </sheetViews>
  <sheetFormatPr baseColWidth="10" defaultRowHeight="12.75"/>
  <cols>
    <col min="3" max="3" width="14.42578125" customWidth="1"/>
  </cols>
  <sheetData>
    <row r="7" spans="3:3">
      <c r="C7" s="63" t="s">
        <v>103</v>
      </c>
    </row>
    <row r="8" spans="3:3">
      <c r="C8" s="64" t="s">
        <v>99</v>
      </c>
    </row>
    <row r="9" spans="3:3">
      <c r="C9" s="58" t="s">
        <v>102</v>
      </c>
    </row>
    <row r="10" spans="3:3">
      <c r="C10" s="57" t="s">
        <v>98</v>
      </c>
    </row>
    <row r="11" spans="3:3">
      <c r="C11" s="56" t="s">
        <v>158</v>
      </c>
    </row>
    <row r="15" spans="3:3">
      <c r="C15" t="s">
        <v>141</v>
      </c>
    </row>
    <row r="16" spans="3:3">
      <c r="C16" t="s">
        <v>153</v>
      </c>
    </row>
    <row r="17" spans="3:35">
      <c r="C17" t="s">
        <v>21</v>
      </c>
    </row>
    <row r="18" spans="3:35">
      <c r="C18" t="s">
        <v>100</v>
      </c>
    </row>
    <row r="19" spans="3:35">
      <c r="C19" t="s">
        <v>60</v>
      </c>
      <c r="AI19"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5:AI34"/>
  <sheetViews>
    <sheetView workbookViewId="0">
      <selection activeCell="C33" sqref="C33"/>
    </sheetView>
  </sheetViews>
  <sheetFormatPr baseColWidth="10" defaultRowHeight="12.75"/>
  <cols>
    <col min="2" max="2" width="19.28515625" bestFit="1" customWidth="1"/>
  </cols>
  <sheetData>
    <row r="5" spans="2:2">
      <c r="B5" t="s">
        <v>145</v>
      </c>
    </row>
    <row r="6" spans="2:2">
      <c r="B6" t="s">
        <v>146</v>
      </c>
    </row>
    <row r="10" spans="2:2">
      <c r="B10" t="s">
        <v>124</v>
      </c>
    </row>
    <row r="11" spans="2:2">
      <c r="B11" t="s">
        <v>123</v>
      </c>
    </row>
    <row r="14" spans="2:2">
      <c r="B14" t="s">
        <v>149</v>
      </c>
    </row>
    <row r="15" spans="2:2">
      <c r="B15" t="s">
        <v>150</v>
      </c>
    </row>
    <row r="16" spans="2:2">
      <c r="B16" t="s">
        <v>151</v>
      </c>
    </row>
    <row r="17" spans="2:35">
      <c r="B17" t="s">
        <v>152</v>
      </c>
    </row>
    <row r="19" spans="2:35">
      <c r="AH19" t="s">
        <v>147</v>
      </c>
      <c r="AI19" t="s">
        <v>167</v>
      </c>
    </row>
    <row r="21" spans="2:35">
      <c r="B21" t="s">
        <v>160</v>
      </c>
    </row>
    <row r="22" spans="2:35">
      <c r="B22" t="s">
        <v>161</v>
      </c>
    </row>
    <row r="23" spans="2:35">
      <c r="B23" t="s">
        <v>162</v>
      </c>
    </row>
    <row r="24" spans="2:35">
      <c r="B24" t="s">
        <v>131</v>
      </c>
    </row>
    <row r="25" spans="2:35">
      <c r="B25" t="s">
        <v>163</v>
      </c>
    </row>
    <row r="26" spans="2:35">
      <c r="B26" t="s">
        <v>164</v>
      </c>
    </row>
    <row r="27" spans="2:35">
      <c r="B27" t="s">
        <v>165</v>
      </c>
    </row>
    <row r="28" spans="2:35">
      <c r="B28" t="s">
        <v>166</v>
      </c>
    </row>
    <row r="31" spans="2:35">
      <c r="B31" t="s">
        <v>157</v>
      </c>
    </row>
    <row r="32" spans="2:35">
      <c r="B32" t="s">
        <v>156</v>
      </c>
    </row>
    <row r="33" spans="2:2">
      <c r="B33" t="s">
        <v>155</v>
      </c>
    </row>
    <row r="34" spans="2:2">
      <c r="B34" t="s">
        <v>154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dimension ref="A1:HB455"/>
  <sheetViews>
    <sheetView tabSelected="1" zoomScale="55" zoomScaleNormal="55" zoomScaleSheetLayoutView="40" workbookViewId="0">
      <selection activeCell="K10" sqref="K10"/>
    </sheetView>
  </sheetViews>
  <sheetFormatPr baseColWidth="10" defaultRowHeight="15"/>
  <cols>
    <col min="1" max="1" width="0.28515625" style="4" customWidth="1"/>
    <col min="2" max="2" width="7.7109375" style="14" customWidth="1"/>
    <col min="3" max="3" width="7.5703125" style="88" customWidth="1"/>
    <col min="4" max="4" width="28.140625" style="14" customWidth="1"/>
    <col min="5" max="5" width="8" style="14" customWidth="1"/>
    <col min="6" max="6" width="25.85546875" style="14" customWidth="1"/>
    <col min="7" max="7" width="29.140625" style="14" customWidth="1"/>
    <col min="8" max="8" width="26.5703125" style="14" customWidth="1"/>
    <col min="9" max="9" width="6.7109375" style="18" customWidth="1"/>
    <col min="10" max="10" width="5.42578125" style="18" bestFit="1" customWidth="1"/>
    <col min="11" max="11" width="6.140625" style="18" customWidth="1"/>
    <col min="12" max="12" width="4.5703125" style="18" bestFit="1" customWidth="1"/>
    <col min="13" max="13" width="9.28515625" style="18" customWidth="1"/>
    <col min="14" max="14" width="6.140625" style="21" customWidth="1"/>
    <col min="15" max="15" width="27.7109375" style="21" customWidth="1"/>
    <col min="16" max="17" width="2.5703125" style="21" hidden="1" customWidth="1"/>
    <col min="18" max="18" width="5.42578125" style="21" customWidth="1"/>
    <col min="19" max="19" width="5.5703125" style="21" customWidth="1"/>
    <col min="20" max="20" width="7.140625" style="21" customWidth="1"/>
    <col min="21" max="21" width="6" style="21" customWidth="1"/>
    <col min="22" max="22" width="7.85546875" style="21" customWidth="1"/>
    <col min="23" max="23" width="7.5703125" style="21" customWidth="1"/>
    <col min="24" max="24" width="14.140625" style="18" customWidth="1"/>
    <col min="25" max="25" width="39.28515625" style="18" customWidth="1"/>
    <col min="26" max="26" width="25.42578125" style="93" customWidth="1"/>
    <col min="27" max="27" width="13" style="18" customWidth="1"/>
    <col min="28" max="28" width="86.140625" style="18" customWidth="1"/>
    <col min="29" max="29" width="13.140625" style="18" customWidth="1"/>
    <col min="30" max="30" width="15.42578125" style="18" customWidth="1"/>
    <col min="31" max="31" width="21" style="39" hidden="1" customWidth="1"/>
    <col min="32" max="32" width="15.140625" style="41" hidden="1" customWidth="1"/>
    <col min="33" max="37" width="11.42578125" style="41" hidden="1" customWidth="1"/>
    <col min="38" max="38" width="20.42578125" style="42" hidden="1" customWidth="1"/>
    <col min="39" max="39" width="78.42578125" style="2" hidden="1" customWidth="1"/>
    <col min="40" max="47" width="11.42578125" style="2"/>
    <col min="48" max="48" width="19.42578125" style="2" customWidth="1"/>
    <col min="49" max="49" width="11.42578125" style="2"/>
    <col min="50" max="50" width="24.28515625" style="2" customWidth="1"/>
    <col min="51" max="52" width="11.42578125" style="2" hidden="1" customWidth="1"/>
    <col min="53" max="53" width="25" style="2" customWidth="1"/>
    <col min="54" max="54" width="37.7109375" style="2" customWidth="1"/>
    <col min="55" max="55" width="27.7109375" style="2" customWidth="1"/>
    <col min="56" max="56" width="18.28515625" style="2" customWidth="1"/>
    <col min="57" max="57" width="4.42578125" style="2" customWidth="1"/>
    <col min="58" max="58" width="19.42578125" style="2" customWidth="1"/>
    <col min="59" max="59" width="4.28515625" style="2" customWidth="1"/>
    <col min="60" max="60" width="13.42578125" style="2" bestFit="1" customWidth="1"/>
    <col min="61" max="61" width="17.5703125" style="2" customWidth="1"/>
    <col min="62" max="62" width="27.140625" style="2" bestFit="1" customWidth="1"/>
    <col min="63" max="63" width="22" style="2" customWidth="1"/>
    <col min="64" max="64" width="18.42578125" style="2" customWidth="1"/>
    <col min="65" max="65" width="19" style="2" customWidth="1"/>
    <col min="66" max="66" width="20.7109375" style="2" customWidth="1"/>
    <col min="67" max="67" width="14.5703125" style="2" customWidth="1"/>
    <col min="68" max="68" width="13.5703125" style="2" customWidth="1"/>
    <col min="69" max="209" width="11.42578125" style="2"/>
    <col min="210" max="210" width="20.5703125" style="3" customWidth="1"/>
    <col min="211" max="16384" width="11.42578125" style="2"/>
  </cols>
  <sheetData>
    <row r="1" spans="1:210" ht="74.25" customHeight="1">
      <c r="B1" s="144" t="s">
        <v>370</v>
      </c>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row>
    <row r="2" spans="1:210" customFormat="1" ht="30.75" customHeight="1">
      <c r="A2" s="45"/>
      <c r="B2" s="145"/>
      <c r="C2" s="146"/>
      <c r="D2" s="147"/>
      <c r="E2" s="148" t="s">
        <v>169</v>
      </c>
      <c r="F2" s="149"/>
      <c r="G2" s="149"/>
      <c r="H2" s="149"/>
      <c r="I2" s="149"/>
      <c r="J2" s="149"/>
      <c r="K2" s="149"/>
      <c r="L2" s="149"/>
      <c r="M2" s="149"/>
      <c r="N2" s="149"/>
      <c r="O2" s="149"/>
      <c r="P2" s="149"/>
      <c r="Q2" s="149"/>
      <c r="R2" s="149"/>
      <c r="S2" s="149"/>
      <c r="T2" s="149"/>
      <c r="U2" s="149"/>
      <c r="V2" s="149"/>
      <c r="W2" s="149"/>
      <c r="X2" s="149"/>
      <c r="Y2" s="150"/>
      <c r="Z2" s="154" t="s">
        <v>117</v>
      </c>
      <c r="AA2" s="154"/>
      <c r="AB2" s="155" t="s">
        <v>196</v>
      </c>
      <c r="AC2" s="156"/>
      <c r="AD2" s="157"/>
      <c r="AM2" s="141" t="s">
        <v>350</v>
      </c>
    </row>
    <row r="3" spans="1:210" customFormat="1" ht="22.5" customHeight="1">
      <c r="A3" s="45"/>
      <c r="B3" s="148"/>
      <c r="C3" s="149"/>
      <c r="D3" s="150"/>
      <c r="E3" s="148"/>
      <c r="F3" s="149"/>
      <c r="G3" s="149"/>
      <c r="H3" s="149"/>
      <c r="I3" s="149"/>
      <c r="J3" s="149"/>
      <c r="K3" s="149"/>
      <c r="L3" s="149"/>
      <c r="M3" s="149"/>
      <c r="N3" s="149"/>
      <c r="O3" s="149"/>
      <c r="P3" s="149"/>
      <c r="Q3" s="149"/>
      <c r="R3" s="149"/>
      <c r="S3" s="149"/>
      <c r="T3" s="149"/>
      <c r="U3" s="149"/>
      <c r="V3" s="149"/>
      <c r="W3" s="149"/>
      <c r="X3" s="149"/>
      <c r="Y3" s="150"/>
      <c r="Z3" s="154" t="s">
        <v>118</v>
      </c>
      <c r="AA3" s="154"/>
      <c r="AB3" s="155">
        <v>2</v>
      </c>
      <c r="AC3" s="156"/>
      <c r="AD3" s="157"/>
      <c r="AM3" s="142"/>
    </row>
    <row r="4" spans="1:210" customFormat="1" ht="27.75" customHeight="1">
      <c r="A4" s="45"/>
      <c r="B4" s="151"/>
      <c r="C4" s="152"/>
      <c r="D4" s="153"/>
      <c r="E4" s="151"/>
      <c r="F4" s="152"/>
      <c r="G4" s="152"/>
      <c r="H4" s="152"/>
      <c r="I4" s="152"/>
      <c r="J4" s="152"/>
      <c r="K4" s="152"/>
      <c r="L4" s="152"/>
      <c r="M4" s="152"/>
      <c r="N4" s="152"/>
      <c r="O4" s="152"/>
      <c r="P4" s="152"/>
      <c r="Q4" s="152"/>
      <c r="R4" s="152"/>
      <c r="S4" s="152"/>
      <c r="T4" s="152"/>
      <c r="U4" s="152"/>
      <c r="V4" s="152"/>
      <c r="W4" s="152"/>
      <c r="X4" s="152"/>
      <c r="Y4" s="153"/>
      <c r="Z4" s="154" t="s">
        <v>119</v>
      </c>
      <c r="AA4" s="154"/>
      <c r="AB4" s="158">
        <v>42929</v>
      </c>
      <c r="AC4" s="156"/>
      <c r="AD4" s="157"/>
      <c r="AM4" s="142"/>
    </row>
    <row r="5" spans="1:210" s="83" customFormat="1" ht="48" customHeight="1">
      <c r="A5" s="82" t="s">
        <v>84</v>
      </c>
      <c r="B5" s="185" t="s">
        <v>197</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7"/>
      <c r="AM5" s="142"/>
    </row>
    <row r="6" spans="1:210" s="1" customFormat="1" ht="33" customHeight="1">
      <c r="A6" s="46"/>
      <c r="B6" s="160" t="s">
        <v>189</v>
      </c>
      <c r="C6" s="161"/>
      <c r="D6" s="161"/>
      <c r="E6" s="161"/>
      <c r="F6" s="161"/>
      <c r="G6" s="161"/>
      <c r="H6" s="181"/>
      <c r="I6" s="160" t="s">
        <v>114</v>
      </c>
      <c r="J6" s="161"/>
      <c r="K6" s="161"/>
      <c r="L6" s="161"/>
      <c r="M6" s="161"/>
      <c r="N6" s="161"/>
      <c r="O6" s="161"/>
      <c r="P6" s="161"/>
      <c r="Q6" s="161"/>
      <c r="R6" s="161"/>
      <c r="S6" s="161"/>
      <c r="T6" s="161"/>
      <c r="U6" s="161"/>
      <c r="V6" s="161"/>
      <c r="W6" s="161"/>
      <c r="X6" s="161"/>
      <c r="Y6" s="161"/>
      <c r="Z6" s="161"/>
      <c r="AA6" s="161" t="s">
        <v>190</v>
      </c>
      <c r="AB6" s="161"/>
      <c r="AC6" s="161"/>
      <c r="AD6" s="204"/>
      <c r="AE6" s="39"/>
      <c r="AF6" s="38"/>
      <c r="AG6" s="38"/>
      <c r="AH6" s="38"/>
      <c r="AI6" s="38"/>
      <c r="AJ6" s="38"/>
      <c r="AK6" s="38"/>
      <c r="AL6" s="40"/>
      <c r="AM6" s="142"/>
    </row>
    <row r="7" spans="1:210" s="1" customFormat="1" ht="33" customHeight="1">
      <c r="A7" s="46"/>
      <c r="B7" s="215" t="s">
        <v>4</v>
      </c>
      <c r="C7" s="191" t="s">
        <v>199</v>
      </c>
      <c r="D7" s="188" t="s">
        <v>198</v>
      </c>
      <c r="E7" s="180" t="s">
        <v>121</v>
      </c>
      <c r="F7" s="179" t="s">
        <v>108</v>
      </c>
      <c r="G7" s="179" t="s">
        <v>332</v>
      </c>
      <c r="H7" s="179" t="s">
        <v>112</v>
      </c>
      <c r="I7" s="162" t="s">
        <v>187</v>
      </c>
      <c r="J7" s="162"/>
      <c r="K7" s="162"/>
      <c r="L7" s="162"/>
      <c r="M7" s="162"/>
      <c r="N7" s="162"/>
      <c r="O7" s="162" t="s">
        <v>188</v>
      </c>
      <c r="P7" s="162"/>
      <c r="Q7" s="162"/>
      <c r="R7" s="162"/>
      <c r="S7" s="162"/>
      <c r="T7" s="162"/>
      <c r="U7" s="162"/>
      <c r="V7" s="162"/>
      <c r="W7" s="162"/>
      <c r="X7" s="162"/>
      <c r="Y7" s="162"/>
      <c r="Z7" s="162"/>
      <c r="AA7" s="169" t="s">
        <v>85</v>
      </c>
      <c r="AB7" s="172" t="s">
        <v>192</v>
      </c>
      <c r="AC7" s="169" t="s">
        <v>193</v>
      </c>
      <c r="AD7" s="175" t="s">
        <v>194</v>
      </c>
      <c r="AE7" s="39"/>
      <c r="AF7" s="38"/>
      <c r="AG7" s="38"/>
      <c r="AH7" s="38"/>
      <c r="AI7" s="38"/>
      <c r="AJ7" s="38"/>
      <c r="AK7" s="38"/>
      <c r="AL7" s="40"/>
      <c r="AM7" s="142"/>
    </row>
    <row r="8" spans="1:210" ht="36.75" customHeight="1">
      <c r="B8" s="215"/>
      <c r="C8" s="192"/>
      <c r="D8" s="189"/>
      <c r="E8" s="180"/>
      <c r="F8" s="179"/>
      <c r="G8" s="179"/>
      <c r="H8" s="179"/>
      <c r="I8" s="182" t="s">
        <v>115</v>
      </c>
      <c r="J8" s="183"/>
      <c r="K8" s="183"/>
      <c r="L8" s="184"/>
      <c r="M8" s="182" t="s">
        <v>116</v>
      </c>
      <c r="N8" s="184"/>
      <c r="O8" s="210" t="s">
        <v>168</v>
      </c>
      <c r="P8" s="208"/>
      <c r="Q8" s="209"/>
      <c r="R8" s="177" t="s">
        <v>182</v>
      </c>
      <c r="S8" s="205"/>
      <c r="T8" s="178"/>
      <c r="U8" s="81"/>
      <c r="V8" s="177" t="s">
        <v>183</v>
      </c>
      <c r="W8" s="178"/>
      <c r="X8" s="166" t="s">
        <v>191</v>
      </c>
      <c r="Y8" s="167"/>
      <c r="Z8" s="168"/>
      <c r="AA8" s="170"/>
      <c r="AB8" s="173"/>
      <c r="AC8" s="170"/>
      <c r="AD8" s="176"/>
      <c r="AM8" s="142"/>
    </row>
    <row r="9" spans="1:210" s="62" customFormat="1" ht="115.5" customHeight="1">
      <c r="A9" s="60"/>
      <c r="B9" s="215"/>
      <c r="C9" s="193"/>
      <c r="D9" s="190"/>
      <c r="E9" s="180"/>
      <c r="F9" s="179"/>
      <c r="G9" s="179"/>
      <c r="H9" s="179"/>
      <c r="I9" s="75" t="s">
        <v>7</v>
      </c>
      <c r="J9" s="74" t="s">
        <v>319</v>
      </c>
      <c r="K9" s="74" t="s">
        <v>8</v>
      </c>
      <c r="L9" s="74" t="s">
        <v>319</v>
      </c>
      <c r="M9" s="74" t="s">
        <v>114</v>
      </c>
      <c r="N9" s="74" t="s">
        <v>183</v>
      </c>
      <c r="O9" s="211"/>
      <c r="P9" s="208"/>
      <c r="Q9" s="209"/>
      <c r="R9" s="73" t="s">
        <v>7</v>
      </c>
      <c r="S9" s="73" t="s">
        <v>319</v>
      </c>
      <c r="T9" s="61" t="s">
        <v>8</v>
      </c>
      <c r="U9" s="61" t="s">
        <v>319</v>
      </c>
      <c r="V9" s="77" t="s">
        <v>114</v>
      </c>
      <c r="W9" s="77" t="s">
        <v>183</v>
      </c>
      <c r="X9" s="78" t="s">
        <v>184</v>
      </c>
      <c r="Y9" s="78" t="s">
        <v>185</v>
      </c>
      <c r="Z9" s="78" t="s">
        <v>186</v>
      </c>
      <c r="AA9" s="171"/>
      <c r="AB9" s="174"/>
      <c r="AC9" s="171"/>
      <c r="AD9" s="176"/>
      <c r="AE9" s="39"/>
      <c r="AF9" s="39"/>
      <c r="AG9" s="39"/>
      <c r="AH9" s="41"/>
      <c r="AI9" s="41"/>
      <c r="AJ9" s="41"/>
      <c r="AK9" s="41"/>
      <c r="AL9" s="42"/>
      <c r="AM9" s="143"/>
    </row>
    <row r="10" spans="1:210" ht="186" customHeight="1">
      <c r="A10" s="4">
        <v>1</v>
      </c>
      <c r="B10" s="43">
        <v>1</v>
      </c>
      <c r="C10" s="196" t="s">
        <v>346</v>
      </c>
      <c r="D10" s="194" t="s">
        <v>226</v>
      </c>
      <c r="E10" s="76" t="s">
        <v>124</v>
      </c>
      <c r="F10" s="111" t="s">
        <v>200</v>
      </c>
      <c r="G10" s="118" t="s">
        <v>202</v>
      </c>
      <c r="H10" s="122" t="s">
        <v>204</v>
      </c>
      <c r="I10" s="95" t="s">
        <v>103</v>
      </c>
      <c r="J10" s="96">
        <f t="shared" ref="J10:J31" si="0">VLOOKUP(I10,$BD$353:$BE$357,2,0)</f>
        <v>1</v>
      </c>
      <c r="K10" s="97" t="s">
        <v>21</v>
      </c>
      <c r="L10" s="96">
        <f t="shared" ref="L10:L31" si="1">VLOOKUP(K10,$BF$353:$BG$357,2,0)</f>
        <v>5</v>
      </c>
      <c r="M10" s="98">
        <f t="shared" ref="M10:M31" si="2">J10*L10</f>
        <v>5</v>
      </c>
      <c r="N10" s="99" t="str">
        <f>VLOOKUP(M10,$BH$353:$BI$369,2,FALSE)</f>
        <v>BAJA</v>
      </c>
      <c r="O10" s="122" t="s">
        <v>206</v>
      </c>
      <c r="P10" s="84" t="e">
        <f>IF(#REF!&lt;90,J10-((#REF!/100)/2),J10*0.1)</f>
        <v>#REF!</v>
      </c>
      <c r="Q10" s="44" t="e">
        <f>IF(#REF!&lt;90,L10-((#REF!/100)/2),L10*0.1)</f>
        <v>#REF!</v>
      </c>
      <c r="R10" s="97" t="s">
        <v>103</v>
      </c>
      <c r="S10" s="96">
        <f t="shared" ref="S10:S20" si="3">VLOOKUP(R10,$BD$353:$BE$357,2,0)</f>
        <v>1</v>
      </c>
      <c r="T10" s="97" t="s">
        <v>21</v>
      </c>
      <c r="U10" s="96">
        <f t="shared" ref="U10:U20" si="4">VLOOKUP(T10,$BF$353:$BG$357,2,0)</f>
        <v>5</v>
      </c>
      <c r="V10" s="98">
        <f t="shared" ref="V10:V31" si="5">S10*U10</f>
        <v>5</v>
      </c>
      <c r="W10" s="99" t="str">
        <f t="shared" ref="W10:W20" si="6">VLOOKUP(V10,$BH$353:$BI$369,2,FALSE)</f>
        <v>BAJA</v>
      </c>
      <c r="X10" s="113" t="s">
        <v>208</v>
      </c>
      <c r="Y10" s="114" t="s">
        <v>209</v>
      </c>
      <c r="Z10" s="124" t="s">
        <v>210</v>
      </c>
      <c r="AA10" s="132">
        <v>43117</v>
      </c>
      <c r="AB10" s="124" t="s">
        <v>395</v>
      </c>
      <c r="AC10" s="113" t="s">
        <v>381</v>
      </c>
      <c r="AD10" s="133">
        <v>0.7</v>
      </c>
      <c r="AF10" s="39"/>
      <c r="AG10" s="39"/>
      <c r="AL10" s="41"/>
      <c r="AM10" s="122" t="s">
        <v>365</v>
      </c>
      <c r="HB10" s="2"/>
    </row>
    <row r="11" spans="1:210" ht="210" customHeight="1">
      <c r="A11" s="4">
        <v>2</v>
      </c>
      <c r="B11" s="43">
        <v>2</v>
      </c>
      <c r="C11" s="197"/>
      <c r="D11" s="195"/>
      <c r="E11" s="76" t="s">
        <v>123</v>
      </c>
      <c r="F11" s="111" t="s">
        <v>201</v>
      </c>
      <c r="G11" s="118" t="s">
        <v>203</v>
      </c>
      <c r="H11" s="122" t="s">
        <v>205</v>
      </c>
      <c r="I11" s="95" t="s">
        <v>103</v>
      </c>
      <c r="J11" s="100">
        <f t="shared" si="0"/>
        <v>1</v>
      </c>
      <c r="K11" s="97" t="s">
        <v>100</v>
      </c>
      <c r="L11" s="100">
        <f t="shared" si="1"/>
        <v>10</v>
      </c>
      <c r="M11" s="98">
        <f t="shared" si="2"/>
        <v>10</v>
      </c>
      <c r="N11" s="99" t="str">
        <f>VLOOKUP(M11,$BH$353:$BI$369,2,FALSE)</f>
        <v>BAJA</v>
      </c>
      <c r="O11" s="122" t="s">
        <v>207</v>
      </c>
      <c r="P11" s="84" t="e">
        <f>IF(#REF!&lt;90,J11-((#REF!/100)/2),J11*0.1)</f>
        <v>#REF!</v>
      </c>
      <c r="Q11" s="44" t="e">
        <f>IF(#REF!&lt;90,L11-((#REF!/100)/2),L11*0.1)</f>
        <v>#REF!</v>
      </c>
      <c r="R11" s="97" t="s">
        <v>103</v>
      </c>
      <c r="S11" s="96">
        <f t="shared" si="3"/>
        <v>1</v>
      </c>
      <c r="T11" s="97" t="s">
        <v>21</v>
      </c>
      <c r="U11" s="96">
        <f t="shared" si="4"/>
        <v>5</v>
      </c>
      <c r="V11" s="98">
        <f t="shared" si="5"/>
        <v>5</v>
      </c>
      <c r="W11" s="99" t="str">
        <f t="shared" si="6"/>
        <v>BAJA</v>
      </c>
      <c r="X11" s="113" t="s">
        <v>208</v>
      </c>
      <c r="Y11" s="124" t="s">
        <v>211</v>
      </c>
      <c r="Z11" s="124" t="s">
        <v>212</v>
      </c>
      <c r="AA11" s="132">
        <v>43117</v>
      </c>
      <c r="AB11" s="124" t="s">
        <v>386</v>
      </c>
      <c r="AC11" s="113" t="s">
        <v>381</v>
      </c>
      <c r="AD11" s="133">
        <v>1</v>
      </c>
      <c r="AE11" s="39" t="s">
        <v>120</v>
      </c>
      <c r="AF11" s="39" t="s">
        <v>113</v>
      </c>
      <c r="AG11" s="39" t="s">
        <v>106</v>
      </c>
      <c r="AH11" s="41" t="s">
        <v>107</v>
      </c>
      <c r="AI11" s="41" t="s">
        <v>104</v>
      </c>
      <c r="AL11" s="41"/>
      <c r="AM11" s="122" t="s">
        <v>367</v>
      </c>
      <c r="HB11" s="2"/>
    </row>
    <row r="12" spans="1:210" ht="258" customHeight="1">
      <c r="A12" s="4">
        <v>3</v>
      </c>
      <c r="B12" s="43">
        <v>3</v>
      </c>
      <c r="C12" s="196" t="s">
        <v>345</v>
      </c>
      <c r="D12" s="194" t="s">
        <v>227</v>
      </c>
      <c r="E12" s="76" t="s">
        <v>124</v>
      </c>
      <c r="F12" s="122" t="s">
        <v>213</v>
      </c>
      <c r="G12" s="118" t="s">
        <v>214</v>
      </c>
      <c r="H12" s="122" t="s">
        <v>218</v>
      </c>
      <c r="I12" s="97" t="s">
        <v>102</v>
      </c>
      <c r="J12" s="100">
        <f t="shared" si="0"/>
        <v>3</v>
      </c>
      <c r="K12" s="97" t="s">
        <v>100</v>
      </c>
      <c r="L12" s="100">
        <f t="shared" si="1"/>
        <v>10</v>
      </c>
      <c r="M12" s="101">
        <f t="shared" si="2"/>
        <v>30</v>
      </c>
      <c r="N12" s="99" t="str">
        <f>VLOOKUP(M12,$BH$353:$BI$369,2,FALSE)</f>
        <v>ALTA</v>
      </c>
      <c r="O12" s="122" t="s">
        <v>221</v>
      </c>
      <c r="P12" s="84" t="e">
        <f>IF(#REF!&lt;90,J12-((#REF!/100)/2),J12*0.1)</f>
        <v>#REF!</v>
      </c>
      <c r="Q12" s="44" t="e">
        <f>IF(#REF!&lt;90,L12-((#REF!/100)/2),L12*0.1)</f>
        <v>#REF!</v>
      </c>
      <c r="R12" s="97" t="s">
        <v>103</v>
      </c>
      <c r="S12" s="96">
        <f t="shared" si="3"/>
        <v>1</v>
      </c>
      <c r="T12" s="97" t="s">
        <v>100</v>
      </c>
      <c r="U12" s="96">
        <f t="shared" si="4"/>
        <v>10</v>
      </c>
      <c r="V12" s="98">
        <f t="shared" si="5"/>
        <v>10</v>
      </c>
      <c r="W12" s="99" t="str">
        <f t="shared" si="6"/>
        <v>BAJA</v>
      </c>
      <c r="X12" s="113" t="s">
        <v>208</v>
      </c>
      <c r="Y12" s="124" t="s">
        <v>224</v>
      </c>
      <c r="Z12" s="114"/>
      <c r="AA12" s="132">
        <v>43117</v>
      </c>
      <c r="AB12" s="124" t="s">
        <v>376</v>
      </c>
      <c r="AC12" s="113" t="s">
        <v>381</v>
      </c>
      <c r="AD12" s="133">
        <v>1</v>
      </c>
      <c r="AF12" s="39"/>
      <c r="AG12" s="39"/>
      <c r="AL12" s="41"/>
      <c r="AM12" s="122" t="s">
        <v>366</v>
      </c>
      <c r="HB12" s="2"/>
    </row>
    <row r="13" spans="1:210" ht="342" customHeight="1">
      <c r="A13" s="4">
        <v>4</v>
      </c>
      <c r="B13" s="43">
        <v>4</v>
      </c>
      <c r="C13" s="198"/>
      <c r="D13" s="199"/>
      <c r="E13" s="76" t="s">
        <v>124</v>
      </c>
      <c r="F13" s="122" t="s">
        <v>342</v>
      </c>
      <c r="G13" s="118" t="s">
        <v>216</v>
      </c>
      <c r="H13" s="122" t="s">
        <v>219</v>
      </c>
      <c r="I13" s="97" t="s">
        <v>102</v>
      </c>
      <c r="J13" s="100">
        <f t="shared" si="0"/>
        <v>3</v>
      </c>
      <c r="K13" s="97" t="s">
        <v>100</v>
      </c>
      <c r="L13" s="100">
        <f t="shared" si="1"/>
        <v>10</v>
      </c>
      <c r="M13" s="101">
        <f t="shared" si="2"/>
        <v>30</v>
      </c>
      <c r="N13" s="99" t="str">
        <f>VLOOKUP(M13,$BH$353:$BI$369,2,FALSE)</f>
        <v>ALTA</v>
      </c>
      <c r="O13" s="122" t="s">
        <v>222</v>
      </c>
      <c r="P13" s="84" t="e">
        <f>IF(#REF!&lt;90,J13-((#REF!/100)/2),J13*0.1)</f>
        <v>#REF!</v>
      </c>
      <c r="Q13" s="44" t="e">
        <f>IF(#REF!&lt;90,L13-((#REF!/100)/2),L13*0.1)</f>
        <v>#REF!</v>
      </c>
      <c r="R13" s="97" t="s">
        <v>102</v>
      </c>
      <c r="S13" s="96">
        <f t="shared" si="3"/>
        <v>3</v>
      </c>
      <c r="T13" s="97" t="s">
        <v>100</v>
      </c>
      <c r="U13" s="96">
        <f t="shared" si="4"/>
        <v>10</v>
      </c>
      <c r="V13" s="98">
        <f t="shared" si="5"/>
        <v>30</v>
      </c>
      <c r="W13" s="99" t="str">
        <f t="shared" si="6"/>
        <v>ALTA</v>
      </c>
      <c r="X13" s="113" t="s">
        <v>208</v>
      </c>
      <c r="Y13" s="124" t="s">
        <v>339</v>
      </c>
      <c r="Z13" s="124" t="s">
        <v>382</v>
      </c>
      <c r="AA13" s="132">
        <v>43117</v>
      </c>
      <c r="AB13" s="124" t="s">
        <v>387</v>
      </c>
      <c r="AC13" s="113" t="s">
        <v>381</v>
      </c>
      <c r="AD13" s="133">
        <v>1</v>
      </c>
      <c r="AF13" s="39"/>
      <c r="AG13" s="39"/>
      <c r="AL13" s="41"/>
      <c r="AM13" s="122" t="s">
        <v>351</v>
      </c>
      <c r="HB13" s="2"/>
    </row>
    <row r="14" spans="1:210" ht="408.75" customHeight="1">
      <c r="A14" s="4">
        <v>5</v>
      </c>
      <c r="B14" s="43">
        <v>5</v>
      </c>
      <c r="C14" s="197"/>
      <c r="D14" s="195"/>
      <c r="E14" s="76" t="s">
        <v>124</v>
      </c>
      <c r="F14" s="111" t="s">
        <v>215</v>
      </c>
      <c r="G14" s="118" t="s">
        <v>217</v>
      </c>
      <c r="H14" s="112" t="s">
        <v>220</v>
      </c>
      <c r="I14" s="97" t="s">
        <v>103</v>
      </c>
      <c r="J14" s="100">
        <f t="shared" si="0"/>
        <v>1</v>
      </c>
      <c r="K14" s="97" t="s">
        <v>100</v>
      </c>
      <c r="L14" s="100">
        <f t="shared" si="1"/>
        <v>10</v>
      </c>
      <c r="M14" s="101">
        <f t="shared" si="2"/>
        <v>10</v>
      </c>
      <c r="N14" s="99" t="str">
        <f t="shared" ref="N14:N31" si="7">VLOOKUP(M14,$BH$352:$BI$377,2,FALSE)</f>
        <v>BAJA</v>
      </c>
      <c r="O14" s="108" t="s">
        <v>223</v>
      </c>
      <c r="P14" s="84" t="e">
        <f>IF(#REF!&lt;90,J14-((#REF!/100)/2),J14*0.1)</f>
        <v>#REF!</v>
      </c>
      <c r="Q14" s="44" t="e">
        <f>IF(#REF!&lt;90,L14-((#REF!/100)/2),L14*0.1)</f>
        <v>#REF!</v>
      </c>
      <c r="R14" s="97" t="s">
        <v>103</v>
      </c>
      <c r="S14" s="96">
        <f t="shared" si="3"/>
        <v>1</v>
      </c>
      <c r="T14" s="97" t="s">
        <v>100</v>
      </c>
      <c r="U14" s="96">
        <f t="shared" si="4"/>
        <v>10</v>
      </c>
      <c r="V14" s="98">
        <f t="shared" si="5"/>
        <v>10</v>
      </c>
      <c r="W14" s="99" t="str">
        <f t="shared" si="6"/>
        <v>BAJA</v>
      </c>
      <c r="X14" s="113" t="s">
        <v>208</v>
      </c>
      <c r="Y14" s="124" t="s">
        <v>340</v>
      </c>
      <c r="Z14" s="124" t="s">
        <v>341</v>
      </c>
      <c r="AA14" s="132">
        <v>43117</v>
      </c>
      <c r="AB14" s="122" t="s">
        <v>388</v>
      </c>
      <c r="AC14" s="113" t="s">
        <v>381</v>
      </c>
      <c r="AD14" s="133">
        <v>1</v>
      </c>
      <c r="AE14" s="39" t="s">
        <v>122</v>
      </c>
      <c r="AF14" s="39"/>
      <c r="AG14" s="39"/>
      <c r="AL14" s="41"/>
      <c r="AM14" s="122" t="s">
        <v>368</v>
      </c>
      <c r="HB14" s="2"/>
    </row>
    <row r="15" spans="1:210" ht="206.25" customHeight="1">
      <c r="B15" s="43">
        <v>6</v>
      </c>
      <c r="C15" s="91" t="s">
        <v>232</v>
      </c>
      <c r="D15" s="89" t="s">
        <v>225</v>
      </c>
      <c r="E15" s="76" t="s">
        <v>123</v>
      </c>
      <c r="F15" s="122" t="s">
        <v>228</v>
      </c>
      <c r="G15" s="118" t="s">
        <v>229</v>
      </c>
      <c r="H15" s="122" t="s">
        <v>230</v>
      </c>
      <c r="I15" s="97" t="s">
        <v>103</v>
      </c>
      <c r="J15" s="100">
        <f t="shared" si="0"/>
        <v>1</v>
      </c>
      <c r="K15" s="97" t="s">
        <v>100</v>
      </c>
      <c r="L15" s="100">
        <f t="shared" si="1"/>
        <v>10</v>
      </c>
      <c r="M15" s="101">
        <f t="shared" si="2"/>
        <v>10</v>
      </c>
      <c r="N15" s="99" t="str">
        <f t="shared" si="7"/>
        <v>BAJA</v>
      </c>
      <c r="O15" s="122" t="s">
        <v>231</v>
      </c>
      <c r="P15" s="84"/>
      <c r="Q15" s="44"/>
      <c r="R15" s="97" t="s">
        <v>103</v>
      </c>
      <c r="S15" s="96">
        <f t="shared" si="3"/>
        <v>1</v>
      </c>
      <c r="T15" s="97" t="s">
        <v>100</v>
      </c>
      <c r="U15" s="96">
        <f t="shared" si="4"/>
        <v>10</v>
      </c>
      <c r="V15" s="98">
        <f t="shared" si="5"/>
        <v>10</v>
      </c>
      <c r="W15" s="99" t="str">
        <f t="shared" si="6"/>
        <v>BAJA</v>
      </c>
      <c r="X15" s="113" t="s">
        <v>208</v>
      </c>
      <c r="Y15" s="124" t="s">
        <v>347</v>
      </c>
      <c r="Z15" s="124" t="s">
        <v>348</v>
      </c>
      <c r="AA15" s="132">
        <v>43117</v>
      </c>
      <c r="AB15" s="122"/>
      <c r="AC15" s="113" t="s">
        <v>381</v>
      </c>
      <c r="AD15" s="133">
        <v>1</v>
      </c>
      <c r="AF15" s="39"/>
      <c r="AG15" s="39"/>
      <c r="AL15" s="41"/>
      <c r="AM15" s="122" t="s">
        <v>352</v>
      </c>
      <c r="HB15" s="2"/>
    </row>
    <row r="16" spans="1:210" ht="206.25" customHeight="1">
      <c r="B16" s="43">
        <v>7</v>
      </c>
      <c r="C16" s="91" t="s">
        <v>233</v>
      </c>
      <c r="D16" s="122" t="s">
        <v>234</v>
      </c>
      <c r="E16" s="76" t="s">
        <v>124</v>
      </c>
      <c r="F16" s="122" t="s">
        <v>383</v>
      </c>
      <c r="G16" s="118" t="s">
        <v>235</v>
      </c>
      <c r="H16" s="122" t="s">
        <v>236</v>
      </c>
      <c r="I16" s="97" t="s">
        <v>103</v>
      </c>
      <c r="J16" s="100">
        <f t="shared" si="0"/>
        <v>1</v>
      </c>
      <c r="K16" s="97" t="s">
        <v>100</v>
      </c>
      <c r="L16" s="100">
        <f t="shared" si="1"/>
        <v>10</v>
      </c>
      <c r="M16" s="101">
        <f t="shared" si="2"/>
        <v>10</v>
      </c>
      <c r="N16" s="99" t="str">
        <f t="shared" si="7"/>
        <v>BAJA</v>
      </c>
      <c r="O16" s="122" t="s">
        <v>256</v>
      </c>
      <c r="P16" s="84"/>
      <c r="Q16" s="44"/>
      <c r="R16" s="97" t="s">
        <v>103</v>
      </c>
      <c r="S16" s="96">
        <f t="shared" si="3"/>
        <v>1</v>
      </c>
      <c r="T16" s="97" t="s">
        <v>100</v>
      </c>
      <c r="U16" s="96">
        <f t="shared" si="4"/>
        <v>10</v>
      </c>
      <c r="V16" s="98">
        <f t="shared" si="5"/>
        <v>10</v>
      </c>
      <c r="W16" s="99" t="str">
        <f t="shared" si="6"/>
        <v>BAJA</v>
      </c>
      <c r="X16" s="113" t="s">
        <v>208</v>
      </c>
      <c r="Y16" s="124" t="s">
        <v>344</v>
      </c>
      <c r="Z16" s="124" t="s">
        <v>237</v>
      </c>
      <c r="AA16" s="132">
        <v>43117</v>
      </c>
      <c r="AB16" s="122" t="s">
        <v>377</v>
      </c>
      <c r="AC16" s="113" t="s">
        <v>381</v>
      </c>
      <c r="AD16" s="133">
        <v>0.7</v>
      </c>
      <c r="AF16" s="39"/>
      <c r="AG16" s="39"/>
      <c r="AL16" s="41"/>
      <c r="AM16" s="122" t="s">
        <v>353</v>
      </c>
      <c r="HB16" s="2"/>
    </row>
    <row r="17" spans="2:210" ht="240" customHeight="1">
      <c r="B17" s="43">
        <v>8</v>
      </c>
      <c r="C17" s="196" t="s">
        <v>238</v>
      </c>
      <c r="D17" s="216" t="s">
        <v>239</v>
      </c>
      <c r="E17" s="76" t="s">
        <v>124</v>
      </c>
      <c r="F17" s="122" t="s">
        <v>240</v>
      </c>
      <c r="G17" s="118" t="s">
        <v>241</v>
      </c>
      <c r="H17" s="122" t="s">
        <v>242</v>
      </c>
      <c r="I17" s="97" t="s">
        <v>102</v>
      </c>
      <c r="J17" s="100">
        <f t="shared" si="0"/>
        <v>3</v>
      </c>
      <c r="K17" s="97" t="s">
        <v>21</v>
      </c>
      <c r="L17" s="100">
        <f t="shared" si="1"/>
        <v>5</v>
      </c>
      <c r="M17" s="101">
        <f t="shared" si="2"/>
        <v>15</v>
      </c>
      <c r="N17" s="99" t="str">
        <f t="shared" si="7"/>
        <v>MODERADO</v>
      </c>
      <c r="O17" s="122" t="s">
        <v>243</v>
      </c>
      <c r="P17" s="84"/>
      <c r="Q17" s="44"/>
      <c r="R17" s="97" t="s">
        <v>99</v>
      </c>
      <c r="S17" s="96">
        <f t="shared" si="3"/>
        <v>2</v>
      </c>
      <c r="T17" s="97" t="s">
        <v>21</v>
      </c>
      <c r="U17" s="96">
        <f t="shared" si="4"/>
        <v>5</v>
      </c>
      <c r="V17" s="98">
        <f t="shared" si="5"/>
        <v>10</v>
      </c>
      <c r="W17" s="99" t="str">
        <f t="shared" si="6"/>
        <v>BAJA</v>
      </c>
      <c r="X17" s="113" t="s">
        <v>208</v>
      </c>
      <c r="Y17" s="122" t="s">
        <v>244</v>
      </c>
      <c r="Z17" s="122" t="s">
        <v>245</v>
      </c>
      <c r="AA17" s="132">
        <v>43117</v>
      </c>
      <c r="AB17" s="123" t="s">
        <v>375</v>
      </c>
      <c r="AC17" s="113" t="s">
        <v>381</v>
      </c>
      <c r="AD17" s="133">
        <v>1</v>
      </c>
      <c r="AF17" s="39"/>
      <c r="AG17" s="39"/>
      <c r="AL17" s="41"/>
      <c r="AM17" s="122" t="s">
        <v>355</v>
      </c>
      <c r="HB17" s="2"/>
    </row>
    <row r="18" spans="2:210" ht="225">
      <c r="B18" s="43">
        <v>9</v>
      </c>
      <c r="C18" s="198"/>
      <c r="D18" s="217"/>
      <c r="E18" s="76" t="s">
        <v>124</v>
      </c>
      <c r="F18" s="122" t="s">
        <v>246</v>
      </c>
      <c r="G18" s="118" t="s">
        <v>247</v>
      </c>
      <c r="H18" s="122" t="s">
        <v>248</v>
      </c>
      <c r="I18" s="97" t="s">
        <v>103</v>
      </c>
      <c r="J18" s="100">
        <f t="shared" si="0"/>
        <v>1</v>
      </c>
      <c r="K18" s="97" t="s">
        <v>100</v>
      </c>
      <c r="L18" s="100">
        <f t="shared" si="1"/>
        <v>10</v>
      </c>
      <c r="M18" s="101">
        <f t="shared" si="2"/>
        <v>10</v>
      </c>
      <c r="N18" s="99" t="str">
        <f t="shared" si="7"/>
        <v>BAJA</v>
      </c>
      <c r="O18" s="108" t="s">
        <v>249</v>
      </c>
      <c r="P18" s="84"/>
      <c r="Q18" s="44"/>
      <c r="R18" s="97" t="s">
        <v>103</v>
      </c>
      <c r="S18" s="96">
        <f t="shared" si="3"/>
        <v>1</v>
      </c>
      <c r="T18" s="97" t="s">
        <v>100</v>
      </c>
      <c r="U18" s="96">
        <f t="shared" si="4"/>
        <v>10</v>
      </c>
      <c r="V18" s="98">
        <f t="shared" si="5"/>
        <v>10</v>
      </c>
      <c r="W18" s="99" t="str">
        <f t="shared" si="6"/>
        <v>BAJA</v>
      </c>
      <c r="X18" s="113" t="s">
        <v>208</v>
      </c>
      <c r="Y18" s="122" t="s">
        <v>254</v>
      </c>
      <c r="Z18" s="114" t="s">
        <v>255</v>
      </c>
      <c r="AA18" s="132">
        <v>43117</v>
      </c>
      <c r="AB18" s="123" t="s">
        <v>380</v>
      </c>
      <c r="AC18" s="113" t="s">
        <v>381</v>
      </c>
      <c r="AD18" s="133">
        <v>1</v>
      </c>
      <c r="AF18" s="39"/>
      <c r="AG18" s="39"/>
      <c r="AL18" s="41"/>
      <c r="AM18" s="122" t="s">
        <v>354</v>
      </c>
      <c r="HB18" s="2"/>
    </row>
    <row r="19" spans="2:210" ht="222" customHeight="1">
      <c r="B19" s="43">
        <v>10</v>
      </c>
      <c r="C19" s="197"/>
      <c r="D19" s="218"/>
      <c r="E19" s="76" t="s">
        <v>124</v>
      </c>
      <c r="F19" s="122" t="s">
        <v>250</v>
      </c>
      <c r="G19" s="118" t="s">
        <v>251</v>
      </c>
      <c r="H19" s="122" t="s">
        <v>252</v>
      </c>
      <c r="I19" s="97" t="s">
        <v>102</v>
      </c>
      <c r="J19" s="100">
        <f t="shared" si="0"/>
        <v>3</v>
      </c>
      <c r="K19" s="97" t="s">
        <v>21</v>
      </c>
      <c r="L19" s="100">
        <f t="shared" si="1"/>
        <v>5</v>
      </c>
      <c r="M19" s="101">
        <f t="shared" si="2"/>
        <v>15</v>
      </c>
      <c r="N19" s="99" t="str">
        <f t="shared" si="7"/>
        <v>MODERADO</v>
      </c>
      <c r="O19" s="122" t="s">
        <v>253</v>
      </c>
      <c r="P19" s="84"/>
      <c r="Q19" s="44"/>
      <c r="R19" s="97" t="s">
        <v>103</v>
      </c>
      <c r="S19" s="96">
        <f t="shared" si="3"/>
        <v>1</v>
      </c>
      <c r="T19" s="97" t="s">
        <v>100</v>
      </c>
      <c r="U19" s="96">
        <f t="shared" si="4"/>
        <v>10</v>
      </c>
      <c r="V19" s="98">
        <f t="shared" si="5"/>
        <v>10</v>
      </c>
      <c r="W19" s="99" t="str">
        <f t="shared" si="6"/>
        <v>BAJA</v>
      </c>
      <c r="X19" s="113" t="s">
        <v>208</v>
      </c>
      <c r="Y19" s="122" t="s">
        <v>254</v>
      </c>
      <c r="Z19" s="114" t="s">
        <v>255</v>
      </c>
      <c r="AA19" s="132">
        <v>43117</v>
      </c>
      <c r="AB19" s="122" t="s">
        <v>372</v>
      </c>
      <c r="AC19" s="113" t="s">
        <v>381</v>
      </c>
      <c r="AD19" s="133">
        <v>1</v>
      </c>
      <c r="AF19" s="39"/>
      <c r="AG19" s="39"/>
      <c r="AL19" s="41"/>
      <c r="AM19" s="122" t="s">
        <v>354</v>
      </c>
      <c r="HB19" s="2"/>
    </row>
    <row r="20" spans="2:210" ht="409.5">
      <c r="B20" s="43">
        <v>11</v>
      </c>
      <c r="C20" s="196" t="s">
        <v>257</v>
      </c>
      <c r="D20" s="216" t="s">
        <v>262</v>
      </c>
      <c r="E20" s="76" t="s">
        <v>124</v>
      </c>
      <c r="F20" s="122" t="s">
        <v>263</v>
      </c>
      <c r="G20" s="118" t="s">
        <v>264</v>
      </c>
      <c r="H20" s="122" t="s">
        <v>265</v>
      </c>
      <c r="I20" s="97" t="s">
        <v>103</v>
      </c>
      <c r="J20" s="100">
        <f t="shared" si="0"/>
        <v>1</v>
      </c>
      <c r="K20" s="97" t="s">
        <v>100</v>
      </c>
      <c r="L20" s="100">
        <f t="shared" si="1"/>
        <v>10</v>
      </c>
      <c r="M20" s="101">
        <f t="shared" si="2"/>
        <v>10</v>
      </c>
      <c r="N20" s="99" t="str">
        <f t="shared" si="7"/>
        <v>BAJA</v>
      </c>
      <c r="O20" s="122" t="s">
        <v>318</v>
      </c>
      <c r="P20" s="84"/>
      <c r="Q20" s="44"/>
      <c r="R20" s="97" t="s">
        <v>103</v>
      </c>
      <c r="S20" s="96">
        <f t="shared" si="3"/>
        <v>1</v>
      </c>
      <c r="T20" s="97" t="s">
        <v>100</v>
      </c>
      <c r="U20" s="96">
        <f t="shared" si="4"/>
        <v>10</v>
      </c>
      <c r="V20" s="98">
        <f t="shared" si="5"/>
        <v>10</v>
      </c>
      <c r="W20" s="99" t="str">
        <f t="shared" si="6"/>
        <v>BAJA</v>
      </c>
      <c r="X20" s="113" t="s">
        <v>208</v>
      </c>
      <c r="Y20" s="122" t="s">
        <v>320</v>
      </c>
      <c r="Z20" s="114" t="s">
        <v>321</v>
      </c>
      <c r="AA20" s="132">
        <v>43117</v>
      </c>
      <c r="AB20" s="122" t="s">
        <v>384</v>
      </c>
      <c r="AC20" s="113" t="s">
        <v>381</v>
      </c>
      <c r="AD20" s="133">
        <v>1</v>
      </c>
      <c r="AF20" s="39"/>
      <c r="AG20" s="39"/>
      <c r="AL20" s="41"/>
      <c r="AM20" s="122" t="s">
        <v>356</v>
      </c>
      <c r="HB20" s="2"/>
    </row>
    <row r="21" spans="2:210" ht="315">
      <c r="B21" s="43">
        <v>12</v>
      </c>
      <c r="C21" s="197"/>
      <c r="D21" s="219"/>
      <c r="E21" s="76" t="s">
        <v>124</v>
      </c>
      <c r="F21" s="122" t="s">
        <v>259</v>
      </c>
      <c r="G21" s="118" t="s">
        <v>258</v>
      </c>
      <c r="H21" s="122" t="s">
        <v>357</v>
      </c>
      <c r="I21" s="97" t="s">
        <v>103</v>
      </c>
      <c r="J21" s="100">
        <f t="shared" si="0"/>
        <v>1</v>
      </c>
      <c r="K21" s="97" t="s">
        <v>100</v>
      </c>
      <c r="L21" s="100">
        <f t="shared" si="1"/>
        <v>10</v>
      </c>
      <c r="M21" s="101">
        <f t="shared" si="2"/>
        <v>10</v>
      </c>
      <c r="N21" s="99" t="str">
        <f t="shared" si="7"/>
        <v>BAJA</v>
      </c>
      <c r="O21" s="121"/>
      <c r="P21" s="84"/>
      <c r="Q21" s="44"/>
      <c r="R21" s="97" t="s">
        <v>103</v>
      </c>
      <c r="S21" s="96">
        <f t="shared" ref="S21:S31" si="8">VLOOKUP(R21,$BD$353:$BE$357,2,0)</f>
        <v>1</v>
      </c>
      <c r="T21" s="97" t="s">
        <v>100</v>
      </c>
      <c r="U21" s="96">
        <f t="shared" ref="U21:U31" si="9">VLOOKUP(T21,$BF$353:$BG$357,2,0)</f>
        <v>10</v>
      </c>
      <c r="V21" s="98">
        <f t="shared" si="5"/>
        <v>10</v>
      </c>
      <c r="W21" s="99" t="str">
        <f t="shared" ref="W21:W31" si="10">VLOOKUP(V21,$BH$353:$BI$369,2,FALSE)</f>
        <v>BAJA</v>
      </c>
      <c r="X21" s="113" t="s">
        <v>208</v>
      </c>
      <c r="Y21" s="120"/>
      <c r="Z21" s="114"/>
      <c r="AA21" s="132">
        <v>43117</v>
      </c>
      <c r="AB21" s="122" t="s">
        <v>385</v>
      </c>
      <c r="AC21" s="113" t="s">
        <v>381</v>
      </c>
      <c r="AD21" s="133">
        <v>1</v>
      </c>
      <c r="AF21" s="39"/>
      <c r="AG21" s="39"/>
      <c r="AL21" s="41"/>
      <c r="AM21" s="122" t="s">
        <v>358</v>
      </c>
      <c r="HB21" s="2"/>
    </row>
    <row r="22" spans="2:210" ht="402" customHeight="1">
      <c r="B22" s="43">
        <v>13</v>
      </c>
      <c r="C22" s="94" t="s">
        <v>260</v>
      </c>
      <c r="D22" s="109" t="s">
        <v>335</v>
      </c>
      <c r="E22" s="76" t="s">
        <v>123</v>
      </c>
      <c r="F22" s="122" t="s">
        <v>334</v>
      </c>
      <c r="G22" s="118" t="s">
        <v>333</v>
      </c>
      <c r="H22" s="122" t="s">
        <v>336</v>
      </c>
      <c r="I22" s="97" t="s">
        <v>103</v>
      </c>
      <c r="J22" s="100">
        <f t="shared" si="0"/>
        <v>1</v>
      </c>
      <c r="K22" s="97" t="s">
        <v>100</v>
      </c>
      <c r="L22" s="100">
        <f t="shared" si="1"/>
        <v>10</v>
      </c>
      <c r="M22" s="101">
        <f t="shared" si="2"/>
        <v>10</v>
      </c>
      <c r="N22" s="99" t="str">
        <f t="shared" si="7"/>
        <v>BAJA</v>
      </c>
      <c r="O22" s="122" t="s">
        <v>337</v>
      </c>
      <c r="P22" s="84"/>
      <c r="Q22" s="44"/>
      <c r="R22" s="97" t="s">
        <v>103</v>
      </c>
      <c r="S22" s="96">
        <f t="shared" si="8"/>
        <v>1</v>
      </c>
      <c r="T22" s="97" t="s">
        <v>100</v>
      </c>
      <c r="U22" s="96">
        <f t="shared" si="9"/>
        <v>10</v>
      </c>
      <c r="V22" s="98">
        <f t="shared" si="5"/>
        <v>10</v>
      </c>
      <c r="W22" s="99" t="str">
        <f t="shared" si="10"/>
        <v>BAJA</v>
      </c>
      <c r="X22" s="113" t="s">
        <v>208</v>
      </c>
      <c r="Y22" s="122" t="s">
        <v>338</v>
      </c>
      <c r="Z22" s="114" t="s">
        <v>261</v>
      </c>
      <c r="AA22" s="132">
        <v>43117</v>
      </c>
      <c r="AB22" s="122" t="s">
        <v>374</v>
      </c>
      <c r="AC22" s="113" t="s">
        <v>381</v>
      </c>
      <c r="AD22" s="133">
        <v>1</v>
      </c>
      <c r="AF22" s="39"/>
      <c r="AG22" s="39"/>
      <c r="AL22" s="41"/>
      <c r="AM22" s="122" t="s">
        <v>359</v>
      </c>
      <c r="HB22" s="2"/>
    </row>
    <row r="23" spans="2:210" ht="306" customHeight="1">
      <c r="B23" s="43">
        <v>14</v>
      </c>
      <c r="C23" s="94" t="s">
        <v>266</v>
      </c>
      <c r="D23" s="110" t="s">
        <v>267</v>
      </c>
      <c r="E23" s="76" t="s">
        <v>123</v>
      </c>
      <c r="F23" s="122" t="s">
        <v>268</v>
      </c>
      <c r="G23" s="118" t="s">
        <v>269</v>
      </c>
      <c r="H23" s="122" t="s">
        <v>270</v>
      </c>
      <c r="I23" s="97" t="s">
        <v>103</v>
      </c>
      <c r="J23" s="100">
        <f t="shared" si="0"/>
        <v>1</v>
      </c>
      <c r="K23" s="97" t="s">
        <v>60</v>
      </c>
      <c r="L23" s="100">
        <f t="shared" si="1"/>
        <v>20</v>
      </c>
      <c r="M23" s="101">
        <f t="shared" si="2"/>
        <v>20</v>
      </c>
      <c r="N23" s="99" t="str">
        <f t="shared" si="7"/>
        <v>MODERADO</v>
      </c>
      <c r="O23" s="122" t="s">
        <v>271</v>
      </c>
      <c r="P23" s="84"/>
      <c r="Q23" s="44"/>
      <c r="R23" s="97" t="s">
        <v>103</v>
      </c>
      <c r="S23" s="96">
        <f t="shared" si="8"/>
        <v>1</v>
      </c>
      <c r="T23" s="97" t="s">
        <v>21</v>
      </c>
      <c r="U23" s="96">
        <f t="shared" si="9"/>
        <v>5</v>
      </c>
      <c r="V23" s="98">
        <f t="shared" si="5"/>
        <v>5</v>
      </c>
      <c r="W23" s="99" t="str">
        <f t="shared" si="10"/>
        <v>BAJA</v>
      </c>
      <c r="X23" s="113" t="s">
        <v>208</v>
      </c>
      <c r="Y23" s="114" t="s">
        <v>272</v>
      </c>
      <c r="Z23" s="114" t="s">
        <v>273</v>
      </c>
      <c r="AA23" s="132">
        <v>43117</v>
      </c>
      <c r="AB23" s="122" t="s">
        <v>390</v>
      </c>
      <c r="AC23" s="113" t="s">
        <v>381</v>
      </c>
      <c r="AD23" s="133">
        <v>1</v>
      </c>
      <c r="AF23" s="39"/>
      <c r="AG23" s="39"/>
      <c r="AL23" s="41"/>
      <c r="AM23" s="122" t="s">
        <v>360</v>
      </c>
      <c r="HB23" s="2"/>
    </row>
    <row r="24" spans="2:210" ht="225">
      <c r="B24" s="43">
        <v>15</v>
      </c>
      <c r="C24" s="196" t="s">
        <v>274</v>
      </c>
      <c r="D24" s="200" t="s">
        <v>275</v>
      </c>
      <c r="E24" s="76" t="s">
        <v>124</v>
      </c>
      <c r="F24" s="122" t="s">
        <v>276</v>
      </c>
      <c r="G24" s="119" t="s">
        <v>277</v>
      </c>
      <c r="H24" s="122" t="s">
        <v>278</v>
      </c>
      <c r="I24" s="97" t="s">
        <v>103</v>
      </c>
      <c r="J24" s="100">
        <f t="shared" si="0"/>
        <v>1</v>
      </c>
      <c r="K24" s="97" t="s">
        <v>60</v>
      </c>
      <c r="L24" s="100">
        <f t="shared" si="1"/>
        <v>20</v>
      </c>
      <c r="M24" s="101">
        <f t="shared" si="2"/>
        <v>20</v>
      </c>
      <c r="N24" s="99" t="str">
        <f t="shared" si="7"/>
        <v>MODERADO</v>
      </c>
      <c r="O24" s="122" t="s">
        <v>285</v>
      </c>
      <c r="P24" s="84"/>
      <c r="Q24" s="44"/>
      <c r="R24" s="97" t="s">
        <v>103</v>
      </c>
      <c r="S24" s="96">
        <f t="shared" si="8"/>
        <v>1</v>
      </c>
      <c r="T24" s="97" t="s">
        <v>21</v>
      </c>
      <c r="U24" s="96">
        <f t="shared" si="9"/>
        <v>5</v>
      </c>
      <c r="V24" s="98">
        <f t="shared" si="5"/>
        <v>5</v>
      </c>
      <c r="W24" s="99" t="str">
        <f t="shared" si="10"/>
        <v>BAJA</v>
      </c>
      <c r="X24" s="113" t="s">
        <v>208</v>
      </c>
      <c r="Y24" s="122" t="s">
        <v>290</v>
      </c>
      <c r="Z24" s="114" t="s">
        <v>291</v>
      </c>
      <c r="AA24" s="132">
        <v>43117</v>
      </c>
      <c r="AB24" s="122" t="s">
        <v>391</v>
      </c>
      <c r="AC24" s="113" t="s">
        <v>381</v>
      </c>
      <c r="AD24" s="133">
        <v>0.6</v>
      </c>
      <c r="AF24" s="39"/>
      <c r="AG24" s="39"/>
      <c r="AL24" s="41"/>
      <c r="AM24" s="122" t="s">
        <v>361</v>
      </c>
      <c r="HB24" s="2"/>
    </row>
    <row r="25" spans="2:210" ht="239.25" customHeight="1">
      <c r="B25" s="43">
        <v>16</v>
      </c>
      <c r="C25" s="198"/>
      <c r="D25" s="201"/>
      <c r="E25" s="76" t="s">
        <v>124</v>
      </c>
      <c r="F25" s="122" t="s">
        <v>279</v>
      </c>
      <c r="G25" s="119" t="s">
        <v>280</v>
      </c>
      <c r="H25" s="122" t="s">
        <v>281</v>
      </c>
      <c r="I25" s="97" t="s">
        <v>103</v>
      </c>
      <c r="J25" s="100">
        <f t="shared" si="0"/>
        <v>1</v>
      </c>
      <c r="K25" s="97" t="s">
        <v>100</v>
      </c>
      <c r="L25" s="100">
        <f t="shared" si="1"/>
        <v>10</v>
      </c>
      <c r="M25" s="101">
        <f t="shared" si="2"/>
        <v>10</v>
      </c>
      <c r="N25" s="99" t="str">
        <f t="shared" si="7"/>
        <v>BAJA</v>
      </c>
      <c r="O25" s="122" t="s">
        <v>286</v>
      </c>
      <c r="P25" s="84"/>
      <c r="Q25" s="44"/>
      <c r="R25" s="97" t="s">
        <v>103</v>
      </c>
      <c r="S25" s="96">
        <f t="shared" si="8"/>
        <v>1</v>
      </c>
      <c r="T25" s="97" t="s">
        <v>100</v>
      </c>
      <c r="U25" s="96">
        <f t="shared" si="9"/>
        <v>10</v>
      </c>
      <c r="V25" s="98">
        <f t="shared" si="5"/>
        <v>10</v>
      </c>
      <c r="W25" s="99" t="str">
        <f t="shared" si="10"/>
        <v>BAJA</v>
      </c>
      <c r="X25" s="113" t="s">
        <v>208</v>
      </c>
      <c r="Y25" s="122" t="s">
        <v>288</v>
      </c>
      <c r="Z25" s="114" t="s">
        <v>289</v>
      </c>
      <c r="AA25" s="132">
        <v>43117</v>
      </c>
      <c r="AB25" s="122" t="s">
        <v>392</v>
      </c>
      <c r="AC25" s="113" t="s">
        <v>381</v>
      </c>
      <c r="AD25" s="133">
        <v>1</v>
      </c>
      <c r="AF25" s="39"/>
      <c r="AG25" s="39"/>
      <c r="AL25" s="41"/>
      <c r="AM25" s="122" t="s">
        <v>362</v>
      </c>
      <c r="HB25" s="2"/>
    </row>
    <row r="26" spans="2:210" ht="234.75" customHeight="1">
      <c r="B26" s="43">
        <v>17</v>
      </c>
      <c r="C26" s="197"/>
      <c r="D26" s="202"/>
      <c r="E26" s="76" t="s">
        <v>124</v>
      </c>
      <c r="F26" s="122" t="s">
        <v>282</v>
      </c>
      <c r="G26" s="119" t="s">
        <v>283</v>
      </c>
      <c r="H26" s="111" t="s">
        <v>284</v>
      </c>
      <c r="I26" s="97" t="s">
        <v>101</v>
      </c>
      <c r="J26" s="100">
        <f t="shared" si="0"/>
        <v>5</v>
      </c>
      <c r="K26" s="97" t="s">
        <v>60</v>
      </c>
      <c r="L26" s="100">
        <f t="shared" si="1"/>
        <v>20</v>
      </c>
      <c r="M26" s="101">
        <f t="shared" si="2"/>
        <v>100</v>
      </c>
      <c r="N26" s="99" t="str">
        <f t="shared" si="7"/>
        <v>EXTREMA</v>
      </c>
      <c r="O26" s="122" t="s">
        <v>287</v>
      </c>
      <c r="P26" s="84"/>
      <c r="Q26" s="44"/>
      <c r="R26" s="97" t="s">
        <v>98</v>
      </c>
      <c r="S26" s="96">
        <f t="shared" si="8"/>
        <v>4</v>
      </c>
      <c r="T26" s="97" t="s">
        <v>100</v>
      </c>
      <c r="U26" s="96">
        <f t="shared" si="9"/>
        <v>10</v>
      </c>
      <c r="V26" s="98">
        <f t="shared" si="5"/>
        <v>40</v>
      </c>
      <c r="W26" s="99" t="str">
        <f t="shared" si="10"/>
        <v>ALTA</v>
      </c>
      <c r="X26" s="113" t="s">
        <v>208</v>
      </c>
      <c r="Y26" s="122" t="s">
        <v>292</v>
      </c>
      <c r="Z26" s="114" t="s">
        <v>293</v>
      </c>
      <c r="AA26" s="132">
        <v>43117</v>
      </c>
      <c r="AB26" s="122" t="s">
        <v>389</v>
      </c>
      <c r="AC26" s="113" t="s">
        <v>381</v>
      </c>
      <c r="AD26" s="133">
        <v>0.1</v>
      </c>
      <c r="AF26" s="39"/>
      <c r="AG26" s="39"/>
      <c r="AL26" s="41"/>
      <c r="AM26" s="122" t="s">
        <v>362</v>
      </c>
      <c r="HB26" s="2"/>
    </row>
    <row r="27" spans="2:210" ht="281.25" customHeight="1">
      <c r="B27" s="43">
        <v>18</v>
      </c>
      <c r="C27" s="196" t="s">
        <v>294</v>
      </c>
      <c r="D27" s="200" t="s">
        <v>303</v>
      </c>
      <c r="E27" s="76" t="s">
        <v>124</v>
      </c>
      <c r="F27" s="122" t="s">
        <v>297</v>
      </c>
      <c r="G27" s="118" t="s">
        <v>295</v>
      </c>
      <c r="H27" s="122" t="s">
        <v>299</v>
      </c>
      <c r="I27" s="97" t="s">
        <v>103</v>
      </c>
      <c r="J27" s="100">
        <f t="shared" si="0"/>
        <v>1</v>
      </c>
      <c r="K27" s="97" t="s">
        <v>60</v>
      </c>
      <c r="L27" s="100">
        <f t="shared" si="1"/>
        <v>20</v>
      </c>
      <c r="M27" s="101">
        <f t="shared" si="2"/>
        <v>20</v>
      </c>
      <c r="N27" s="99" t="str">
        <f t="shared" si="7"/>
        <v>MODERADO</v>
      </c>
      <c r="O27" s="122" t="s">
        <v>301</v>
      </c>
      <c r="P27" s="84"/>
      <c r="Q27" s="44"/>
      <c r="R27" s="97" t="s">
        <v>103</v>
      </c>
      <c r="S27" s="96">
        <f t="shared" si="8"/>
        <v>1</v>
      </c>
      <c r="T27" s="97" t="s">
        <v>60</v>
      </c>
      <c r="U27" s="96">
        <f t="shared" si="9"/>
        <v>20</v>
      </c>
      <c r="V27" s="98">
        <f t="shared" si="5"/>
        <v>20</v>
      </c>
      <c r="W27" s="99" t="str">
        <f t="shared" si="10"/>
        <v>MODERADO</v>
      </c>
      <c r="X27" s="113" t="s">
        <v>208</v>
      </c>
      <c r="Y27" s="122" t="s">
        <v>322</v>
      </c>
      <c r="Z27" s="122" t="s">
        <v>323</v>
      </c>
      <c r="AA27" s="132">
        <v>43117</v>
      </c>
      <c r="AB27" s="122" t="s">
        <v>378</v>
      </c>
      <c r="AC27" s="113" t="s">
        <v>381</v>
      </c>
      <c r="AD27" s="133">
        <v>1</v>
      </c>
      <c r="AF27" s="39"/>
      <c r="AG27" s="39"/>
      <c r="AL27" s="41"/>
      <c r="AM27" s="122" t="s">
        <v>363</v>
      </c>
      <c r="HB27" s="2"/>
    </row>
    <row r="28" spans="2:210" ht="125.25">
      <c r="B28" s="43">
        <v>19</v>
      </c>
      <c r="C28" s="197"/>
      <c r="D28" s="202"/>
      <c r="E28" s="76" t="s">
        <v>124</v>
      </c>
      <c r="F28" s="122" t="s">
        <v>298</v>
      </c>
      <c r="G28" s="118" t="s">
        <v>296</v>
      </c>
      <c r="H28" s="122" t="s">
        <v>300</v>
      </c>
      <c r="I28" s="97" t="s">
        <v>103</v>
      </c>
      <c r="J28" s="100">
        <f t="shared" si="0"/>
        <v>1</v>
      </c>
      <c r="K28" s="97" t="s">
        <v>60</v>
      </c>
      <c r="L28" s="100">
        <f t="shared" si="1"/>
        <v>20</v>
      </c>
      <c r="M28" s="101">
        <f t="shared" si="2"/>
        <v>20</v>
      </c>
      <c r="N28" s="99" t="str">
        <f t="shared" si="7"/>
        <v>MODERADO</v>
      </c>
      <c r="O28" s="122" t="s">
        <v>302</v>
      </c>
      <c r="P28" s="84"/>
      <c r="Q28" s="44"/>
      <c r="R28" s="97" t="s">
        <v>103</v>
      </c>
      <c r="S28" s="96">
        <f t="shared" si="8"/>
        <v>1</v>
      </c>
      <c r="T28" s="97" t="s">
        <v>100</v>
      </c>
      <c r="U28" s="96">
        <f t="shared" si="9"/>
        <v>10</v>
      </c>
      <c r="V28" s="98">
        <f t="shared" si="5"/>
        <v>10</v>
      </c>
      <c r="W28" s="99" t="str">
        <f t="shared" si="10"/>
        <v>BAJA</v>
      </c>
      <c r="X28" s="113" t="s">
        <v>208</v>
      </c>
      <c r="Y28" s="114" t="s">
        <v>324</v>
      </c>
      <c r="Z28" s="122" t="s">
        <v>325</v>
      </c>
      <c r="AA28" s="132">
        <v>43117</v>
      </c>
      <c r="AB28" s="122" t="s">
        <v>379</v>
      </c>
      <c r="AC28" s="113" t="s">
        <v>381</v>
      </c>
      <c r="AD28" s="133">
        <v>1</v>
      </c>
      <c r="AF28" s="39"/>
      <c r="AG28" s="39"/>
      <c r="AL28" s="41"/>
      <c r="AM28" s="122" t="s">
        <v>349</v>
      </c>
      <c r="HB28" s="2"/>
    </row>
    <row r="29" spans="2:210" ht="216" customHeight="1">
      <c r="B29" s="90">
        <v>20</v>
      </c>
      <c r="C29" s="214" t="s">
        <v>308</v>
      </c>
      <c r="D29" s="213" t="s">
        <v>307</v>
      </c>
      <c r="E29" s="76" t="s">
        <v>124</v>
      </c>
      <c r="F29" s="122" t="s">
        <v>305</v>
      </c>
      <c r="G29" s="119" t="s">
        <v>304</v>
      </c>
      <c r="H29" s="122" t="s">
        <v>306</v>
      </c>
      <c r="I29" s="102" t="s">
        <v>101</v>
      </c>
      <c r="J29" s="103">
        <f t="shared" si="0"/>
        <v>5</v>
      </c>
      <c r="K29" s="102" t="s">
        <v>100</v>
      </c>
      <c r="L29" s="103">
        <f t="shared" si="1"/>
        <v>10</v>
      </c>
      <c r="M29" s="104">
        <f t="shared" si="2"/>
        <v>50</v>
      </c>
      <c r="N29" s="105" t="str">
        <f t="shared" si="7"/>
        <v>ALTA</v>
      </c>
      <c r="O29" s="122" t="s">
        <v>309</v>
      </c>
      <c r="P29" s="16"/>
      <c r="Q29" s="16"/>
      <c r="R29" s="102" t="s">
        <v>102</v>
      </c>
      <c r="S29" s="107">
        <f t="shared" si="8"/>
        <v>3</v>
      </c>
      <c r="T29" s="102" t="s">
        <v>100</v>
      </c>
      <c r="U29" s="107">
        <f t="shared" si="9"/>
        <v>10</v>
      </c>
      <c r="V29" s="106">
        <f t="shared" si="5"/>
        <v>30</v>
      </c>
      <c r="W29" s="105" t="str">
        <f t="shared" si="10"/>
        <v>ALTA</v>
      </c>
      <c r="X29" s="113" t="s">
        <v>208</v>
      </c>
      <c r="Y29" s="114" t="s">
        <v>326</v>
      </c>
      <c r="Z29" s="114" t="s">
        <v>327</v>
      </c>
      <c r="AA29" s="132">
        <v>43117</v>
      </c>
      <c r="AB29" s="122" t="s">
        <v>373</v>
      </c>
      <c r="AC29" s="113" t="s">
        <v>381</v>
      </c>
      <c r="AD29" s="133">
        <v>1</v>
      </c>
      <c r="AF29" s="39"/>
      <c r="AG29" s="39"/>
      <c r="AL29" s="41"/>
      <c r="AM29" s="122" t="s">
        <v>364</v>
      </c>
      <c r="HB29" s="2"/>
    </row>
    <row r="30" spans="2:210" ht="252" customHeight="1">
      <c r="B30" s="90">
        <v>21</v>
      </c>
      <c r="C30" s="214"/>
      <c r="D30" s="213"/>
      <c r="E30" s="76" t="s">
        <v>124</v>
      </c>
      <c r="F30" s="122" t="s">
        <v>311</v>
      </c>
      <c r="G30" s="119" t="s">
        <v>310</v>
      </c>
      <c r="H30" s="122" t="s">
        <v>312</v>
      </c>
      <c r="I30" s="102" t="s">
        <v>103</v>
      </c>
      <c r="J30" s="103">
        <f t="shared" si="0"/>
        <v>1</v>
      </c>
      <c r="K30" s="102" t="s">
        <v>100</v>
      </c>
      <c r="L30" s="103">
        <f t="shared" si="1"/>
        <v>10</v>
      </c>
      <c r="M30" s="104">
        <f t="shared" si="2"/>
        <v>10</v>
      </c>
      <c r="N30" s="105" t="str">
        <f t="shared" si="7"/>
        <v>BAJA</v>
      </c>
      <c r="O30" s="122" t="s">
        <v>316</v>
      </c>
      <c r="P30" s="16"/>
      <c r="Q30" s="16"/>
      <c r="R30" s="102" t="s">
        <v>103</v>
      </c>
      <c r="S30" s="107">
        <f t="shared" si="8"/>
        <v>1</v>
      </c>
      <c r="T30" s="102" t="s">
        <v>100</v>
      </c>
      <c r="U30" s="107">
        <f t="shared" si="9"/>
        <v>10</v>
      </c>
      <c r="V30" s="106">
        <f t="shared" si="5"/>
        <v>10</v>
      </c>
      <c r="W30" s="105" t="str">
        <f t="shared" si="10"/>
        <v>BAJA</v>
      </c>
      <c r="X30" s="113" t="s">
        <v>208</v>
      </c>
      <c r="Y30" s="114" t="s">
        <v>328</v>
      </c>
      <c r="Z30" s="122" t="s">
        <v>329</v>
      </c>
      <c r="AA30" s="132">
        <v>43117</v>
      </c>
      <c r="AB30" s="122" t="s">
        <v>371</v>
      </c>
      <c r="AC30" s="113" t="s">
        <v>381</v>
      </c>
      <c r="AD30" s="133">
        <v>1</v>
      </c>
      <c r="AF30" s="39"/>
      <c r="AG30" s="39"/>
      <c r="AL30" s="41"/>
      <c r="AM30" s="122" t="s">
        <v>369</v>
      </c>
      <c r="HB30" s="2"/>
    </row>
    <row r="31" spans="2:210" ht="258.75" customHeight="1">
      <c r="B31" s="90">
        <v>22</v>
      </c>
      <c r="C31" s="214"/>
      <c r="D31" s="213"/>
      <c r="E31" s="76" t="s">
        <v>124</v>
      </c>
      <c r="F31" s="122" t="s">
        <v>314</v>
      </c>
      <c r="G31" s="119" t="s">
        <v>313</v>
      </c>
      <c r="H31" s="122" t="s">
        <v>315</v>
      </c>
      <c r="I31" s="102" t="s">
        <v>103</v>
      </c>
      <c r="J31" s="103">
        <f t="shared" si="0"/>
        <v>1</v>
      </c>
      <c r="K31" s="102" t="s">
        <v>60</v>
      </c>
      <c r="L31" s="103">
        <f t="shared" si="1"/>
        <v>20</v>
      </c>
      <c r="M31" s="104">
        <f t="shared" si="2"/>
        <v>20</v>
      </c>
      <c r="N31" s="105" t="str">
        <f t="shared" si="7"/>
        <v>MODERADO</v>
      </c>
      <c r="O31" s="122" t="s">
        <v>317</v>
      </c>
      <c r="P31" s="16"/>
      <c r="Q31" s="16"/>
      <c r="R31" s="102" t="s">
        <v>103</v>
      </c>
      <c r="S31" s="107">
        <f t="shared" si="8"/>
        <v>1</v>
      </c>
      <c r="T31" s="102" t="s">
        <v>60</v>
      </c>
      <c r="U31" s="107">
        <f t="shared" si="9"/>
        <v>20</v>
      </c>
      <c r="V31" s="106">
        <f t="shared" si="5"/>
        <v>20</v>
      </c>
      <c r="W31" s="105" t="str">
        <f t="shared" si="10"/>
        <v>MODERADO</v>
      </c>
      <c r="X31" s="113" t="s">
        <v>208</v>
      </c>
      <c r="Y31" s="114" t="s">
        <v>328</v>
      </c>
      <c r="Z31" s="122" t="s">
        <v>330</v>
      </c>
      <c r="AA31" s="132">
        <v>43117</v>
      </c>
      <c r="AB31" s="122" t="s">
        <v>371</v>
      </c>
      <c r="AC31" s="113" t="s">
        <v>381</v>
      </c>
      <c r="AD31" s="133">
        <v>1</v>
      </c>
      <c r="AF31" s="39"/>
      <c r="AG31" s="39"/>
      <c r="AL31" s="41"/>
      <c r="AM31" s="122" t="s">
        <v>369</v>
      </c>
      <c r="HB31" s="2"/>
    </row>
    <row r="32" spans="2:210" ht="15" customHeight="1">
      <c r="B32" s="212"/>
      <c r="C32" s="212"/>
      <c r="D32" s="212"/>
      <c r="E32" s="212"/>
      <c r="F32" s="212"/>
      <c r="G32" s="212"/>
      <c r="H32" s="212"/>
      <c r="I32" s="212"/>
      <c r="J32" s="212"/>
      <c r="K32" s="212"/>
      <c r="L32" s="212"/>
      <c r="M32" s="212"/>
      <c r="N32" s="212"/>
      <c r="O32" s="59"/>
      <c r="P32" s="17"/>
      <c r="Q32" s="17"/>
      <c r="R32" s="17"/>
      <c r="S32" s="17"/>
      <c r="T32" s="17"/>
      <c r="U32" s="17"/>
      <c r="V32" s="17"/>
      <c r="W32" s="17"/>
      <c r="X32" s="15"/>
      <c r="Y32" s="15"/>
      <c r="Z32" s="92"/>
      <c r="AA32" s="15"/>
      <c r="AB32" s="15"/>
      <c r="AC32" s="15"/>
      <c r="AE32" s="39" t="s">
        <v>144</v>
      </c>
      <c r="AF32" s="39" t="s">
        <v>122</v>
      </c>
      <c r="AG32" s="39"/>
      <c r="AL32" s="41"/>
      <c r="HB32" s="2"/>
    </row>
    <row r="33" spans="1:210" ht="12.75">
      <c r="A33" s="24"/>
      <c r="B33" s="4"/>
      <c r="C33" s="85"/>
      <c r="D33" s="4"/>
      <c r="E33" s="4"/>
      <c r="F33" s="4"/>
      <c r="G33" s="4"/>
      <c r="H33" s="4"/>
      <c r="AF33" s="38"/>
      <c r="AG33" s="38"/>
      <c r="AL33" s="41"/>
      <c r="HB33" s="2"/>
    </row>
    <row r="34" spans="1:210" ht="15" customHeight="1">
      <c r="B34" s="5"/>
      <c r="C34" s="86"/>
      <c r="D34" s="5"/>
      <c r="E34" s="5"/>
      <c r="F34" s="5"/>
      <c r="G34" s="5"/>
      <c r="H34" s="5"/>
      <c r="AL34" s="41"/>
      <c r="HB34" s="2"/>
    </row>
    <row r="35" spans="1:210" ht="3" customHeight="1">
      <c r="B35" s="5"/>
      <c r="C35" s="86"/>
      <c r="D35" s="5"/>
      <c r="E35" s="5"/>
      <c r="F35" s="5"/>
      <c r="G35" s="5"/>
      <c r="H35" s="5"/>
      <c r="AL35" s="41"/>
      <c r="HB35" s="2"/>
    </row>
    <row r="36" spans="1:210" ht="15" customHeight="1">
      <c r="B36" s="203" t="s">
        <v>174</v>
      </c>
      <c r="C36" s="203"/>
      <c r="D36" s="203"/>
      <c r="E36" s="203"/>
      <c r="F36" s="203"/>
      <c r="G36" s="203"/>
      <c r="H36" s="203"/>
      <c r="AL36" s="41"/>
      <c r="HB36" s="2"/>
    </row>
    <row r="37" spans="1:210" ht="39.75" customHeight="1">
      <c r="B37" s="80" t="s">
        <v>195</v>
      </c>
      <c r="C37" s="159" t="s">
        <v>85</v>
      </c>
      <c r="D37" s="159"/>
      <c r="E37" s="115"/>
      <c r="F37" s="115"/>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L37" s="41"/>
      <c r="HB37" s="2"/>
    </row>
    <row r="38" spans="1:210" ht="15" customHeight="1">
      <c r="B38" s="79">
        <v>1</v>
      </c>
      <c r="C38" s="164" t="s">
        <v>331</v>
      </c>
      <c r="D38" s="165"/>
      <c r="E38" s="116"/>
      <c r="F38" s="116"/>
      <c r="G38" s="116"/>
      <c r="H38" s="116"/>
      <c r="AL38" s="41"/>
      <c r="HB38" s="2"/>
    </row>
    <row r="39" spans="1:210" ht="15" customHeight="1">
      <c r="B39" s="79">
        <v>2</v>
      </c>
      <c r="C39" s="164" t="s">
        <v>343</v>
      </c>
      <c r="D39" s="165"/>
      <c r="E39" s="117"/>
      <c r="F39" s="117"/>
      <c r="G39" s="117"/>
      <c r="H39" s="117"/>
      <c r="AL39" s="41"/>
      <c r="HB39" s="2"/>
    </row>
    <row r="40" spans="1:210" ht="15" customHeight="1">
      <c r="B40" s="52"/>
      <c r="C40" s="206"/>
      <c r="D40" s="207"/>
      <c r="E40" s="117"/>
      <c r="F40" s="117"/>
      <c r="G40" s="117"/>
      <c r="H40" s="117"/>
      <c r="AL40" s="41"/>
      <c r="HB40" s="2"/>
    </row>
    <row r="41" spans="1:210" ht="15" customHeight="1">
      <c r="B41" s="5"/>
      <c r="C41" s="86"/>
      <c r="D41" s="5"/>
      <c r="E41" s="5"/>
      <c r="F41" s="5"/>
      <c r="G41" s="5"/>
      <c r="H41" s="5"/>
      <c r="AL41" s="41"/>
      <c r="HB41" s="2"/>
    </row>
    <row r="42" spans="1:210" ht="15" customHeight="1">
      <c r="B42" s="5"/>
      <c r="C42" s="86"/>
      <c r="D42" s="5"/>
      <c r="E42" s="5"/>
      <c r="F42" s="5"/>
      <c r="G42" s="5"/>
      <c r="H42" s="5"/>
      <c r="AL42" s="41"/>
      <c r="HB42" s="2"/>
    </row>
    <row r="43" spans="1:210" ht="15" customHeight="1">
      <c r="B43" s="5"/>
      <c r="C43" s="86"/>
      <c r="D43" s="5"/>
      <c r="E43" s="5"/>
      <c r="F43" s="5"/>
      <c r="G43" s="5"/>
      <c r="H43" s="5"/>
      <c r="AL43" s="41"/>
      <c r="HB43" s="2"/>
    </row>
    <row r="44" spans="1:210" ht="15" customHeight="1">
      <c r="B44" s="5"/>
      <c r="C44" s="86"/>
      <c r="D44" s="5"/>
      <c r="E44" s="5"/>
      <c r="F44" s="5"/>
      <c r="G44" s="5"/>
      <c r="H44" s="5"/>
      <c r="AL44" s="41"/>
      <c r="HB44" s="2"/>
    </row>
    <row r="45" spans="1:210">
      <c r="B45" s="5"/>
      <c r="C45" s="86"/>
      <c r="D45" s="5"/>
      <c r="E45" s="5"/>
      <c r="F45" s="5"/>
      <c r="G45" s="5"/>
      <c r="H45" s="5"/>
    </row>
    <row r="46" spans="1:210">
      <c r="B46" s="5"/>
      <c r="C46" s="86"/>
      <c r="D46" s="5"/>
      <c r="E46" s="5"/>
      <c r="F46" s="5"/>
      <c r="G46" s="5"/>
      <c r="H46" s="5"/>
    </row>
    <row r="47" spans="1:210">
      <c r="B47" s="5"/>
      <c r="C47" s="86"/>
      <c r="D47" s="5"/>
      <c r="E47" s="5"/>
      <c r="F47" s="5"/>
      <c r="G47" s="5"/>
      <c r="H47" s="5"/>
    </row>
    <row r="48" spans="1:210">
      <c r="B48" s="5"/>
      <c r="C48" s="86"/>
      <c r="D48" s="5"/>
      <c r="E48" s="5"/>
      <c r="F48" s="5"/>
      <c r="G48" s="5"/>
      <c r="H48" s="5"/>
    </row>
    <row r="49" spans="2:8">
      <c r="B49" s="5"/>
      <c r="C49" s="86"/>
      <c r="D49" s="5"/>
      <c r="E49" s="5"/>
      <c r="F49" s="5"/>
      <c r="G49" s="5"/>
      <c r="H49" s="5"/>
    </row>
    <row r="50" spans="2:8">
      <c r="B50" s="5"/>
      <c r="C50" s="86"/>
      <c r="D50" s="5"/>
      <c r="E50" s="5"/>
      <c r="F50" s="5"/>
      <c r="G50" s="5"/>
      <c r="H50" s="5"/>
    </row>
    <row r="51" spans="2:8">
      <c r="B51" s="5"/>
      <c r="C51" s="86"/>
      <c r="D51" s="5"/>
      <c r="E51" s="5"/>
      <c r="F51" s="5"/>
      <c r="G51" s="5"/>
      <c r="H51" s="5"/>
    </row>
    <row r="52" spans="2:8">
      <c r="B52" s="5"/>
      <c r="C52" s="86"/>
      <c r="D52" s="5"/>
      <c r="E52" s="5"/>
      <c r="F52" s="5"/>
      <c r="G52" s="5"/>
      <c r="H52" s="5"/>
    </row>
    <row r="53" spans="2:8">
      <c r="B53" s="5"/>
      <c r="C53" s="86"/>
      <c r="D53" s="5"/>
      <c r="E53" s="5"/>
      <c r="F53" s="5"/>
      <c r="G53" s="5"/>
      <c r="H53" s="5"/>
    </row>
    <row r="54" spans="2:8">
      <c r="B54" s="5"/>
      <c r="C54" s="86"/>
      <c r="D54" s="5"/>
      <c r="E54" s="5"/>
      <c r="F54" s="5"/>
      <c r="G54" s="5"/>
      <c r="H54" s="5"/>
    </row>
    <row r="55" spans="2:8">
      <c r="B55" s="5"/>
      <c r="C55" s="86"/>
      <c r="D55" s="5"/>
      <c r="E55" s="5"/>
      <c r="F55" s="5"/>
      <c r="G55" s="5"/>
      <c r="H55" s="5"/>
    </row>
    <row r="56" spans="2:8">
      <c r="B56" s="5"/>
      <c r="C56" s="86"/>
      <c r="D56" s="5"/>
      <c r="E56" s="5"/>
      <c r="F56" s="5"/>
      <c r="G56" s="5"/>
      <c r="H56" s="5"/>
    </row>
    <row r="57" spans="2:8">
      <c r="B57" s="5"/>
      <c r="C57" s="86"/>
      <c r="D57" s="5"/>
      <c r="E57" s="5"/>
      <c r="F57" s="5"/>
      <c r="G57" s="5"/>
      <c r="H57" s="5"/>
    </row>
    <row r="58" spans="2:8">
      <c r="B58" s="5"/>
      <c r="C58" s="86"/>
      <c r="D58" s="5"/>
      <c r="E58" s="5"/>
      <c r="F58" s="5"/>
      <c r="G58" s="5"/>
      <c r="H58" s="5"/>
    </row>
    <row r="59" spans="2:8">
      <c r="B59" s="5"/>
      <c r="C59" s="86"/>
      <c r="D59" s="5"/>
      <c r="E59" s="5"/>
      <c r="F59" s="5"/>
      <c r="G59" s="5"/>
      <c r="H59" s="5"/>
    </row>
    <row r="60" spans="2:8">
      <c r="B60" s="5"/>
      <c r="C60" s="86"/>
      <c r="D60" s="5"/>
      <c r="E60" s="5"/>
      <c r="F60" s="5"/>
      <c r="G60" s="5"/>
      <c r="H60" s="5"/>
    </row>
    <row r="61" spans="2:8">
      <c r="B61" s="5"/>
      <c r="C61" s="86"/>
      <c r="D61" s="5"/>
      <c r="E61" s="5"/>
      <c r="F61" s="5"/>
      <c r="G61" s="5"/>
      <c r="H61" s="5"/>
    </row>
    <row r="62" spans="2:8">
      <c r="B62" s="5"/>
      <c r="C62" s="86"/>
      <c r="D62" s="5"/>
      <c r="E62" s="5"/>
      <c r="F62" s="5"/>
      <c r="G62" s="5"/>
      <c r="H62" s="5"/>
    </row>
    <row r="63" spans="2:8">
      <c r="B63" s="5"/>
      <c r="C63" s="86"/>
      <c r="D63" s="5"/>
      <c r="E63" s="5"/>
      <c r="F63" s="5"/>
      <c r="G63" s="5"/>
      <c r="H63" s="5"/>
    </row>
    <row r="64" spans="2:8">
      <c r="B64" s="5"/>
      <c r="C64" s="86"/>
      <c r="D64" s="5"/>
      <c r="E64" s="5"/>
      <c r="F64" s="5"/>
      <c r="G64" s="5"/>
      <c r="H64" s="5"/>
    </row>
    <row r="65" spans="2:8">
      <c r="B65" s="5"/>
      <c r="C65" s="86"/>
      <c r="D65" s="5"/>
      <c r="E65" s="5"/>
      <c r="F65" s="5"/>
      <c r="G65" s="5"/>
      <c r="H65" s="5"/>
    </row>
    <row r="66" spans="2:8">
      <c r="B66" s="5"/>
      <c r="C66" s="86"/>
      <c r="D66" s="5"/>
      <c r="E66" s="5"/>
      <c r="F66" s="5"/>
      <c r="G66" s="5"/>
      <c r="H66" s="5"/>
    </row>
    <row r="67" spans="2:8">
      <c r="B67" s="5"/>
      <c r="C67" s="86"/>
      <c r="D67" s="5"/>
      <c r="E67" s="5"/>
      <c r="F67" s="5"/>
      <c r="G67" s="5"/>
      <c r="H67" s="5"/>
    </row>
    <row r="68" spans="2:8">
      <c r="B68" s="5"/>
      <c r="C68" s="86"/>
      <c r="D68" s="5"/>
      <c r="E68" s="5"/>
      <c r="F68" s="5"/>
      <c r="G68" s="5"/>
      <c r="H68" s="5"/>
    </row>
    <row r="69" spans="2:8">
      <c r="B69" s="5"/>
      <c r="C69" s="86"/>
      <c r="D69" s="5"/>
      <c r="E69" s="5"/>
      <c r="F69" s="5"/>
      <c r="G69" s="5"/>
      <c r="H69" s="5"/>
    </row>
    <row r="70" spans="2:8">
      <c r="B70" s="5"/>
      <c r="C70" s="86"/>
      <c r="D70" s="5"/>
      <c r="E70" s="5"/>
      <c r="F70" s="5"/>
      <c r="G70" s="5"/>
      <c r="H70" s="5"/>
    </row>
    <row r="71" spans="2:8">
      <c r="B71" s="5"/>
      <c r="C71" s="86"/>
      <c r="D71" s="5"/>
      <c r="E71" s="5"/>
      <c r="F71" s="5"/>
      <c r="G71" s="5"/>
      <c r="H71" s="5"/>
    </row>
    <row r="72" spans="2:8">
      <c r="B72" s="5"/>
      <c r="C72" s="86"/>
      <c r="D72" s="5"/>
      <c r="E72" s="5"/>
      <c r="F72" s="5"/>
      <c r="G72" s="5"/>
      <c r="H72" s="5"/>
    </row>
    <row r="73" spans="2:8">
      <c r="B73" s="5"/>
      <c r="C73" s="86"/>
      <c r="D73" s="5"/>
      <c r="E73" s="5"/>
      <c r="F73" s="5"/>
      <c r="G73" s="5"/>
      <c r="H73" s="5"/>
    </row>
    <row r="74" spans="2:8">
      <c r="B74" s="5"/>
      <c r="C74" s="86"/>
      <c r="D74" s="5"/>
      <c r="E74" s="5"/>
      <c r="F74" s="5"/>
      <c r="G74" s="5"/>
      <c r="H74" s="5"/>
    </row>
    <row r="75" spans="2:8">
      <c r="B75" s="5"/>
      <c r="C75" s="86"/>
      <c r="D75" s="5"/>
      <c r="E75" s="5"/>
      <c r="F75" s="5"/>
      <c r="G75" s="5"/>
      <c r="H75" s="5"/>
    </row>
    <row r="76" spans="2:8">
      <c r="B76" s="5"/>
      <c r="C76" s="86"/>
      <c r="D76" s="5"/>
      <c r="E76" s="5"/>
      <c r="F76" s="5"/>
      <c r="G76" s="5"/>
      <c r="H76" s="5"/>
    </row>
    <row r="77" spans="2:8">
      <c r="B77" s="5"/>
      <c r="C77" s="86"/>
      <c r="D77" s="5"/>
      <c r="E77" s="5"/>
      <c r="F77" s="5"/>
      <c r="G77" s="5"/>
      <c r="H77" s="5"/>
    </row>
    <row r="78" spans="2:8">
      <c r="B78" s="5"/>
      <c r="C78" s="86"/>
      <c r="D78" s="5"/>
      <c r="E78" s="5"/>
      <c r="F78" s="5"/>
      <c r="G78" s="5"/>
      <c r="H78" s="5"/>
    </row>
    <row r="79" spans="2:8">
      <c r="B79" s="5"/>
      <c r="C79" s="86"/>
      <c r="D79" s="5"/>
      <c r="E79" s="5"/>
      <c r="F79" s="5"/>
      <c r="G79" s="5"/>
      <c r="H79" s="5"/>
    </row>
    <row r="80" spans="2:8">
      <c r="B80" s="5"/>
      <c r="C80" s="86"/>
      <c r="D80" s="5"/>
      <c r="E80" s="5"/>
      <c r="F80" s="5"/>
      <c r="G80" s="5"/>
      <c r="H80" s="5"/>
    </row>
    <row r="81" spans="2:8">
      <c r="B81" s="5"/>
      <c r="C81" s="86"/>
      <c r="D81" s="5"/>
      <c r="E81" s="5"/>
      <c r="F81" s="5"/>
      <c r="G81" s="5"/>
      <c r="H81" s="5"/>
    </row>
    <row r="82" spans="2:8">
      <c r="B82" s="5"/>
      <c r="C82" s="86"/>
      <c r="D82" s="5"/>
      <c r="E82" s="5"/>
      <c r="F82" s="5"/>
      <c r="G82" s="5"/>
      <c r="H82" s="5"/>
    </row>
    <row r="83" spans="2:8">
      <c r="B83" s="5"/>
      <c r="C83" s="86"/>
      <c r="D83" s="5"/>
      <c r="E83" s="5"/>
      <c r="F83" s="5"/>
      <c r="G83" s="5"/>
      <c r="H83" s="5"/>
    </row>
    <row r="84" spans="2:8">
      <c r="B84" s="5"/>
      <c r="C84" s="86"/>
      <c r="D84" s="5"/>
      <c r="E84" s="5"/>
      <c r="F84" s="5"/>
      <c r="G84" s="5"/>
      <c r="H84" s="5"/>
    </row>
    <row r="85" spans="2:8">
      <c r="B85" s="5"/>
      <c r="C85" s="86"/>
      <c r="D85" s="5"/>
      <c r="E85" s="5"/>
      <c r="F85" s="5"/>
      <c r="G85" s="5"/>
      <c r="H85" s="5"/>
    </row>
    <row r="86" spans="2:8">
      <c r="B86" s="5"/>
      <c r="C86" s="86"/>
      <c r="D86" s="5"/>
      <c r="E86" s="5"/>
      <c r="F86" s="5"/>
      <c r="G86" s="5"/>
      <c r="H86" s="5"/>
    </row>
    <row r="87" spans="2:8">
      <c r="B87" s="5"/>
      <c r="C87" s="86"/>
      <c r="D87" s="5"/>
      <c r="E87" s="5"/>
      <c r="F87" s="5"/>
      <c r="G87" s="5"/>
      <c r="H87" s="5"/>
    </row>
    <row r="88" spans="2:8">
      <c r="B88" s="5"/>
      <c r="C88" s="86"/>
      <c r="D88" s="5"/>
      <c r="E88" s="5"/>
      <c r="F88" s="5"/>
      <c r="G88" s="5"/>
      <c r="H88" s="5"/>
    </row>
    <row r="89" spans="2:8">
      <c r="B89" s="5"/>
      <c r="C89" s="86"/>
      <c r="D89" s="5"/>
      <c r="E89" s="5"/>
      <c r="F89" s="5"/>
      <c r="G89" s="5"/>
      <c r="H89" s="5"/>
    </row>
    <row r="90" spans="2:8">
      <c r="B90" s="5"/>
      <c r="C90" s="86"/>
      <c r="D90" s="5"/>
      <c r="E90" s="5"/>
      <c r="F90" s="5"/>
      <c r="G90" s="5"/>
      <c r="H90" s="5"/>
    </row>
    <row r="91" spans="2:8">
      <c r="B91" s="5"/>
      <c r="C91" s="86"/>
      <c r="D91" s="5"/>
      <c r="E91" s="5"/>
      <c r="F91" s="5"/>
      <c r="G91" s="5"/>
      <c r="H91" s="5"/>
    </row>
    <row r="92" spans="2:8">
      <c r="B92" s="5"/>
      <c r="C92" s="86"/>
      <c r="D92" s="5"/>
      <c r="E92" s="5"/>
      <c r="F92" s="5"/>
      <c r="G92" s="5"/>
      <c r="H92" s="5"/>
    </row>
    <row r="93" spans="2:8">
      <c r="B93" s="5"/>
      <c r="C93" s="86"/>
      <c r="D93" s="5"/>
      <c r="E93" s="5"/>
      <c r="F93" s="5"/>
      <c r="G93" s="5"/>
      <c r="H93" s="5"/>
    </row>
    <row r="94" spans="2:8">
      <c r="B94" s="5"/>
      <c r="C94" s="86"/>
      <c r="D94" s="5"/>
      <c r="E94" s="5"/>
      <c r="F94" s="5"/>
      <c r="G94" s="5"/>
      <c r="H94" s="5"/>
    </row>
    <row r="95" spans="2:8">
      <c r="B95" s="5"/>
      <c r="C95" s="86"/>
      <c r="D95" s="5"/>
      <c r="E95" s="5"/>
      <c r="F95" s="5"/>
      <c r="G95" s="5"/>
      <c r="H95" s="5"/>
    </row>
    <row r="96" spans="2:8">
      <c r="B96" s="5"/>
      <c r="C96" s="86"/>
      <c r="D96" s="5"/>
      <c r="E96" s="5"/>
      <c r="F96" s="5"/>
      <c r="G96" s="5"/>
      <c r="H96" s="5"/>
    </row>
    <row r="97" spans="2:8">
      <c r="B97" s="5"/>
      <c r="C97" s="86"/>
      <c r="D97" s="5"/>
      <c r="E97" s="5"/>
      <c r="F97" s="5"/>
      <c r="G97" s="5"/>
      <c r="H97" s="5"/>
    </row>
    <row r="98" spans="2:8">
      <c r="B98" s="5"/>
      <c r="C98" s="86"/>
      <c r="D98" s="5"/>
      <c r="E98" s="5"/>
      <c r="F98" s="5"/>
      <c r="G98" s="5"/>
      <c r="H98" s="5"/>
    </row>
    <row r="99" spans="2:8">
      <c r="B99" s="5"/>
      <c r="C99" s="86"/>
      <c r="D99" s="5"/>
      <c r="E99" s="5"/>
      <c r="F99" s="5"/>
      <c r="G99" s="5"/>
      <c r="H99" s="5"/>
    </row>
    <row r="100" spans="2:8">
      <c r="B100" s="5"/>
      <c r="C100" s="86"/>
      <c r="D100" s="5"/>
      <c r="E100" s="5"/>
      <c r="F100" s="5"/>
      <c r="G100" s="5"/>
      <c r="H100" s="5"/>
    </row>
    <row r="101" spans="2:8">
      <c r="B101" s="5"/>
      <c r="C101" s="86"/>
      <c r="D101" s="5"/>
      <c r="E101" s="5"/>
      <c r="F101" s="5"/>
      <c r="G101" s="5"/>
      <c r="H101" s="5"/>
    </row>
    <row r="102" spans="2:8">
      <c r="B102" s="5"/>
      <c r="C102" s="86"/>
      <c r="D102" s="5"/>
      <c r="E102" s="5"/>
      <c r="F102" s="5"/>
      <c r="G102" s="5"/>
      <c r="H102" s="5"/>
    </row>
    <row r="103" spans="2:8">
      <c r="B103" s="5"/>
      <c r="C103" s="86"/>
      <c r="D103" s="5"/>
      <c r="E103" s="5"/>
      <c r="F103" s="5"/>
      <c r="G103" s="5"/>
      <c r="H103" s="5"/>
    </row>
    <row r="104" spans="2:8">
      <c r="B104" s="5"/>
      <c r="C104" s="86"/>
      <c r="D104" s="5"/>
      <c r="E104" s="5"/>
      <c r="F104" s="5"/>
      <c r="G104" s="5"/>
      <c r="H104" s="5"/>
    </row>
    <row r="105" spans="2:8">
      <c r="B105" s="5"/>
      <c r="C105" s="86"/>
      <c r="D105" s="5"/>
      <c r="E105" s="5"/>
      <c r="F105" s="5"/>
      <c r="G105" s="5"/>
      <c r="H105" s="5"/>
    </row>
    <row r="106" spans="2:8">
      <c r="B106" s="5"/>
      <c r="C106" s="86"/>
      <c r="D106" s="5"/>
      <c r="E106" s="5"/>
      <c r="F106" s="5"/>
      <c r="G106" s="5"/>
      <c r="H106" s="5"/>
    </row>
    <row r="107" spans="2:8">
      <c r="B107" s="5"/>
      <c r="C107" s="86"/>
      <c r="D107" s="5"/>
      <c r="E107" s="5"/>
      <c r="F107" s="5"/>
      <c r="G107" s="5"/>
      <c r="H107" s="5"/>
    </row>
    <row r="108" spans="2:8">
      <c r="B108" s="5"/>
      <c r="C108" s="86"/>
      <c r="D108" s="5"/>
      <c r="E108" s="5"/>
      <c r="F108" s="5"/>
      <c r="G108" s="5"/>
      <c r="H108" s="5"/>
    </row>
    <row r="109" spans="2:8">
      <c r="B109" s="5"/>
      <c r="C109" s="86"/>
      <c r="D109" s="5"/>
      <c r="E109" s="5"/>
      <c r="F109" s="5"/>
      <c r="G109" s="5"/>
      <c r="H109" s="5"/>
    </row>
    <row r="110" spans="2:8">
      <c r="B110" s="5"/>
      <c r="C110" s="86"/>
      <c r="D110" s="5"/>
      <c r="E110" s="5"/>
      <c r="F110" s="5"/>
      <c r="G110" s="5"/>
      <c r="H110" s="5"/>
    </row>
    <row r="111" spans="2:8">
      <c r="B111" s="5"/>
      <c r="C111" s="86"/>
      <c r="D111" s="5"/>
      <c r="E111" s="5"/>
      <c r="F111" s="5"/>
      <c r="G111" s="5"/>
      <c r="H111" s="5"/>
    </row>
    <row r="112" spans="2:8">
      <c r="B112" s="5"/>
      <c r="C112" s="86"/>
      <c r="D112" s="5"/>
      <c r="E112" s="5"/>
      <c r="F112" s="5"/>
      <c r="G112" s="5"/>
      <c r="H112" s="5"/>
    </row>
    <row r="113" spans="2:8">
      <c r="B113" s="5"/>
      <c r="C113" s="86"/>
      <c r="D113" s="5"/>
      <c r="E113" s="5"/>
      <c r="F113" s="5"/>
      <c r="G113" s="5"/>
      <c r="H113" s="5"/>
    </row>
    <row r="114" spans="2:8">
      <c r="B114" s="5"/>
      <c r="C114" s="86"/>
      <c r="D114" s="5"/>
      <c r="E114" s="5"/>
      <c r="F114" s="5"/>
      <c r="G114" s="5"/>
      <c r="H114" s="5"/>
    </row>
    <row r="115" spans="2:8">
      <c r="B115" s="5"/>
      <c r="C115" s="86"/>
      <c r="D115" s="5"/>
      <c r="E115" s="5"/>
      <c r="F115" s="5"/>
      <c r="G115" s="5"/>
      <c r="H115" s="5"/>
    </row>
    <row r="116" spans="2:8">
      <c r="B116" s="5"/>
      <c r="C116" s="86"/>
      <c r="D116" s="5"/>
      <c r="E116" s="5"/>
      <c r="F116" s="5"/>
      <c r="G116" s="5"/>
      <c r="H116" s="5"/>
    </row>
    <row r="117" spans="2:8">
      <c r="B117" s="5"/>
      <c r="C117" s="86"/>
      <c r="D117" s="5"/>
      <c r="E117" s="5"/>
      <c r="F117" s="5"/>
      <c r="G117" s="5"/>
      <c r="H117" s="5"/>
    </row>
    <row r="118" spans="2:8">
      <c r="B118" s="5"/>
      <c r="C118" s="86"/>
      <c r="D118" s="5"/>
      <c r="E118" s="5"/>
      <c r="F118" s="5"/>
      <c r="G118" s="5"/>
      <c r="H118" s="5"/>
    </row>
    <row r="119" spans="2:8">
      <c r="B119" s="5"/>
      <c r="C119" s="86"/>
      <c r="D119" s="5"/>
      <c r="E119" s="5"/>
      <c r="F119" s="5"/>
      <c r="G119" s="5"/>
      <c r="H119" s="5"/>
    </row>
    <row r="120" spans="2:8">
      <c r="B120" s="5"/>
      <c r="C120" s="86"/>
      <c r="D120" s="5"/>
      <c r="E120" s="5"/>
      <c r="F120" s="5"/>
      <c r="G120" s="5"/>
      <c r="H120" s="5"/>
    </row>
    <row r="121" spans="2:8">
      <c r="B121" s="5"/>
      <c r="C121" s="86"/>
      <c r="D121" s="5"/>
      <c r="E121" s="5"/>
      <c r="F121" s="5"/>
      <c r="G121" s="5"/>
      <c r="H121" s="5"/>
    </row>
    <row r="122" spans="2:8">
      <c r="B122" s="5"/>
      <c r="C122" s="86"/>
      <c r="D122" s="5"/>
      <c r="E122" s="5"/>
      <c r="F122" s="5"/>
      <c r="G122" s="5"/>
      <c r="H122" s="5"/>
    </row>
    <row r="123" spans="2:8">
      <c r="B123" s="5"/>
      <c r="C123" s="86"/>
      <c r="D123" s="5"/>
      <c r="E123" s="5"/>
      <c r="F123" s="5"/>
      <c r="G123" s="5"/>
      <c r="H123" s="5"/>
    </row>
    <row r="124" spans="2:8">
      <c r="B124" s="5"/>
      <c r="C124" s="86"/>
      <c r="D124" s="5"/>
      <c r="E124" s="5"/>
      <c r="F124" s="5"/>
      <c r="G124" s="5"/>
      <c r="H124" s="5"/>
    </row>
    <row r="125" spans="2:8">
      <c r="B125" s="5"/>
      <c r="C125" s="86"/>
      <c r="D125" s="5"/>
      <c r="E125" s="5"/>
      <c r="F125" s="5"/>
      <c r="G125" s="5"/>
      <c r="H125" s="5"/>
    </row>
    <row r="126" spans="2:8">
      <c r="B126" s="5"/>
      <c r="C126" s="86"/>
      <c r="D126" s="5"/>
      <c r="E126" s="5"/>
      <c r="F126" s="5"/>
      <c r="G126" s="5"/>
      <c r="H126" s="5"/>
    </row>
    <row r="127" spans="2:8">
      <c r="B127" s="5"/>
      <c r="C127" s="86"/>
      <c r="D127" s="5"/>
      <c r="E127" s="5"/>
      <c r="F127" s="5"/>
      <c r="G127" s="5"/>
      <c r="H127" s="5"/>
    </row>
    <row r="128" spans="2:8">
      <c r="B128" s="5"/>
      <c r="C128" s="86"/>
      <c r="D128" s="5"/>
      <c r="E128" s="5"/>
      <c r="F128" s="5"/>
      <c r="G128" s="5"/>
      <c r="H128" s="5"/>
    </row>
    <row r="129" spans="2:8">
      <c r="B129" s="5"/>
      <c r="C129" s="86"/>
      <c r="D129" s="5"/>
      <c r="E129" s="5"/>
      <c r="F129" s="5"/>
      <c r="G129" s="5"/>
      <c r="H129" s="5"/>
    </row>
    <row r="130" spans="2:8">
      <c r="B130" s="5"/>
      <c r="C130" s="86"/>
      <c r="D130" s="5"/>
      <c r="E130" s="5"/>
      <c r="F130" s="5"/>
      <c r="G130" s="5"/>
      <c r="H130" s="5"/>
    </row>
    <row r="131" spans="2:8">
      <c r="B131" s="5"/>
      <c r="C131" s="86"/>
      <c r="D131" s="5"/>
      <c r="E131" s="5"/>
      <c r="F131" s="5"/>
      <c r="G131" s="5"/>
      <c r="H131" s="5"/>
    </row>
    <row r="132" spans="2:8">
      <c r="B132" s="5"/>
      <c r="C132" s="86"/>
      <c r="D132" s="5"/>
      <c r="E132" s="5"/>
      <c r="F132" s="5"/>
      <c r="G132" s="5"/>
      <c r="H132" s="5"/>
    </row>
    <row r="133" spans="2:8">
      <c r="B133" s="5"/>
      <c r="C133" s="86"/>
      <c r="D133" s="5"/>
      <c r="E133" s="5"/>
      <c r="F133" s="5"/>
      <c r="G133" s="5"/>
      <c r="H133" s="5"/>
    </row>
    <row r="134" spans="2:8">
      <c r="B134" s="5"/>
      <c r="C134" s="86"/>
      <c r="D134" s="5"/>
      <c r="E134" s="5"/>
      <c r="F134" s="5"/>
      <c r="G134" s="5"/>
      <c r="H134" s="5"/>
    </row>
    <row r="135" spans="2:8">
      <c r="B135" s="5"/>
      <c r="C135" s="86"/>
      <c r="D135" s="5"/>
      <c r="E135" s="5"/>
      <c r="F135" s="5"/>
      <c r="G135" s="5"/>
      <c r="H135" s="5"/>
    </row>
    <row r="136" spans="2:8">
      <c r="B136" s="5"/>
      <c r="C136" s="86"/>
      <c r="D136" s="5"/>
      <c r="E136" s="5"/>
      <c r="F136" s="5"/>
      <c r="G136" s="5"/>
      <c r="H136" s="5"/>
    </row>
    <row r="137" spans="2:8">
      <c r="B137" s="5"/>
      <c r="C137" s="86"/>
      <c r="D137" s="5"/>
      <c r="E137" s="5"/>
      <c r="F137" s="5"/>
      <c r="G137" s="5"/>
      <c r="H137" s="5"/>
    </row>
    <row r="138" spans="2:8">
      <c r="B138" s="5"/>
      <c r="C138" s="86"/>
      <c r="D138" s="5"/>
      <c r="E138" s="5"/>
      <c r="F138" s="5"/>
      <c r="G138" s="5"/>
      <c r="H138" s="5"/>
    </row>
    <row r="139" spans="2:8">
      <c r="B139" s="5"/>
      <c r="C139" s="86"/>
      <c r="D139" s="5"/>
      <c r="E139" s="5"/>
      <c r="F139" s="5"/>
      <c r="G139" s="5"/>
      <c r="H139" s="5"/>
    </row>
    <row r="140" spans="2:8">
      <c r="B140" s="5"/>
      <c r="C140" s="86"/>
      <c r="D140" s="5"/>
      <c r="E140" s="5"/>
      <c r="F140" s="5"/>
      <c r="G140" s="5"/>
      <c r="H140" s="5"/>
    </row>
    <row r="141" spans="2:8">
      <c r="B141" s="5"/>
      <c r="C141" s="86"/>
      <c r="D141" s="5"/>
      <c r="E141" s="5"/>
      <c r="F141" s="5"/>
      <c r="G141" s="5"/>
      <c r="H141" s="5"/>
    </row>
    <row r="142" spans="2:8">
      <c r="B142" s="5"/>
      <c r="C142" s="86"/>
      <c r="D142" s="5"/>
      <c r="E142" s="5"/>
      <c r="F142" s="5"/>
      <c r="G142" s="5"/>
      <c r="H142" s="5"/>
    </row>
    <row r="143" spans="2:8">
      <c r="B143" s="5"/>
      <c r="C143" s="86"/>
      <c r="D143" s="5"/>
      <c r="E143" s="5"/>
      <c r="F143" s="5"/>
      <c r="G143" s="5"/>
      <c r="H143" s="5"/>
    </row>
    <row r="144" spans="2:8">
      <c r="B144" s="5"/>
      <c r="C144" s="86"/>
      <c r="D144" s="5"/>
      <c r="E144" s="5"/>
      <c r="F144" s="5"/>
      <c r="G144" s="5"/>
      <c r="H144" s="5"/>
    </row>
    <row r="145" spans="2:8">
      <c r="B145" s="5"/>
      <c r="C145" s="86"/>
      <c r="D145" s="5"/>
      <c r="E145" s="5"/>
      <c r="F145" s="5"/>
      <c r="G145" s="5"/>
      <c r="H145" s="5"/>
    </row>
    <row r="146" spans="2:8">
      <c r="B146" s="5"/>
      <c r="C146" s="86"/>
      <c r="D146" s="5"/>
      <c r="E146" s="5"/>
      <c r="F146" s="5"/>
      <c r="G146" s="5"/>
      <c r="H146" s="5"/>
    </row>
    <row r="147" spans="2:8">
      <c r="B147" s="5"/>
      <c r="C147" s="86"/>
      <c r="D147" s="5"/>
      <c r="E147" s="5"/>
      <c r="F147" s="5"/>
      <c r="G147" s="5"/>
      <c r="H147" s="5"/>
    </row>
    <row r="148" spans="2:8">
      <c r="B148" s="5"/>
      <c r="C148" s="86"/>
      <c r="D148" s="5"/>
      <c r="E148" s="5"/>
      <c r="F148" s="5"/>
      <c r="G148" s="5"/>
      <c r="H148" s="5"/>
    </row>
    <row r="149" spans="2:8">
      <c r="B149" s="5"/>
      <c r="C149" s="86"/>
      <c r="D149" s="5"/>
      <c r="E149" s="5"/>
      <c r="F149" s="5"/>
      <c r="G149" s="5"/>
      <c r="H149" s="5"/>
    </row>
    <row r="150" spans="2:8">
      <c r="B150" s="5"/>
      <c r="C150" s="86"/>
      <c r="D150" s="5"/>
      <c r="E150" s="5"/>
      <c r="F150" s="5"/>
      <c r="G150" s="5"/>
      <c r="H150" s="5"/>
    </row>
    <row r="151" spans="2:8">
      <c r="B151" s="5"/>
      <c r="C151" s="86"/>
      <c r="D151" s="5"/>
      <c r="E151" s="5"/>
      <c r="F151" s="5"/>
      <c r="G151" s="5"/>
      <c r="H151" s="5"/>
    </row>
    <row r="152" spans="2:8">
      <c r="B152" s="5"/>
      <c r="C152" s="86"/>
      <c r="D152" s="5"/>
      <c r="E152" s="5"/>
      <c r="F152" s="5"/>
      <c r="G152" s="5"/>
      <c r="H152" s="5"/>
    </row>
    <row r="153" spans="2:8">
      <c r="B153" s="5"/>
      <c r="C153" s="86"/>
      <c r="D153" s="5"/>
      <c r="E153" s="5"/>
      <c r="F153" s="5"/>
      <c r="G153" s="5"/>
      <c r="H153" s="5"/>
    </row>
    <row r="154" spans="2:8">
      <c r="B154" s="5"/>
      <c r="C154" s="86"/>
      <c r="D154" s="5"/>
      <c r="E154" s="5"/>
      <c r="F154" s="5"/>
      <c r="G154" s="5"/>
      <c r="H154" s="5"/>
    </row>
    <row r="155" spans="2:8">
      <c r="B155" s="5"/>
      <c r="C155" s="86"/>
      <c r="D155" s="5"/>
      <c r="E155" s="5"/>
      <c r="F155" s="5"/>
      <c r="G155" s="5"/>
      <c r="H155" s="5"/>
    </row>
    <row r="156" spans="2:8">
      <c r="B156" s="5"/>
      <c r="C156" s="86"/>
      <c r="D156" s="5"/>
      <c r="E156" s="5"/>
      <c r="F156" s="5"/>
      <c r="G156" s="5"/>
      <c r="H156" s="5"/>
    </row>
    <row r="157" spans="2:8">
      <c r="B157" s="5"/>
      <c r="C157" s="86"/>
      <c r="D157" s="5"/>
      <c r="E157" s="5"/>
      <c r="F157" s="5"/>
      <c r="G157" s="5"/>
      <c r="H157" s="5"/>
    </row>
    <row r="158" spans="2:8">
      <c r="B158" s="5"/>
      <c r="C158" s="86"/>
      <c r="D158" s="5"/>
      <c r="E158" s="5"/>
      <c r="F158" s="5"/>
      <c r="G158" s="5"/>
      <c r="H158" s="5"/>
    </row>
    <row r="159" spans="2:8">
      <c r="B159" s="5"/>
      <c r="C159" s="86"/>
      <c r="D159" s="5"/>
      <c r="E159" s="5"/>
      <c r="F159" s="5"/>
      <c r="G159" s="5"/>
      <c r="H159" s="5"/>
    </row>
    <row r="160" spans="2:8">
      <c r="B160" s="5"/>
      <c r="C160" s="86"/>
      <c r="D160" s="5"/>
      <c r="E160" s="5"/>
      <c r="F160" s="5"/>
      <c r="G160" s="5"/>
      <c r="H160" s="5"/>
    </row>
    <row r="161" spans="2:8">
      <c r="B161" s="5"/>
      <c r="C161" s="86"/>
      <c r="D161" s="5"/>
      <c r="E161" s="5"/>
      <c r="F161" s="5"/>
      <c r="G161" s="5"/>
      <c r="H161" s="5"/>
    </row>
    <row r="162" spans="2:8">
      <c r="B162" s="5"/>
      <c r="C162" s="86"/>
      <c r="D162" s="5"/>
      <c r="E162" s="5"/>
      <c r="F162" s="5"/>
      <c r="G162" s="5"/>
      <c r="H162" s="5"/>
    </row>
    <row r="163" spans="2:8">
      <c r="B163" s="5"/>
      <c r="C163" s="86"/>
      <c r="D163" s="5"/>
      <c r="E163" s="5"/>
      <c r="F163" s="5"/>
      <c r="G163" s="5"/>
      <c r="H163" s="5"/>
    </row>
    <row r="164" spans="2:8">
      <c r="B164" s="5"/>
      <c r="C164" s="86"/>
      <c r="D164" s="5"/>
      <c r="E164" s="5"/>
      <c r="F164" s="5"/>
      <c r="G164" s="5"/>
      <c r="H164" s="5"/>
    </row>
    <row r="165" spans="2:8">
      <c r="B165" s="5"/>
      <c r="C165" s="86"/>
      <c r="D165" s="5"/>
      <c r="E165" s="5"/>
      <c r="F165" s="5"/>
      <c r="G165" s="5"/>
      <c r="H165" s="5"/>
    </row>
    <row r="166" spans="2:8">
      <c r="B166" s="5"/>
      <c r="C166" s="86"/>
      <c r="D166" s="5"/>
      <c r="E166" s="5"/>
      <c r="F166" s="5"/>
      <c r="G166" s="5"/>
      <c r="H166" s="5"/>
    </row>
    <row r="167" spans="2:8">
      <c r="B167" s="5"/>
      <c r="C167" s="86"/>
      <c r="D167" s="5"/>
      <c r="E167" s="5"/>
      <c r="F167" s="5"/>
      <c r="G167" s="5"/>
      <c r="H167" s="5"/>
    </row>
    <row r="168" spans="2:8">
      <c r="B168" s="5"/>
      <c r="C168" s="86"/>
      <c r="D168" s="5"/>
      <c r="E168" s="5"/>
      <c r="F168" s="5"/>
      <c r="G168" s="5"/>
      <c r="H168" s="5"/>
    </row>
    <row r="169" spans="2:8">
      <c r="B169" s="5"/>
      <c r="C169" s="86"/>
      <c r="D169" s="5"/>
      <c r="E169" s="5"/>
      <c r="F169" s="5"/>
      <c r="G169" s="5"/>
      <c r="H169" s="5"/>
    </row>
    <row r="170" spans="2:8">
      <c r="B170" s="5"/>
      <c r="C170" s="86"/>
      <c r="D170" s="5"/>
      <c r="E170" s="5"/>
      <c r="F170" s="5"/>
      <c r="G170" s="5"/>
      <c r="H170" s="5"/>
    </row>
    <row r="171" spans="2:8">
      <c r="B171" s="5"/>
      <c r="C171" s="86"/>
      <c r="D171" s="5"/>
      <c r="E171" s="5"/>
      <c r="F171" s="5"/>
      <c r="G171" s="5"/>
      <c r="H171" s="5"/>
    </row>
    <row r="172" spans="2:8">
      <c r="B172" s="5"/>
      <c r="C172" s="86"/>
      <c r="D172" s="5"/>
      <c r="E172" s="5"/>
      <c r="F172" s="5"/>
      <c r="G172" s="5"/>
      <c r="H172" s="5"/>
    </row>
    <row r="173" spans="2:8">
      <c r="B173" s="5"/>
      <c r="C173" s="86"/>
      <c r="D173" s="5"/>
      <c r="E173" s="5"/>
      <c r="F173" s="5"/>
      <c r="G173" s="5"/>
      <c r="H173" s="5"/>
    </row>
    <row r="174" spans="2:8">
      <c r="B174" s="5"/>
      <c r="C174" s="86"/>
      <c r="D174" s="5"/>
      <c r="E174" s="5"/>
      <c r="F174" s="5"/>
      <c r="G174" s="5"/>
      <c r="H174" s="5"/>
    </row>
    <row r="175" spans="2:8">
      <c r="B175" s="5"/>
      <c r="C175" s="86"/>
      <c r="D175" s="5"/>
      <c r="E175" s="5"/>
      <c r="F175" s="5"/>
      <c r="G175" s="5"/>
      <c r="H175" s="5"/>
    </row>
    <row r="176" spans="2:8">
      <c r="B176" s="5"/>
      <c r="C176" s="86"/>
      <c r="D176" s="5"/>
      <c r="E176" s="5"/>
      <c r="F176" s="5"/>
      <c r="G176" s="5"/>
      <c r="H176" s="5"/>
    </row>
    <row r="177" spans="2:8">
      <c r="B177" s="5"/>
      <c r="C177" s="86"/>
      <c r="D177" s="5"/>
      <c r="E177" s="5"/>
      <c r="F177" s="5"/>
      <c r="G177" s="5"/>
      <c r="H177" s="5"/>
    </row>
    <row r="178" spans="2:8">
      <c r="B178" s="5"/>
      <c r="C178" s="86"/>
      <c r="D178" s="5"/>
      <c r="E178" s="5"/>
      <c r="F178" s="5"/>
      <c r="G178" s="5"/>
      <c r="H178" s="5"/>
    </row>
    <row r="179" spans="2:8">
      <c r="B179" s="5"/>
      <c r="C179" s="86"/>
      <c r="D179" s="5"/>
      <c r="E179" s="5"/>
      <c r="F179" s="5"/>
      <c r="G179" s="5"/>
      <c r="H179" s="5"/>
    </row>
    <row r="180" spans="2:8">
      <c r="B180" s="5"/>
      <c r="C180" s="86"/>
      <c r="D180" s="5"/>
      <c r="E180" s="5"/>
      <c r="F180" s="5"/>
      <c r="G180" s="5"/>
      <c r="H180" s="5"/>
    </row>
    <row r="181" spans="2:8">
      <c r="B181" s="5"/>
      <c r="C181" s="86"/>
      <c r="D181" s="5"/>
      <c r="E181" s="5"/>
      <c r="F181" s="5"/>
      <c r="G181" s="5"/>
      <c r="H181" s="5"/>
    </row>
    <row r="182" spans="2:8">
      <c r="B182" s="5"/>
      <c r="C182" s="86"/>
      <c r="D182" s="5"/>
      <c r="E182" s="5"/>
      <c r="F182" s="5"/>
      <c r="G182" s="5"/>
      <c r="H182" s="5"/>
    </row>
    <row r="183" spans="2:8">
      <c r="B183" s="5"/>
      <c r="C183" s="86"/>
      <c r="D183" s="5"/>
      <c r="E183" s="5"/>
      <c r="F183" s="5"/>
      <c r="G183" s="5"/>
      <c r="H183" s="5"/>
    </row>
    <row r="184" spans="2:8">
      <c r="B184" s="5"/>
      <c r="C184" s="86"/>
      <c r="D184" s="5"/>
      <c r="E184" s="5"/>
      <c r="F184" s="5"/>
      <c r="G184" s="5"/>
      <c r="H184" s="5"/>
    </row>
    <row r="185" spans="2:8">
      <c r="B185" s="5"/>
      <c r="C185" s="86"/>
      <c r="D185" s="5"/>
      <c r="E185" s="5"/>
      <c r="F185" s="5"/>
      <c r="G185" s="5"/>
      <c r="H185" s="5"/>
    </row>
    <row r="186" spans="2:8">
      <c r="B186" s="5"/>
      <c r="C186" s="86"/>
      <c r="D186" s="5"/>
      <c r="E186" s="5"/>
      <c r="F186" s="5"/>
      <c r="G186" s="5"/>
      <c r="H186" s="5"/>
    </row>
    <row r="187" spans="2:8">
      <c r="B187" s="5"/>
      <c r="C187" s="86"/>
      <c r="D187" s="5"/>
      <c r="E187" s="5"/>
      <c r="F187" s="5"/>
      <c r="G187" s="5"/>
      <c r="H187" s="5"/>
    </row>
    <row r="188" spans="2:8">
      <c r="B188" s="5"/>
      <c r="C188" s="86"/>
      <c r="D188" s="5"/>
      <c r="E188" s="5"/>
      <c r="F188" s="5"/>
      <c r="G188" s="5"/>
      <c r="H188" s="5"/>
    </row>
    <row r="189" spans="2:8">
      <c r="B189" s="5"/>
      <c r="C189" s="86"/>
      <c r="D189" s="5"/>
      <c r="E189" s="5"/>
      <c r="F189" s="5"/>
      <c r="G189" s="5"/>
      <c r="H189" s="5"/>
    </row>
    <row r="190" spans="2:8">
      <c r="B190" s="5"/>
      <c r="C190" s="86"/>
      <c r="D190" s="5"/>
      <c r="E190" s="5"/>
      <c r="F190" s="5"/>
      <c r="G190" s="5"/>
      <c r="H190" s="5"/>
    </row>
    <row r="191" spans="2:8">
      <c r="B191" s="5"/>
      <c r="C191" s="86"/>
      <c r="D191" s="5"/>
      <c r="E191" s="5"/>
      <c r="F191" s="5"/>
      <c r="G191" s="5"/>
      <c r="H191" s="5"/>
    </row>
    <row r="192" spans="2:8">
      <c r="B192" s="5"/>
      <c r="C192" s="86"/>
      <c r="D192" s="5"/>
      <c r="E192" s="5"/>
      <c r="F192" s="5"/>
      <c r="G192" s="5"/>
      <c r="H192" s="5"/>
    </row>
    <row r="193" spans="2:8">
      <c r="B193" s="5"/>
      <c r="C193" s="86"/>
      <c r="D193" s="5"/>
      <c r="E193" s="5"/>
      <c r="F193" s="5"/>
      <c r="G193" s="5"/>
      <c r="H193" s="5"/>
    </row>
    <row r="194" spans="2:8">
      <c r="B194" s="5"/>
      <c r="C194" s="86"/>
      <c r="D194" s="5"/>
      <c r="E194" s="5"/>
      <c r="F194" s="5"/>
      <c r="G194" s="5"/>
      <c r="H194" s="5"/>
    </row>
    <row r="195" spans="2:8">
      <c r="B195" s="5"/>
      <c r="C195" s="86"/>
      <c r="D195" s="5"/>
      <c r="E195" s="5"/>
      <c r="F195" s="5"/>
      <c r="G195" s="5"/>
      <c r="H195" s="5"/>
    </row>
    <row r="196" spans="2:8">
      <c r="B196" s="5"/>
      <c r="C196" s="86"/>
      <c r="D196" s="5"/>
      <c r="E196" s="5"/>
      <c r="F196" s="5"/>
      <c r="G196" s="5"/>
      <c r="H196" s="5"/>
    </row>
    <row r="197" spans="2:8">
      <c r="B197" s="5"/>
      <c r="C197" s="86"/>
      <c r="D197" s="5"/>
      <c r="E197" s="5"/>
      <c r="F197" s="5"/>
      <c r="G197" s="5"/>
      <c r="H197" s="5"/>
    </row>
    <row r="198" spans="2:8">
      <c r="B198" s="5"/>
      <c r="C198" s="86"/>
      <c r="D198" s="5"/>
      <c r="E198" s="5"/>
      <c r="F198" s="5"/>
      <c r="G198" s="5"/>
      <c r="H198" s="5"/>
    </row>
    <row r="199" spans="2:8">
      <c r="B199" s="5"/>
      <c r="C199" s="86"/>
      <c r="D199" s="5"/>
      <c r="E199" s="5"/>
      <c r="F199" s="5"/>
      <c r="G199" s="5"/>
      <c r="H199" s="5"/>
    </row>
    <row r="200" spans="2:8">
      <c r="B200" s="5"/>
      <c r="C200" s="86"/>
      <c r="D200" s="5"/>
      <c r="E200" s="5"/>
      <c r="F200" s="5"/>
      <c r="G200" s="5"/>
      <c r="H200" s="5"/>
    </row>
    <row r="201" spans="2:8">
      <c r="B201" s="5"/>
      <c r="C201" s="86"/>
      <c r="D201" s="5"/>
      <c r="E201" s="5"/>
      <c r="F201" s="5"/>
      <c r="G201" s="5"/>
      <c r="H201" s="5"/>
    </row>
    <row r="202" spans="2:8">
      <c r="B202" s="5"/>
      <c r="C202" s="86"/>
      <c r="D202" s="5"/>
      <c r="E202" s="5"/>
      <c r="F202" s="5"/>
      <c r="G202" s="5"/>
      <c r="H202" s="5"/>
    </row>
    <row r="203" spans="2:8">
      <c r="B203" s="5"/>
      <c r="C203" s="86"/>
      <c r="D203" s="5"/>
      <c r="E203" s="5"/>
      <c r="F203" s="5"/>
      <c r="G203" s="5"/>
      <c r="H203" s="5"/>
    </row>
    <row r="204" spans="2:8">
      <c r="B204" s="5"/>
      <c r="C204" s="86"/>
      <c r="D204" s="5"/>
      <c r="E204" s="5"/>
      <c r="F204" s="5"/>
      <c r="G204" s="5"/>
      <c r="H204" s="5"/>
    </row>
    <row r="205" spans="2:8">
      <c r="B205" s="5"/>
      <c r="C205" s="86"/>
      <c r="D205" s="5"/>
      <c r="E205" s="5"/>
      <c r="F205" s="5"/>
      <c r="G205" s="5"/>
      <c r="H205" s="5"/>
    </row>
    <row r="206" spans="2:8">
      <c r="B206" s="5"/>
      <c r="C206" s="86"/>
      <c r="D206" s="5"/>
      <c r="E206" s="5"/>
      <c r="F206" s="5"/>
      <c r="G206" s="5"/>
      <c r="H206" s="5"/>
    </row>
    <row r="207" spans="2:8">
      <c r="B207" s="5"/>
      <c r="C207" s="86"/>
      <c r="D207" s="5"/>
      <c r="E207" s="5"/>
      <c r="F207" s="5"/>
      <c r="G207" s="5"/>
      <c r="H207" s="5"/>
    </row>
    <row r="208" spans="2:8">
      <c r="B208" s="5"/>
      <c r="C208" s="86"/>
      <c r="D208" s="5"/>
      <c r="E208" s="5"/>
      <c r="F208" s="5"/>
      <c r="G208" s="5"/>
      <c r="H208" s="5"/>
    </row>
    <row r="209" spans="2:8">
      <c r="B209" s="5"/>
      <c r="C209" s="86"/>
      <c r="D209" s="5"/>
      <c r="E209" s="5"/>
      <c r="F209" s="5"/>
      <c r="G209" s="5"/>
      <c r="H209" s="5"/>
    </row>
    <row r="210" spans="2:8">
      <c r="B210" s="5"/>
      <c r="C210" s="86"/>
      <c r="D210" s="5"/>
      <c r="E210" s="5"/>
      <c r="F210" s="5"/>
      <c r="G210" s="5"/>
      <c r="H210" s="5"/>
    </row>
    <row r="211" spans="2:8">
      <c r="B211" s="5"/>
      <c r="C211" s="86"/>
      <c r="D211" s="5"/>
      <c r="E211" s="5"/>
      <c r="F211" s="5"/>
      <c r="G211" s="5"/>
      <c r="H211" s="5"/>
    </row>
    <row r="212" spans="2:8">
      <c r="B212" s="5"/>
      <c r="C212" s="86"/>
      <c r="D212" s="5"/>
      <c r="E212" s="5"/>
      <c r="F212" s="5"/>
      <c r="G212" s="5"/>
      <c r="H212" s="5"/>
    </row>
    <row r="213" spans="2:8">
      <c r="B213" s="5"/>
      <c r="C213" s="86"/>
      <c r="D213" s="5"/>
      <c r="E213" s="5"/>
      <c r="F213" s="5"/>
      <c r="G213" s="5"/>
      <c r="H213" s="5"/>
    </row>
    <row r="214" spans="2:8">
      <c r="B214" s="5"/>
      <c r="C214" s="86"/>
      <c r="D214" s="5"/>
      <c r="E214" s="5"/>
      <c r="F214" s="5"/>
      <c r="G214" s="5"/>
      <c r="H214" s="5"/>
    </row>
    <row r="215" spans="2:8">
      <c r="B215" s="5"/>
      <c r="C215" s="86"/>
      <c r="D215" s="5"/>
      <c r="E215" s="5"/>
      <c r="F215" s="5"/>
      <c r="G215" s="5"/>
      <c r="H215" s="5"/>
    </row>
    <row r="216" spans="2:8">
      <c r="B216" s="5"/>
      <c r="C216" s="86"/>
      <c r="D216" s="5"/>
      <c r="E216" s="5"/>
      <c r="F216" s="5"/>
      <c r="G216" s="5"/>
      <c r="H216" s="5"/>
    </row>
    <row r="217" spans="2:8">
      <c r="B217" s="5"/>
      <c r="C217" s="86"/>
      <c r="D217" s="5"/>
      <c r="E217" s="5"/>
      <c r="F217" s="5"/>
      <c r="G217" s="5"/>
      <c r="H217" s="5"/>
    </row>
    <row r="218" spans="2:8">
      <c r="B218" s="5"/>
      <c r="C218" s="86"/>
      <c r="D218" s="5"/>
      <c r="E218" s="5"/>
      <c r="F218" s="5"/>
      <c r="G218" s="5"/>
      <c r="H218" s="5"/>
    </row>
    <row r="219" spans="2:8">
      <c r="B219" s="5"/>
      <c r="C219" s="86"/>
      <c r="D219" s="5"/>
      <c r="E219" s="5"/>
      <c r="F219" s="5"/>
      <c r="G219" s="5"/>
      <c r="H219" s="5"/>
    </row>
    <row r="220" spans="2:8">
      <c r="B220" s="5"/>
      <c r="C220" s="86"/>
      <c r="D220" s="5"/>
      <c r="E220" s="5"/>
      <c r="F220" s="5"/>
      <c r="G220" s="5"/>
      <c r="H220" s="5"/>
    </row>
    <row r="221" spans="2:8">
      <c r="B221" s="5"/>
      <c r="C221" s="86"/>
      <c r="D221" s="5"/>
      <c r="E221" s="5"/>
      <c r="F221" s="5"/>
      <c r="G221" s="5"/>
      <c r="H221" s="5"/>
    </row>
    <row r="222" spans="2:8">
      <c r="B222" s="5"/>
      <c r="C222" s="86"/>
      <c r="D222" s="5"/>
      <c r="E222" s="5"/>
      <c r="F222" s="5"/>
      <c r="G222" s="5"/>
      <c r="H222" s="5"/>
    </row>
    <row r="223" spans="2:8">
      <c r="B223" s="5"/>
      <c r="C223" s="86"/>
      <c r="D223" s="5"/>
      <c r="E223" s="5"/>
      <c r="F223" s="5"/>
      <c r="G223" s="5"/>
      <c r="H223" s="5"/>
    </row>
    <row r="224" spans="2:8">
      <c r="B224" s="5"/>
      <c r="C224" s="86"/>
      <c r="D224" s="5"/>
      <c r="E224" s="5"/>
      <c r="F224" s="5"/>
      <c r="G224" s="5"/>
      <c r="H224" s="5"/>
    </row>
    <row r="225" spans="2:8">
      <c r="B225" s="5"/>
      <c r="C225" s="86"/>
      <c r="D225" s="5"/>
      <c r="E225" s="5"/>
      <c r="F225" s="5"/>
      <c r="G225" s="5"/>
      <c r="H225" s="5"/>
    </row>
    <row r="226" spans="2:8">
      <c r="B226" s="5"/>
      <c r="C226" s="86"/>
      <c r="D226" s="5"/>
      <c r="E226" s="5"/>
      <c r="F226" s="5"/>
      <c r="G226" s="5"/>
      <c r="H226" s="5"/>
    </row>
    <row r="227" spans="2:8">
      <c r="B227" s="5"/>
      <c r="C227" s="86"/>
      <c r="D227" s="5"/>
      <c r="E227" s="5"/>
      <c r="F227" s="5"/>
      <c r="G227" s="5"/>
      <c r="H227" s="5"/>
    </row>
    <row r="228" spans="2:8">
      <c r="B228" s="5"/>
      <c r="C228" s="86"/>
      <c r="D228" s="5"/>
      <c r="E228" s="5"/>
      <c r="F228" s="5"/>
      <c r="G228" s="5"/>
      <c r="H228" s="5"/>
    </row>
    <row r="229" spans="2:8">
      <c r="B229" s="5"/>
      <c r="C229" s="86"/>
      <c r="D229" s="5"/>
      <c r="E229" s="5"/>
      <c r="F229" s="5"/>
      <c r="G229" s="5"/>
      <c r="H229" s="5"/>
    </row>
    <row r="230" spans="2:8">
      <c r="B230" s="5"/>
      <c r="C230" s="86"/>
      <c r="D230" s="5"/>
      <c r="E230" s="5"/>
      <c r="F230" s="5"/>
      <c r="G230" s="5"/>
      <c r="H230" s="5"/>
    </row>
    <row r="231" spans="2:8">
      <c r="B231" s="5"/>
      <c r="C231" s="86"/>
      <c r="D231" s="5"/>
      <c r="E231" s="5"/>
      <c r="F231" s="5"/>
      <c r="G231" s="5"/>
      <c r="H231" s="5"/>
    </row>
    <row r="232" spans="2:8">
      <c r="B232" s="5"/>
      <c r="C232" s="86"/>
      <c r="D232" s="5"/>
      <c r="E232" s="5"/>
      <c r="F232" s="5"/>
      <c r="G232" s="5"/>
      <c r="H232" s="5"/>
    </row>
    <row r="233" spans="2:8">
      <c r="B233" s="5"/>
      <c r="C233" s="86"/>
      <c r="D233" s="5"/>
      <c r="E233" s="5"/>
      <c r="F233" s="5"/>
      <c r="G233" s="5"/>
      <c r="H233" s="5"/>
    </row>
    <row r="234" spans="2:8">
      <c r="B234" s="5"/>
      <c r="C234" s="86"/>
      <c r="D234" s="5"/>
      <c r="E234" s="5"/>
      <c r="F234" s="5"/>
      <c r="G234" s="5"/>
      <c r="H234" s="5"/>
    </row>
    <row r="235" spans="2:8">
      <c r="B235" s="5"/>
      <c r="C235" s="86"/>
      <c r="D235" s="5"/>
      <c r="E235" s="5"/>
      <c r="F235" s="5"/>
      <c r="G235" s="5"/>
      <c r="H235" s="5"/>
    </row>
    <row r="236" spans="2:8">
      <c r="B236" s="5"/>
      <c r="C236" s="86"/>
      <c r="D236" s="5"/>
      <c r="E236" s="5"/>
      <c r="F236" s="5"/>
      <c r="G236" s="5"/>
      <c r="H236" s="5"/>
    </row>
    <row r="237" spans="2:8">
      <c r="B237" s="5"/>
      <c r="C237" s="86"/>
      <c r="D237" s="5"/>
      <c r="E237" s="5"/>
      <c r="F237" s="5"/>
      <c r="G237" s="5"/>
      <c r="H237" s="5"/>
    </row>
    <row r="238" spans="2:8">
      <c r="B238" s="5"/>
      <c r="C238" s="86"/>
      <c r="D238" s="5"/>
      <c r="E238" s="5"/>
      <c r="F238" s="5"/>
      <c r="G238" s="5"/>
      <c r="H238" s="5"/>
    </row>
    <row r="239" spans="2:8">
      <c r="B239" s="5"/>
      <c r="C239" s="86"/>
      <c r="D239" s="5"/>
      <c r="E239" s="5"/>
      <c r="F239" s="5"/>
      <c r="G239" s="5"/>
      <c r="H239" s="5"/>
    </row>
    <row r="240" spans="2:8">
      <c r="B240" s="5"/>
      <c r="C240" s="86"/>
      <c r="D240" s="5"/>
      <c r="E240" s="5"/>
      <c r="F240" s="5"/>
      <c r="G240" s="5"/>
      <c r="H240" s="5"/>
    </row>
    <row r="241" spans="2:8">
      <c r="B241" s="5"/>
      <c r="C241" s="86"/>
      <c r="D241" s="5"/>
      <c r="E241" s="5"/>
      <c r="F241" s="5"/>
      <c r="G241" s="5"/>
      <c r="H241" s="5"/>
    </row>
    <row r="242" spans="2:8">
      <c r="B242" s="5"/>
      <c r="C242" s="86"/>
      <c r="D242" s="5"/>
      <c r="E242" s="5"/>
      <c r="F242" s="5"/>
      <c r="G242" s="5"/>
      <c r="H242" s="5"/>
    </row>
    <row r="243" spans="2:8">
      <c r="B243" s="5"/>
      <c r="C243" s="86"/>
      <c r="D243" s="5"/>
      <c r="E243" s="5"/>
      <c r="F243" s="5"/>
      <c r="G243" s="5"/>
      <c r="H243" s="5"/>
    </row>
    <row r="244" spans="2:8">
      <c r="B244" s="5"/>
      <c r="C244" s="86"/>
      <c r="D244" s="5"/>
      <c r="E244" s="5"/>
      <c r="F244" s="5"/>
      <c r="G244" s="5"/>
      <c r="H244" s="5"/>
    </row>
    <row r="245" spans="2:8">
      <c r="B245" s="5"/>
      <c r="C245" s="86"/>
      <c r="D245" s="5"/>
      <c r="E245" s="5"/>
      <c r="F245" s="5"/>
      <c r="G245" s="5"/>
      <c r="H245" s="5"/>
    </row>
    <row r="246" spans="2:8">
      <c r="B246" s="5"/>
      <c r="C246" s="86"/>
      <c r="D246" s="5"/>
      <c r="E246" s="5"/>
      <c r="F246" s="5"/>
      <c r="G246" s="5"/>
      <c r="H246" s="5"/>
    </row>
    <row r="247" spans="2:8">
      <c r="B247" s="5"/>
      <c r="C247" s="86"/>
      <c r="D247" s="5"/>
      <c r="E247" s="5"/>
      <c r="F247" s="5"/>
      <c r="G247" s="5"/>
      <c r="H247" s="5"/>
    </row>
    <row r="248" spans="2:8">
      <c r="B248" s="5"/>
      <c r="C248" s="86"/>
      <c r="D248" s="5"/>
      <c r="E248" s="5"/>
      <c r="F248" s="5"/>
      <c r="G248" s="5"/>
      <c r="H248" s="5"/>
    </row>
    <row r="249" spans="2:8">
      <c r="B249" s="5"/>
      <c r="C249" s="86"/>
      <c r="D249" s="5"/>
      <c r="E249" s="5"/>
      <c r="F249" s="5"/>
      <c r="G249" s="5"/>
      <c r="H249" s="5"/>
    </row>
    <row r="250" spans="2:8">
      <c r="B250" s="5"/>
      <c r="C250" s="86"/>
      <c r="D250" s="5"/>
      <c r="E250" s="5"/>
      <c r="F250" s="5"/>
      <c r="G250" s="5"/>
      <c r="H250" s="5"/>
    </row>
    <row r="251" spans="2:8">
      <c r="B251" s="5"/>
      <c r="C251" s="86"/>
      <c r="D251" s="5"/>
      <c r="E251" s="5"/>
      <c r="F251" s="5"/>
      <c r="G251" s="5"/>
      <c r="H251" s="5"/>
    </row>
    <row r="252" spans="2:8">
      <c r="B252" s="5"/>
      <c r="C252" s="86"/>
      <c r="D252" s="5"/>
      <c r="E252" s="5"/>
      <c r="F252" s="5"/>
      <c r="G252" s="5"/>
      <c r="H252" s="5"/>
    </row>
    <row r="253" spans="2:8">
      <c r="B253" s="5"/>
      <c r="C253" s="86"/>
      <c r="D253" s="5"/>
      <c r="E253" s="5"/>
      <c r="F253" s="5"/>
      <c r="G253" s="5"/>
      <c r="H253" s="5"/>
    </row>
    <row r="254" spans="2:8">
      <c r="B254" s="5"/>
      <c r="C254" s="86"/>
      <c r="D254" s="5"/>
      <c r="E254" s="5"/>
      <c r="F254" s="5"/>
      <c r="G254" s="5"/>
      <c r="H254" s="5"/>
    </row>
    <row r="255" spans="2:8">
      <c r="B255" s="5"/>
      <c r="C255" s="86"/>
      <c r="D255" s="5"/>
      <c r="E255" s="5"/>
      <c r="F255" s="5"/>
      <c r="G255" s="5"/>
      <c r="H255" s="5"/>
    </row>
    <row r="256" spans="2:8">
      <c r="B256" s="5"/>
      <c r="C256" s="86"/>
      <c r="D256" s="5"/>
      <c r="E256" s="5"/>
      <c r="F256" s="5"/>
      <c r="G256" s="5"/>
      <c r="H256" s="5"/>
    </row>
    <row r="257" spans="2:8">
      <c r="B257" s="5"/>
      <c r="C257" s="86"/>
      <c r="D257" s="5"/>
      <c r="E257" s="5"/>
      <c r="F257" s="5"/>
      <c r="G257" s="5"/>
      <c r="H257" s="5"/>
    </row>
    <row r="258" spans="2:8">
      <c r="B258" s="5"/>
      <c r="C258" s="86"/>
      <c r="D258" s="5"/>
      <c r="E258" s="5"/>
      <c r="F258" s="5"/>
      <c r="G258" s="5"/>
      <c r="H258" s="5"/>
    </row>
    <row r="259" spans="2:8">
      <c r="B259" s="5"/>
      <c r="C259" s="86"/>
      <c r="D259" s="5"/>
      <c r="E259" s="5"/>
      <c r="F259" s="5"/>
      <c r="G259" s="5"/>
      <c r="H259" s="5"/>
    </row>
    <row r="260" spans="2:8">
      <c r="B260" s="5"/>
      <c r="C260" s="86"/>
      <c r="D260" s="5"/>
      <c r="E260" s="5"/>
      <c r="F260" s="5"/>
      <c r="G260" s="5"/>
      <c r="H260" s="5"/>
    </row>
    <row r="261" spans="2:8">
      <c r="B261" s="5"/>
      <c r="C261" s="86"/>
      <c r="D261" s="5"/>
      <c r="E261" s="5"/>
      <c r="F261" s="5"/>
      <c r="G261" s="5"/>
      <c r="H261" s="5"/>
    </row>
    <row r="262" spans="2:8">
      <c r="B262" s="5"/>
      <c r="C262" s="86"/>
      <c r="D262" s="5"/>
      <c r="E262" s="5"/>
      <c r="F262" s="5"/>
      <c r="G262" s="5"/>
      <c r="H262" s="5"/>
    </row>
    <row r="263" spans="2:8">
      <c r="B263" s="5"/>
      <c r="C263" s="86"/>
      <c r="D263" s="5"/>
      <c r="E263" s="5"/>
      <c r="F263" s="5"/>
      <c r="G263" s="5"/>
      <c r="H263" s="5"/>
    </row>
    <row r="264" spans="2:8">
      <c r="B264" s="5"/>
      <c r="C264" s="86"/>
      <c r="D264" s="5"/>
      <c r="E264" s="5"/>
      <c r="F264" s="5"/>
      <c r="G264" s="5"/>
      <c r="H264" s="5"/>
    </row>
    <row r="265" spans="2:8">
      <c r="B265" s="5"/>
      <c r="C265" s="86"/>
      <c r="D265" s="5"/>
      <c r="E265" s="5"/>
      <c r="F265" s="5"/>
      <c r="G265" s="5"/>
      <c r="H265" s="5"/>
    </row>
    <row r="266" spans="2:8">
      <c r="B266" s="5"/>
      <c r="C266" s="86"/>
      <c r="D266" s="5"/>
      <c r="E266" s="5"/>
      <c r="F266" s="5"/>
      <c r="G266" s="5"/>
      <c r="H266" s="5"/>
    </row>
    <row r="267" spans="2:8">
      <c r="B267" s="5"/>
      <c r="C267" s="86"/>
      <c r="D267" s="5"/>
      <c r="E267" s="5"/>
      <c r="F267" s="5"/>
      <c r="G267" s="5"/>
      <c r="H267" s="5"/>
    </row>
    <row r="268" spans="2:8">
      <c r="B268" s="5"/>
      <c r="C268" s="86"/>
      <c r="D268" s="5"/>
      <c r="E268" s="5"/>
      <c r="F268" s="5"/>
      <c r="G268" s="5"/>
      <c r="H268" s="5"/>
    </row>
    <row r="269" spans="2:8">
      <c r="B269" s="5"/>
      <c r="C269" s="86"/>
      <c r="D269" s="5"/>
      <c r="E269" s="5"/>
      <c r="F269" s="5"/>
      <c r="G269" s="5"/>
      <c r="H269" s="5"/>
    </row>
    <row r="270" spans="2:8">
      <c r="B270" s="5"/>
      <c r="C270" s="86"/>
      <c r="D270" s="5"/>
      <c r="E270" s="5"/>
      <c r="F270" s="5"/>
      <c r="G270" s="5"/>
      <c r="H270" s="5"/>
    </row>
    <row r="271" spans="2:8">
      <c r="B271" s="5"/>
      <c r="C271" s="86"/>
      <c r="D271" s="5"/>
      <c r="E271" s="5"/>
      <c r="F271" s="5"/>
      <c r="G271" s="5"/>
      <c r="H271" s="5"/>
    </row>
    <row r="272" spans="2:8">
      <c r="B272" s="5"/>
      <c r="C272" s="86"/>
      <c r="D272" s="5"/>
      <c r="E272" s="5"/>
      <c r="F272" s="5"/>
      <c r="G272" s="5"/>
      <c r="H272" s="5"/>
    </row>
    <row r="273" spans="2:8">
      <c r="B273" s="5"/>
      <c r="C273" s="86"/>
      <c r="D273" s="5"/>
      <c r="E273" s="5"/>
      <c r="F273" s="5"/>
      <c r="G273" s="5"/>
      <c r="H273" s="5"/>
    </row>
    <row r="274" spans="2:8">
      <c r="B274" s="5"/>
      <c r="C274" s="86"/>
      <c r="D274" s="5"/>
      <c r="E274" s="5"/>
      <c r="F274" s="5"/>
      <c r="G274" s="5"/>
      <c r="H274" s="5"/>
    </row>
    <row r="275" spans="2:8">
      <c r="B275" s="5"/>
      <c r="C275" s="86"/>
      <c r="D275" s="5"/>
      <c r="E275" s="5"/>
      <c r="F275" s="5"/>
      <c r="G275" s="5"/>
      <c r="H275" s="5"/>
    </row>
    <row r="276" spans="2:8">
      <c r="B276" s="5"/>
      <c r="C276" s="86"/>
      <c r="D276" s="5"/>
      <c r="E276" s="5"/>
      <c r="F276" s="5"/>
      <c r="G276" s="5"/>
      <c r="H276" s="5"/>
    </row>
    <row r="277" spans="2:8">
      <c r="B277" s="5"/>
      <c r="C277" s="86"/>
      <c r="D277" s="5"/>
      <c r="E277" s="5"/>
      <c r="F277" s="5"/>
      <c r="G277" s="5"/>
      <c r="H277" s="5"/>
    </row>
    <row r="278" spans="2:8">
      <c r="B278" s="5"/>
      <c r="C278" s="86"/>
      <c r="D278" s="5"/>
      <c r="E278" s="5"/>
      <c r="F278" s="5"/>
      <c r="G278" s="5"/>
      <c r="H278" s="5"/>
    </row>
    <row r="279" spans="2:8">
      <c r="B279" s="5"/>
      <c r="C279" s="86"/>
      <c r="D279" s="5"/>
      <c r="E279" s="5"/>
      <c r="F279" s="5"/>
      <c r="G279" s="5"/>
      <c r="H279" s="5"/>
    </row>
    <row r="280" spans="2:8">
      <c r="B280" s="5"/>
      <c r="C280" s="86"/>
      <c r="D280" s="5"/>
      <c r="E280" s="5"/>
      <c r="F280" s="5"/>
      <c r="G280" s="5"/>
      <c r="H280" s="5"/>
    </row>
    <row r="281" spans="2:8">
      <c r="B281" s="5"/>
      <c r="C281" s="86"/>
      <c r="D281" s="5"/>
      <c r="E281" s="5"/>
      <c r="F281" s="5"/>
      <c r="G281" s="5"/>
      <c r="H281" s="5"/>
    </row>
    <row r="282" spans="2:8">
      <c r="B282" s="5"/>
      <c r="C282" s="86"/>
      <c r="D282" s="5"/>
      <c r="E282" s="5"/>
      <c r="F282" s="5"/>
      <c r="G282" s="5"/>
      <c r="H282" s="5"/>
    </row>
    <row r="283" spans="2:8">
      <c r="B283" s="5"/>
      <c r="C283" s="86"/>
      <c r="D283" s="5"/>
      <c r="E283" s="5"/>
      <c r="F283" s="5"/>
      <c r="G283" s="5"/>
      <c r="H283" s="5"/>
    </row>
    <row r="284" spans="2:8">
      <c r="B284" s="5"/>
      <c r="C284" s="86"/>
      <c r="D284" s="5"/>
      <c r="E284" s="5"/>
      <c r="F284" s="5"/>
      <c r="G284" s="5"/>
      <c r="H284" s="5"/>
    </row>
    <row r="285" spans="2:8">
      <c r="B285" s="5"/>
      <c r="C285" s="86"/>
      <c r="D285" s="5"/>
      <c r="E285" s="5"/>
      <c r="F285" s="5"/>
      <c r="G285" s="5"/>
      <c r="H285" s="5"/>
    </row>
    <row r="286" spans="2:8">
      <c r="B286" s="5"/>
      <c r="C286" s="86"/>
      <c r="D286" s="5"/>
      <c r="E286" s="5"/>
      <c r="F286" s="5"/>
      <c r="G286" s="5"/>
      <c r="H286" s="5"/>
    </row>
    <row r="287" spans="2:8">
      <c r="B287" s="5"/>
      <c r="C287" s="86"/>
      <c r="D287" s="5"/>
      <c r="E287" s="5"/>
      <c r="F287" s="5"/>
      <c r="G287" s="5"/>
      <c r="H287" s="5"/>
    </row>
    <row r="288" spans="2:8">
      <c r="B288" s="5"/>
      <c r="C288" s="86"/>
      <c r="D288" s="5"/>
      <c r="E288" s="5"/>
      <c r="F288" s="5"/>
      <c r="G288" s="5"/>
      <c r="H288" s="5"/>
    </row>
    <row r="289" spans="2:8">
      <c r="B289" s="5"/>
      <c r="C289" s="86"/>
      <c r="D289" s="5"/>
      <c r="E289" s="5"/>
      <c r="F289" s="5"/>
      <c r="G289" s="5"/>
      <c r="H289" s="5"/>
    </row>
    <row r="290" spans="2:8">
      <c r="B290" s="5"/>
      <c r="C290" s="86"/>
      <c r="D290" s="5"/>
      <c r="E290" s="5"/>
      <c r="F290" s="5"/>
      <c r="G290" s="5"/>
      <c r="H290" s="5"/>
    </row>
    <row r="291" spans="2:8">
      <c r="B291" s="5"/>
      <c r="C291" s="86"/>
      <c r="D291" s="5"/>
      <c r="E291" s="5"/>
      <c r="F291" s="5"/>
      <c r="G291" s="5"/>
      <c r="H291" s="5"/>
    </row>
    <row r="292" spans="2:8">
      <c r="B292" s="5"/>
      <c r="C292" s="86"/>
      <c r="D292" s="5"/>
      <c r="E292" s="5"/>
      <c r="F292" s="5"/>
      <c r="G292" s="5"/>
      <c r="H292" s="5"/>
    </row>
    <row r="293" spans="2:8">
      <c r="B293" s="5"/>
      <c r="C293" s="86"/>
      <c r="D293" s="5"/>
      <c r="E293" s="5"/>
      <c r="F293" s="5"/>
      <c r="G293" s="5"/>
      <c r="H293" s="5"/>
    </row>
    <row r="294" spans="2:8">
      <c r="B294" s="5"/>
      <c r="C294" s="86"/>
      <c r="D294" s="5"/>
      <c r="E294" s="5"/>
      <c r="F294" s="5"/>
      <c r="G294" s="5"/>
      <c r="H294" s="5"/>
    </row>
    <row r="295" spans="2:8">
      <c r="B295" s="5"/>
      <c r="C295" s="86"/>
      <c r="D295" s="5"/>
      <c r="E295" s="5"/>
      <c r="F295" s="5"/>
      <c r="G295" s="5"/>
      <c r="H295" s="5"/>
    </row>
    <row r="296" spans="2:8">
      <c r="B296" s="5"/>
      <c r="C296" s="86"/>
      <c r="D296" s="5"/>
      <c r="E296" s="5"/>
      <c r="F296" s="5"/>
      <c r="G296" s="5"/>
      <c r="H296" s="5"/>
    </row>
    <row r="297" spans="2:8">
      <c r="B297" s="5"/>
      <c r="C297" s="86"/>
      <c r="D297" s="5"/>
      <c r="E297" s="5"/>
      <c r="F297" s="5"/>
      <c r="G297" s="5"/>
      <c r="H297" s="5"/>
    </row>
    <row r="298" spans="2:8">
      <c r="B298" s="5"/>
      <c r="C298" s="86"/>
      <c r="D298" s="5"/>
      <c r="E298" s="5"/>
      <c r="F298" s="5"/>
      <c r="G298" s="5"/>
      <c r="H298" s="5"/>
    </row>
    <row r="299" spans="2:8">
      <c r="B299" s="5"/>
      <c r="C299" s="86"/>
      <c r="D299" s="5"/>
      <c r="E299" s="5"/>
      <c r="F299" s="5"/>
      <c r="G299" s="5"/>
      <c r="H299" s="5"/>
    </row>
    <row r="300" spans="2:8">
      <c r="B300" s="5"/>
      <c r="C300" s="86"/>
      <c r="D300" s="5"/>
      <c r="E300" s="5"/>
      <c r="F300" s="5"/>
      <c r="G300" s="5"/>
      <c r="H300" s="5"/>
    </row>
    <row r="301" spans="2:8">
      <c r="B301" s="5"/>
      <c r="C301" s="86"/>
      <c r="D301" s="5"/>
      <c r="E301" s="5"/>
      <c r="F301" s="5"/>
      <c r="G301" s="5"/>
      <c r="H301" s="5"/>
    </row>
    <row r="302" spans="2:8">
      <c r="B302" s="5"/>
      <c r="C302" s="86"/>
      <c r="D302" s="5"/>
      <c r="E302" s="5"/>
      <c r="F302" s="5"/>
      <c r="G302" s="5"/>
      <c r="H302" s="5"/>
    </row>
    <row r="303" spans="2:8">
      <c r="B303" s="5"/>
      <c r="C303" s="86"/>
      <c r="D303" s="5"/>
      <c r="E303" s="5"/>
      <c r="F303" s="5"/>
      <c r="G303" s="5"/>
      <c r="H303" s="5"/>
    </row>
    <row r="304" spans="2:8">
      <c r="B304" s="5"/>
      <c r="C304" s="86"/>
      <c r="D304" s="5"/>
      <c r="E304" s="5"/>
      <c r="F304" s="5"/>
      <c r="G304" s="5"/>
      <c r="H304" s="5"/>
    </row>
    <row r="305" spans="2:8">
      <c r="B305" s="5"/>
      <c r="C305" s="86"/>
      <c r="D305" s="5"/>
      <c r="E305" s="5"/>
      <c r="F305" s="5"/>
      <c r="G305" s="5"/>
      <c r="H305" s="5"/>
    </row>
    <row r="306" spans="2:8">
      <c r="B306" s="5"/>
      <c r="C306" s="86"/>
      <c r="D306" s="5"/>
      <c r="E306" s="5"/>
      <c r="F306" s="5"/>
      <c r="G306" s="5"/>
      <c r="H306" s="5"/>
    </row>
    <row r="307" spans="2:8">
      <c r="B307" s="5"/>
      <c r="C307" s="86"/>
      <c r="D307" s="5"/>
      <c r="E307" s="5"/>
      <c r="F307" s="5"/>
      <c r="G307" s="5"/>
      <c r="H307" s="5"/>
    </row>
    <row r="308" spans="2:8">
      <c r="B308" s="5"/>
      <c r="C308" s="86"/>
      <c r="D308" s="5"/>
      <c r="E308" s="5"/>
      <c r="F308" s="5"/>
      <c r="G308" s="5"/>
      <c r="H308" s="5"/>
    </row>
    <row r="309" spans="2:8">
      <c r="B309" s="5"/>
      <c r="C309" s="86"/>
      <c r="D309" s="5"/>
      <c r="E309" s="5"/>
      <c r="F309" s="5"/>
      <c r="G309" s="5"/>
      <c r="H309" s="5"/>
    </row>
    <row r="310" spans="2:8">
      <c r="B310" s="5"/>
      <c r="C310" s="86"/>
      <c r="D310" s="5"/>
      <c r="E310" s="5"/>
      <c r="F310" s="5"/>
      <c r="G310" s="5"/>
      <c r="H310" s="5"/>
    </row>
    <row r="311" spans="2:8">
      <c r="B311" s="5"/>
      <c r="C311" s="86"/>
      <c r="D311" s="5"/>
      <c r="E311" s="5"/>
      <c r="F311" s="5"/>
      <c r="G311" s="5"/>
      <c r="H311" s="5"/>
    </row>
    <row r="312" spans="2:8">
      <c r="B312" s="5"/>
      <c r="C312" s="86"/>
      <c r="D312" s="5"/>
      <c r="E312" s="5"/>
      <c r="F312" s="5"/>
      <c r="G312" s="5"/>
      <c r="H312" s="5"/>
    </row>
    <row r="313" spans="2:8">
      <c r="B313" s="5"/>
      <c r="C313" s="86"/>
      <c r="D313" s="5"/>
      <c r="E313" s="5"/>
      <c r="F313" s="5"/>
      <c r="G313" s="5"/>
      <c r="H313" s="5"/>
    </row>
    <row r="314" spans="2:8">
      <c r="B314" s="5"/>
      <c r="C314" s="86"/>
      <c r="D314" s="5"/>
      <c r="E314" s="5"/>
      <c r="F314" s="5"/>
      <c r="G314" s="5"/>
      <c r="H314" s="5"/>
    </row>
    <row r="315" spans="2:8">
      <c r="B315" s="5"/>
      <c r="C315" s="86"/>
      <c r="D315" s="5"/>
      <c r="E315" s="5"/>
      <c r="F315" s="5"/>
      <c r="G315" s="5"/>
      <c r="H315" s="5"/>
    </row>
    <row r="316" spans="2:8">
      <c r="B316" s="5"/>
      <c r="C316" s="86"/>
      <c r="D316" s="5"/>
      <c r="E316" s="5"/>
      <c r="F316" s="5"/>
      <c r="G316" s="5"/>
      <c r="H316" s="5"/>
    </row>
    <row r="347" spans="2:68">
      <c r="B347" s="2"/>
      <c r="C347" s="87"/>
      <c r="D347" s="2"/>
      <c r="E347" s="2"/>
      <c r="F347" s="2"/>
      <c r="G347" s="2"/>
      <c r="H347" s="2"/>
      <c r="AW347" s="6"/>
    </row>
    <row r="352" spans="2:68" ht="60" customHeight="1">
      <c r="B352" s="2"/>
      <c r="C352" s="87"/>
      <c r="D352" s="2"/>
      <c r="E352" s="2"/>
      <c r="F352" s="2"/>
      <c r="G352" s="2"/>
      <c r="H352" s="2"/>
      <c r="BA352" s="53" t="s">
        <v>6</v>
      </c>
      <c r="BB352" s="53" t="s">
        <v>5</v>
      </c>
      <c r="BC352" s="53" t="s">
        <v>25</v>
      </c>
      <c r="BD352" s="226" t="s">
        <v>7</v>
      </c>
      <c r="BE352" s="227"/>
      <c r="BF352" s="220" t="s">
        <v>8</v>
      </c>
      <c r="BG352" s="221"/>
      <c r="BH352" s="53" t="s">
        <v>10</v>
      </c>
      <c r="BI352" s="53" t="s">
        <v>9</v>
      </c>
      <c r="BJ352" s="53" t="s">
        <v>11</v>
      </c>
      <c r="BK352" s="53" t="s">
        <v>76</v>
      </c>
      <c r="BL352" s="53" t="s">
        <v>12</v>
      </c>
      <c r="BM352" s="53" t="s">
        <v>9</v>
      </c>
      <c r="BN352" s="53" t="s">
        <v>13</v>
      </c>
      <c r="BO352" s="220" t="s">
        <v>14</v>
      </c>
      <c r="BP352" s="221"/>
    </row>
    <row r="353" spans="2:68" ht="62.25" customHeight="1">
      <c r="B353" s="2"/>
      <c r="C353" s="87"/>
      <c r="D353" s="2"/>
      <c r="E353" s="2"/>
      <c r="F353" s="2"/>
      <c r="G353" s="2"/>
      <c r="H353" s="2"/>
      <c r="BA353" s="7" t="s">
        <v>0</v>
      </c>
      <c r="BB353" s="7" t="s">
        <v>105</v>
      </c>
      <c r="BC353" s="51" t="s">
        <v>54</v>
      </c>
      <c r="BD353" s="8" t="s">
        <v>101</v>
      </c>
      <c r="BE353" s="8">
        <v>5</v>
      </c>
      <c r="BF353" s="8" t="s">
        <v>60</v>
      </c>
      <c r="BG353" s="8">
        <v>20</v>
      </c>
      <c r="BH353" s="9">
        <v>5</v>
      </c>
      <c r="BI353" s="47" t="s">
        <v>57</v>
      </c>
      <c r="BJ353" s="9">
        <v>0</v>
      </c>
      <c r="BK353" s="9" t="s">
        <v>77</v>
      </c>
      <c r="BL353" s="10" t="s">
        <v>16</v>
      </c>
      <c r="BM353" s="11" t="s">
        <v>15</v>
      </c>
      <c r="BN353" s="12" t="s">
        <v>17</v>
      </c>
      <c r="BO353" s="9">
        <v>1</v>
      </c>
      <c r="BP353" s="9">
        <v>0</v>
      </c>
    </row>
    <row r="354" spans="2:68" ht="61.5" customHeight="1">
      <c r="B354" s="2"/>
      <c r="C354" s="87"/>
      <c r="D354" s="2"/>
      <c r="E354" s="2"/>
      <c r="F354" s="2"/>
      <c r="G354" s="2"/>
      <c r="H354" s="2"/>
      <c r="BA354" s="7" t="s">
        <v>1</v>
      </c>
      <c r="BB354" s="7" t="s">
        <v>109</v>
      </c>
      <c r="BC354" s="51" t="s">
        <v>55</v>
      </c>
      <c r="BD354" s="36" t="s">
        <v>98</v>
      </c>
      <c r="BE354" s="36">
        <v>4</v>
      </c>
      <c r="BF354" s="36" t="s">
        <v>100</v>
      </c>
      <c r="BG354" s="36">
        <v>10</v>
      </c>
      <c r="BH354" s="9">
        <v>10</v>
      </c>
      <c r="BI354" s="47" t="s">
        <v>57</v>
      </c>
      <c r="BJ354" s="9">
        <v>1</v>
      </c>
      <c r="BK354" s="47" t="s">
        <v>143</v>
      </c>
      <c r="BL354" s="10" t="s">
        <v>19</v>
      </c>
      <c r="BM354" s="11" t="s">
        <v>15</v>
      </c>
      <c r="BN354" s="12" t="s">
        <v>20</v>
      </c>
      <c r="BO354" s="9">
        <v>2</v>
      </c>
      <c r="BP354" s="9">
        <v>0.05</v>
      </c>
    </row>
    <row r="355" spans="2:68" ht="57.75" customHeight="1">
      <c r="B355" s="2"/>
      <c r="C355" s="87"/>
      <c r="D355" s="2"/>
      <c r="E355" s="2"/>
      <c r="F355" s="2"/>
      <c r="G355" s="2"/>
      <c r="H355" s="2"/>
      <c r="BA355" s="7" t="s">
        <v>2</v>
      </c>
      <c r="BB355" s="7" t="s">
        <v>53</v>
      </c>
      <c r="BC355" s="51" t="s">
        <v>56</v>
      </c>
      <c r="BD355" s="20" t="s">
        <v>102</v>
      </c>
      <c r="BE355" s="20">
        <v>3</v>
      </c>
      <c r="BF355" s="20" t="s">
        <v>21</v>
      </c>
      <c r="BG355" s="20">
        <v>5</v>
      </c>
      <c r="BH355" s="9">
        <v>15</v>
      </c>
      <c r="BI355" s="47" t="s">
        <v>21</v>
      </c>
      <c r="BJ355" s="9">
        <v>2</v>
      </c>
      <c r="BK355" s="47" t="s">
        <v>143</v>
      </c>
      <c r="BL355" s="10" t="s">
        <v>23</v>
      </c>
      <c r="BM355" s="11" t="s">
        <v>18</v>
      </c>
      <c r="BN355" s="12" t="s">
        <v>24</v>
      </c>
      <c r="BO355" s="9">
        <v>3</v>
      </c>
      <c r="BP355" s="9">
        <v>0.1</v>
      </c>
    </row>
    <row r="356" spans="2:68" ht="59.25" customHeight="1">
      <c r="B356" s="2"/>
      <c r="C356" s="87"/>
      <c r="D356" s="2"/>
      <c r="E356" s="2"/>
      <c r="F356" s="2"/>
      <c r="G356" s="2"/>
      <c r="H356" s="2"/>
      <c r="BA356" s="7" t="s">
        <v>3</v>
      </c>
      <c r="BB356" s="7" t="s">
        <v>111</v>
      </c>
      <c r="BC356" s="48"/>
      <c r="BD356" s="13" t="s">
        <v>99</v>
      </c>
      <c r="BE356" s="13">
        <v>2</v>
      </c>
      <c r="BF356" s="13"/>
      <c r="BG356" s="13"/>
      <c r="BH356" s="9">
        <v>20</v>
      </c>
      <c r="BI356" s="47" t="s">
        <v>21</v>
      </c>
      <c r="BJ356" s="9">
        <v>3</v>
      </c>
      <c r="BK356" s="47" t="s">
        <v>143</v>
      </c>
      <c r="BL356" s="10" t="s">
        <v>27</v>
      </c>
      <c r="BM356" s="11" t="s">
        <v>18</v>
      </c>
      <c r="BN356" s="12" t="s">
        <v>28</v>
      </c>
      <c r="BO356" s="9">
        <v>4</v>
      </c>
      <c r="BP356" s="9">
        <v>0.15</v>
      </c>
    </row>
    <row r="357" spans="2:68" ht="81">
      <c r="B357" s="2"/>
      <c r="C357" s="87"/>
      <c r="D357" s="2"/>
      <c r="E357" s="2"/>
      <c r="F357" s="2"/>
      <c r="G357" s="2"/>
      <c r="H357" s="2"/>
      <c r="BA357" s="7" t="s">
        <v>71</v>
      </c>
      <c r="BB357" s="7" t="s">
        <v>110</v>
      </c>
      <c r="BC357" s="49"/>
      <c r="BD357" s="37" t="s">
        <v>103</v>
      </c>
      <c r="BE357" s="37">
        <v>1</v>
      </c>
      <c r="BF357" s="37"/>
      <c r="BG357" s="37"/>
      <c r="BH357" s="9">
        <v>25</v>
      </c>
      <c r="BI357" s="47" t="s">
        <v>21</v>
      </c>
      <c r="BJ357" s="9">
        <v>4</v>
      </c>
      <c r="BK357" s="47" t="s">
        <v>143</v>
      </c>
      <c r="BL357" s="10" t="s">
        <v>30</v>
      </c>
      <c r="BM357" s="11" t="s">
        <v>18</v>
      </c>
      <c r="BN357" s="12" t="s">
        <v>31</v>
      </c>
      <c r="BO357" s="9">
        <v>5</v>
      </c>
      <c r="BP357" s="9">
        <v>0.2</v>
      </c>
    </row>
    <row r="358" spans="2:68" ht="20.25">
      <c r="B358" s="2"/>
      <c r="C358" s="87"/>
      <c r="D358" s="2"/>
      <c r="E358" s="2"/>
      <c r="F358" s="2"/>
      <c r="G358" s="2"/>
      <c r="H358" s="2"/>
      <c r="BC358" s="49"/>
      <c r="BD358" s="222" t="s">
        <v>61</v>
      </c>
      <c r="BE358" s="222"/>
      <c r="BF358" s="222"/>
      <c r="BG358" s="222"/>
      <c r="BH358" s="9">
        <v>30</v>
      </c>
      <c r="BI358" s="47" t="s">
        <v>35</v>
      </c>
      <c r="BJ358" s="9">
        <v>5</v>
      </c>
      <c r="BK358" s="47" t="s">
        <v>143</v>
      </c>
      <c r="BL358" s="10" t="s">
        <v>32</v>
      </c>
      <c r="BM358" s="11" t="s">
        <v>22</v>
      </c>
    </row>
    <row r="359" spans="2:68" ht="20.25">
      <c r="B359" s="2"/>
      <c r="C359" s="87"/>
      <c r="D359" s="2"/>
      <c r="E359" s="2"/>
      <c r="F359" s="2"/>
      <c r="G359" s="2"/>
      <c r="H359" s="2"/>
      <c r="BC359" s="49"/>
      <c r="BH359" s="9">
        <v>40</v>
      </c>
      <c r="BI359" s="47" t="s">
        <v>35</v>
      </c>
      <c r="BJ359" s="9">
        <v>6</v>
      </c>
      <c r="BK359" s="47" t="s">
        <v>143</v>
      </c>
      <c r="BL359" s="10" t="s">
        <v>33</v>
      </c>
      <c r="BM359" s="11" t="s">
        <v>22</v>
      </c>
    </row>
    <row r="360" spans="2:68" ht="141.75" customHeight="1">
      <c r="B360" s="2"/>
      <c r="C360" s="87"/>
      <c r="D360" s="2"/>
      <c r="E360" s="2"/>
      <c r="F360" s="2"/>
      <c r="G360" s="2"/>
      <c r="H360" s="2"/>
      <c r="AX360" s="223" t="s">
        <v>64</v>
      </c>
      <c r="AY360" s="224"/>
      <c r="AZ360" s="224"/>
      <c r="BA360" s="225"/>
      <c r="BB360" s="222" t="s">
        <v>72</v>
      </c>
      <c r="BC360" s="222"/>
      <c r="BD360" s="222"/>
      <c r="BH360" s="9">
        <v>50</v>
      </c>
      <c r="BI360" s="47" t="s">
        <v>35</v>
      </c>
      <c r="BJ360" s="9">
        <v>7</v>
      </c>
      <c r="BK360" s="47" t="s">
        <v>143</v>
      </c>
      <c r="BL360" s="10" t="s">
        <v>34</v>
      </c>
      <c r="BM360" s="11" t="s">
        <v>22</v>
      </c>
    </row>
    <row r="361" spans="2:68" ht="40.5" customHeight="1">
      <c r="B361" s="2"/>
      <c r="C361" s="87"/>
      <c r="D361" s="2"/>
      <c r="E361" s="2"/>
      <c r="F361" s="2"/>
      <c r="G361" s="2"/>
      <c r="H361" s="2"/>
      <c r="AX361" s="54" t="s">
        <v>62</v>
      </c>
      <c r="BA361" s="2">
        <v>15</v>
      </c>
      <c r="BB361" s="54" t="s">
        <v>75</v>
      </c>
      <c r="BC361" s="54">
        <v>15</v>
      </c>
      <c r="BD361" s="54"/>
      <c r="BH361" s="9">
        <v>60</v>
      </c>
      <c r="BI361" s="47" t="s">
        <v>170</v>
      </c>
      <c r="BJ361" s="9">
        <v>8</v>
      </c>
      <c r="BK361" s="47" t="s">
        <v>143</v>
      </c>
      <c r="BL361" s="10" t="s">
        <v>36</v>
      </c>
      <c r="BM361" s="11" t="s">
        <v>26</v>
      </c>
    </row>
    <row r="362" spans="2:68" ht="20.25" customHeight="1">
      <c r="B362" s="2"/>
      <c r="C362" s="87"/>
      <c r="D362" s="2"/>
      <c r="E362" s="2"/>
      <c r="F362" s="2"/>
      <c r="G362" s="2"/>
      <c r="H362" s="2"/>
      <c r="AX362" s="54" t="s">
        <v>63</v>
      </c>
      <c r="BA362" s="2">
        <v>0</v>
      </c>
      <c r="BB362" s="54"/>
      <c r="BC362" s="54"/>
      <c r="BD362" s="54"/>
      <c r="BH362" s="9">
        <v>80</v>
      </c>
      <c r="BI362" s="47" t="s">
        <v>170</v>
      </c>
      <c r="BJ362" s="9">
        <v>9</v>
      </c>
      <c r="BK362" s="47" t="s">
        <v>143</v>
      </c>
      <c r="BL362" s="10" t="s">
        <v>37</v>
      </c>
      <c r="BM362" s="11" t="s">
        <v>26</v>
      </c>
    </row>
    <row r="363" spans="2:68" ht="40.5" customHeight="1">
      <c r="B363" s="2"/>
      <c r="C363" s="87"/>
      <c r="D363" s="2"/>
      <c r="E363" s="2"/>
      <c r="F363" s="2"/>
      <c r="G363" s="2"/>
      <c r="H363" s="2"/>
      <c r="AX363" s="55" t="s">
        <v>73</v>
      </c>
      <c r="BB363" s="54" t="s">
        <v>173</v>
      </c>
      <c r="BC363" s="54">
        <v>10</v>
      </c>
      <c r="BD363" s="54"/>
      <c r="BH363" s="9">
        <v>100</v>
      </c>
      <c r="BI363" s="47" t="s">
        <v>170</v>
      </c>
      <c r="BJ363" s="9">
        <v>10</v>
      </c>
      <c r="BK363" s="47" t="s">
        <v>143</v>
      </c>
      <c r="BL363" s="10" t="s">
        <v>38</v>
      </c>
      <c r="BM363" s="11" t="s">
        <v>26</v>
      </c>
    </row>
    <row r="364" spans="2:68" ht="20.25">
      <c r="B364" s="2"/>
      <c r="C364" s="87"/>
      <c r="D364" s="2"/>
      <c r="E364" s="2"/>
      <c r="F364" s="2"/>
      <c r="G364" s="2"/>
      <c r="H364" s="2"/>
      <c r="AX364" s="54" t="s">
        <v>65</v>
      </c>
      <c r="BH364" s="65"/>
      <c r="BI364" s="66"/>
      <c r="BJ364" s="9">
        <v>11</v>
      </c>
      <c r="BK364" s="47" t="s">
        <v>143</v>
      </c>
      <c r="BL364" s="10" t="s">
        <v>39</v>
      </c>
      <c r="BM364" s="11" t="s">
        <v>26</v>
      </c>
    </row>
    <row r="365" spans="2:68" ht="20.25">
      <c r="B365" s="2"/>
      <c r="C365" s="87"/>
      <c r="D365" s="2"/>
      <c r="E365" s="2"/>
      <c r="F365" s="2"/>
      <c r="G365" s="2"/>
      <c r="H365" s="2"/>
      <c r="AX365" s="54" t="s">
        <v>66</v>
      </c>
      <c r="BH365" s="65"/>
      <c r="BI365" s="66"/>
      <c r="BJ365" s="9">
        <v>12</v>
      </c>
      <c r="BK365" s="47" t="s">
        <v>143</v>
      </c>
      <c r="BL365" s="10" t="s">
        <v>40</v>
      </c>
      <c r="BM365" s="11" t="s">
        <v>26</v>
      </c>
    </row>
    <row r="366" spans="2:68" ht="20.25">
      <c r="B366" s="2"/>
      <c r="C366" s="87"/>
      <c r="D366" s="2"/>
      <c r="E366" s="2"/>
      <c r="F366" s="2"/>
      <c r="G366" s="2"/>
      <c r="H366" s="2"/>
      <c r="AX366" s="54" t="s">
        <v>67</v>
      </c>
      <c r="BH366" s="65"/>
      <c r="BI366" s="66"/>
      <c r="BJ366" s="9">
        <v>13</v>
      </c>
      <c r="BK366" s="47" t="s">
        <v>143</v>
      </c>
      <c r="BL366" s="10" t="s">
        <v>41</v>
      </c>
      <c r="BM366" s="11" t="s">
        <v>26</v>
      </c>
    </row>
    <row r="367" spans="2:68" ht="15.75">
      <c r="B367" s="2"/>
      <c r="C367" s="87"/>
      <c r="D367" s="2"/>
      <c r="E367" s="2"/>
      <c r="F367" s="2"/>
      <c r="G367" s="2"/>
      <c r="H367" s="2"/>
      <c r="AX367" s="55" t="s">
        <v>74</v>
      </c>
      <c r="BH367" s="65"/>
      <c r="BI367" s="66"/>
      <c r="BJ367" s="9">
        <v>14</v>
      </c>
      <c r="BK367" s="47" t="s">
        <v>143</v>
      </c>
      <c r="BL367" s="10" t="s">
        <v>42</v>
      </c>
      <c r="BM367" s="11" t="s">
        <v>26</v>
      </c>
    </row>
    <row r="368" spans="2:68" ht="20.25" customHeight="1">
      <c r="B368" s="2"/>
      <c r="C368" s="87"/>
      <c r="D368" s="2"/>
      <c r="E368" s="2"/>
      <c r="F368" s="2"/>
      <c r="G368" s="2"/>
      <c r="H368" s="2"/>
      <c r="AX368" s="54" t="s">
        <v>68</v>
      </c>
      <c r="BH368" s="65"/>
      <c r="BI368" s="66"/>
      <c r="BJ368" s="9">
        <v>15</v>
      </c>
      <c r="BK368" s="47" t="s">
        <v>143</v>
      </c>
      <c r="BL368" s="10" t="s">
        <v>43</v>
      </c>
      <c r="BM368" s="11" t="s">
        <v>29</v>
      </c>
    </row>
    <row r="369" spans="2:65" ht="20.25">
      <c r="B369" s="2"/>
      <c r="C369" s="87"/>
      <c r="D369" s="2"/>
      <c r="E369" s="2"/>
      <c r="F369" s="2"/>
      <c r="G369" s="2"/>
      <c r="H369" s="2"/>
      <c r="AX369" s="54" t="s">
        <v>69</v>
      </c>
      <c r="BH369" s="71"/>
      <c r="BI369" s="72"/>
      <c r="BJ369" s="67">
        <v>16</v>
      </c>
      <c r="BK369" s="47" t="s">
        <v>143</v>
      </c>
      <c r="BL369" s="10" t="s">
        <v>44</v>
      </c>
      <c r="BM369" s="11" t="s">
        <v>29</v>
      </c>
    </row>
    <row r="370" spans="2:65" ht="30" customHeight="1">
      <c r="B370" s="2"/>
      <c r="C370" s="87"/>
      <c r="D370" s="2"/>
      <c r="E370" s="2"/>
      <c r="F370" s="2"/>
      <c r="G370" s="2"/>
      <c r="H370" s="2"/>
      <c r="AX370" s="54" t="s">
        <v>70</v>
      </c>
      <c r="BH370" s="65"/>
      <c r="BI370" s="66"/>
      <c r="BJ370" s="9">
        <v>17</v>
      </c>
      <c r="BK370" s="70" t="s">
        <v>143</v>
      </c>
      <c r="BL370" s="10" t="s">
        <v>45</v>
      </c>
      <c r="BM370" s="11" t="s">
        <v>29</v>
      </c>
    </row>
    <row r="371" spans="2:65" ht="20.25">
      <c r="B371" s="2"/>
      <c r="C371" s="87"/>
      <c r="D371" s="2"/>
      <c r="E371" s="2"/>
      <c r="F371" s="2"/>
      <c r="G371" s="2"/>
      <c r="H371" s="2"/>
      <c r="BC371" s="49"/>
      <c r="BH371" s="68"/>
      <c r="BI371" s="69"/>
      <c r="BJ371" s="9">
        <v>18</v>
      </c>
      <c r="BK371" s="47" t="s">
        <v>143</v>
      </c>
      <c r="BL371" s="10" t="s">
        <v>46</v>
      </c>
      <c r="BM371" s="11" t="s">
        <v>29</v>
      </c>
    </row>
    <row r="372" spans="2:65" ht="20.25">
      <c r="B372" s="2"/>
      <c r="C372" s="87"/>
      <c r="D372" s="2"/>
      <c r="E372" s="2"/>
      <c r="F372" s="2"/>
      <c r="G372" s="2"/>
      <c r="H372" s="2"/>
      <c r="BC372" s="49"/>
      <c r="BH372" s="68"/>
      <c r="BI372" s="69"/>
      <c r="BJ372" s="9">
        <v>19</v>
      </c>
      <c r="BK372" s="47" t="s">
        <v>143</v>
      </c>
      <c r="BL372" s="10" t="s">
        <v>47</v>
      </c>
      <c r="BM372" s="11" t="s">
        <v>29</v>
      </c>
    </row>
    <row r="373" spans="2:65" ht="20.25">
      <c r="B373" s="2"/>
      <c r="C373" s="87"/>
      <c r="D373" s="2"/>
      <c r="E373" s="2"/>
      <c r="F373" s="2"/>
      <c r="G373" s="2"/>
      <c r="H373" s="2"/>
      <c r="BC373" s="49"/>
      <c r="BH373" s="68"/>
      <c r="BI373" s="69"/>
      <c r="BJ373" s="9">
        <v>20</v>
      </c>
      <c r="BK373" s="47" t="s">
        <v>143</v>
      </c>
      <c r="BL373" s="10" t="s">
        <v>48</v>
      </c>
      <c r="BM373" s="11" t="s">
        <v>29</v>
      </c>
    </row>
    <row r="374" spans="2:65" ht="20.25">
      <c r="B374" s="2"/>
      <c r="C374" s="87"/>
      <c r="D374" s="2"/>
      <c r="E374" s="2"/>
      <c r="F374" s="2"/>
      <c r="G374" s="2"/>
      <c r="H374" s="2"/>
      <c r="BC374" s="49"/>
      <c r="BH374" s="68"/>
      <c r="BI374" s="69"/>
      <c r="BJ374" s="9">
        <v>21</v>
      </c>
      <c r="BK374" s="47" t="s">
        <v>143</v>
      </c>
      <c r="BL374" s="10" t="s">
        <v>49</v>
      </c>
      <c r="BM374" s="11" t="s">
        <v>29</v>
      </c>
    </row>
    <row r="375" spans="2:65" ht="119.25" customHeight="1">
      <c r="B375" s="2"/>
      <c r="C375" s="87"/>
      <c r="D375" s="2"/>
      <c r="E375" s="2"/>
      <c r="F375" s="2"/>
      <c r="G375" s="2"/>
      <c r="H375" s="2"/>
      <c r="BC375" s="49"/>
      <c r="BH375" s="68"/>
      <c r="BI375" s="69"/>
      <c r="BJ375" s="9">
        <v>22</v>
      </c>
      <c r="BK375" s="47" t="s">
        <v>143</v>
      </c>
      <c r="BL375" s="10" t="s">
        <v>50</v>
      </c>
      <c r="BM375" s="11" t="s">
        <v>29</v>
      </c>
    </row>
    <row r="376" spans="2:65" ht="111" customHeight="1">
      <c r="B376" s="2"/>
      <c r="C376" s="87"/>
      <c r="D376" s="2"/>
      <c r="E376" s="2"/>
      <c r="F376" s="2"/>
      <c r="G376" s="2"/>
      <c r="H376" s="2"/>
      <c r="BC376" s="49"/>
      <c r="BH376" s="68"/>
      <c r="BI376" s="69"/>
      <c r="BJ376" s="9">
        <v>23</v>
      </c>
      <c r="BK376" s="47" t="s">
        <v>143</v>
      </c>
      <c r="BL376" s="10" t="s">
        <v>51</v>
      </c>
      <c r="BM376" s="11" t="s">
        <v>29</v>
      </c>
    </row>
    <row r="377" spans="2:65" ht="20.25">
      <c r="B377" s="2"/>
      <c r="C377" s="87"/>
      <c r="D377" s="2"/>
      <c r="E377" s="2"/>
      <c r="F377" s="2"/>
      <c r="G377" s="2"/>
      <c r="H377" s="2"/>
      <c r="BC377" s="49"/>
      <c r="BH377" s="68"/>
      <c r="BI377" s="69"/>
      <c r="BJ377" s="9">
        <v>24</v>
      </c>
      <c r="BK377" s="47" t="s">
        <v>143</v>
      </c>
      <c r="BL377" s="10" t="s">
        <v>52</v>
      </c>
      <c r="BM377" s="11" t="s">
        <v>29</v>
      </c>
    </row>
    <row r="378" spans="2:65" ht="147.75" customHeight="1">
      <c r="B378" s="2"/>
      <c r="C378" s="87"/>
      <c r="D378" s="2"/>
      <c r="E378" s="2"/>
      <c r="F378" s="2"/>
      <c r="G378" s="2"/>
      <c r="H378" s="2"/>
      <c r="BC378" s="50"/>
      <c r="BJ378" s="9">
        <v>25</v>
      </c>
      <c r="BK378" s="47" t="s">
        <v>143</v>
      </c>
    </row>
    <row r="379" spans="2:65">
      <c r="B379" s="2"/>
      <c r="C379" s="87"/>
      <c r="D379" s="2"/>
      <c r="E379" s="2"/>
      <c r="F379" s="2"/>
      <c r="G379" s="2"/>
      <c r="H379" s="2"/>
      <c r="BC379" s="50"/>
      <c r="BJ379" s="9">
        <v>26</v>
      </c>
      <c r="BK379" s="47" t="s">
        <v>143</v>
      </c>
    </row>
    <row r="380" spans="2:65">
      <c r="B380" s="2"/>
      <c r="C380" s="87"/>
      <c r="D380" s="2"/>
      <c r="E380" s="2"/>
      <c r="F380" s="2"/>
      <c r="G380" s="2"/>
      <c r="H380" s="2"/>
      <c r="BC380" s="50"/>
      <c r="BJ380" s="9">
        <v>27</v>
      </c>
      <c r="BK380" s="47" t="s">
        <v>143</v>
      </c>
    </row>
    <row r="381" spans="2:65">
      <c r="B381" s="2"/>
      <c r="C381" s="87"/>
      <c r="D381" s="2"/>
      <c r="E381" s="2"/>
      <c r="F381" s="2"/>
      <c r="G381" s="2"/>
      <c r="H381" s="2"/>
      <c r="BC381" s="50"/>
      <c r="BJ381" s="9">
        <v>28</v>
      </c>
      <c r="BK381" s="47" t="s">
        <v>143</v>
      </c>
    </row>
    <row r="382" spans="2:65">
      <c r="B382" s="2"/>
      <c r="C382" s="87"/>
      <c r="D382" s="2"/>
      <c r="E382" s="2"/>
      <c r="F382" s="2"/>
      <c r="G382" s="2"/>
      <c r="H382" s="2"/>
      <c r="BC382" s="50"/>
      <c r="BJ382" s="9">
        <v>29</v>
      </c>
      <c r="BK382" s="47" t="s">
        <v>143</v>
      </c>
    </row>
    <row r="383" spans="2:65">
      <c r="B383" s="2"/>
      <c r="C383" s="87"/>
      <c r="D383" s="2"/>
      <c r="E383" s="2"/>
      <c r="F383" s="2"/>
      <c r="G383" s="2"/>
      <c r="H383" s="2"/>
      <c r="BC383" s="50"/>
      <c r="BJ383" s="9">
        <v>30</v>
      </c>
      <c r="BK383" s="47" t="s">
        <v>143</v>
      </c>
    </row>
    <row r="384" spans="2:65">
      <c r="B384" s="2"/>
      <c r="C384" s="87"/>
      <c r="D384" s="2"/>
      <c r="E384" s="2"/>
      <c r="F384" s="2"/>
      <c r="G384" s="2"/>
      <c r="H384" s="2"/>
      <c r="BC384" s="50"/>
      <c r="BJ384" s="9">
        <v>31</v>
      </c>
      <c r="BK384" s="47" t="s">
        <v>78</v>
      </c>
    </row>
    <row r="385" spans="2:63">
      <c r="B385" s="2"/>
      <c r="C385" s="87"/>
      <c r="D385" s="2"/>
      <c r="E385" s="2"/>
      <c r="F385" s="2"/>
      <c r="G385" s="2"/>
      <c r="H385" s="2"/>
      <c r="BC385" s="50"/>
      <c r="BJ385" s="9">
        <v>32</v>
      </c>
      <c r="BK385" s="47" t="s">
        <v>78</v>
      </c>
    </row>
    <row r="386" spans="2:63">
      <c r="B386" s="2"/>
      <c r="C386" s="87"/>
      <c r="D386" s="2"/>
      <c r="E386" s="2"/>
      <c r="F386" s="2"/>
      <c r="G386" s="2"/>
      <c r="H386" s="2"/>
      <c r="BC386" s="50"/>
      <c r="BJ386" s="9">
        <v>33</v>
      </c>
      <c r="BK386" s="47" t="s">
        <v>78</v>
      </c>
    </row>
    <row r="387" spans="2:63">
      <c r="B387" s="2"/>
      <c r="C387" s="87"/>
      <c r="D387" s="2"/>
      <c r="E387" s="2"/>
      <c r="F387" s="2"/>
      <c r="G387" s="2"/>
      <c r="H387" s="2"/>
      <c r="BC387" s="50"/>
      <c r="BJ387" s="9">
        <v>34</v>
      </c>
      <c r="BK387" s="47" t="s">
        <v>78</v>
      </c>
    </row>
    <row r="388" spans="2:63">
      <c r="B388" s="2"/>
      <c r="C388" s="87"/>
      <c r="D388" s="2"/>
      <c r="E388" s="2"/>
      <c r="F388" s="2"/>
      <c r="G388" s="2"/>
      <c r="H388" s="2"/>
      <c r="BC388" s="50"/>
      <c r="BJ388" s="9">
        <v>35</v>
      </c>
      <c r="BK388" s="47" t="s">
        <v>78</v>
      </c>
    </row>
    <row r="389" spans="2:63">
      <c r="B389" s="2"/>
      <c r="C389" s="87"/>
      <c r="D389" s="2"/>
      <c r="E389" s="2"/>
      <c r="F389" s="2"/>
      <c r="G389" s="2"/>
      <c r="H389" s="2"/>
      <c r="BC389" s="50"/>
      <c r="BJ389" s="9">
        <v>36</v>
      </c>
      <c r="BK389" s="47" t="s">
        <v>78</v>
      </c>
    </row>
    <row r="390" spans="2:63">
      <c r="B390" s="2"/>
      <c r="C390" s="87"/>
      <c r="D390" s="2"/>
      <c r="E390" s="2"/>
      <c r="F390" s="2"/>
      <c r="G390" s="2"/>
      <c r="H390" s="2"/>
      <c r="BC390" s="50"/>
      <c r="BJ390" s="9">
        <v>37</v>
      </c>
      <c r="BK390" s="47" t="s">
        <v>78</v>
      </c>
    </row>
    <row r="391" spans="2:63">
      <c r="B391" s="2"/>
      <c r="C391" s="87"/>
      <c r="D391" s="2"/>
      <c r="E391" s="2"/>
      <c r="F391" s="2"/>
      <c r="G391" s="2"/>
      <c r="H391" s="2"/>
      <c r="BC391" s="50"/>
      <c r="BJ391" s="9">
        <v>38</v>
      </c>
      <c r="BK391" s="47" t="s">
        <v>78</v>
      </c>
    </row>
    <row r="392" spans="2:63">
      <c r="B392" s="2"/>
      <c r="C392" s="87"/>
      <c r="D392" s="2"/>
      <c r="E392" s="2"/>
      <c r="F392" s="2"/>
      <c r="G392" s="2"/>
      <c r="H392" s="2"/>
      <c r="BC392" s="50"/>
      <c r="BJ392" s="9">
        <v>39</v>
      </c>
      <c r="BK392" s="47" t="s">
        <v>78</v>
      </c>
    </row>
    <row r="393" spans="2:63">
      <c r="B393" s="2"/>
      <c r="C393" s="87"/>
      <c r="D393" s="2"/>
      <c r="E393" s="2"/>
      <c r="F393" s="2"/>
      <c r="G393" s="2"/>
      <c r="H393" s="2"/>
      <c r="BC393" s="50"/>
      <c r="BJ393" s="9">
        <v>40</v>
      </c>
      <c r="BK393" s="47" t="s">
        <v>78</v>
      </c>
    </row>
    <row r="394" spans="2:63">
      <c r="B394" s="2"/>
      <c r="C394" s="87"/>
      <c r="D394" s="2"/>
      <c r="E394" s="2"/>
      <c r="F394" s="2"/>
      <c r="G394" s="2"/>
      <c r="H394" s="2"/>
      <c r="BC394" s="50"/>
      <c r="BJ394" s="9">
        <v>41</v>
      </c>
      <c r="BK394" s="47" t="s">
        <v>78</v>
      </c>
    </row>
    <row r="395" spans="2:63">
      <c r="B395" s="2"/>
      <c r="C395" s="87"/>
      <c r="D395" s="2"/>
      <c r="E395" s="2"/>
      <c r="F395" s="2"/>
      <c r="G395" s="2"/>
      <c r="H395" s="2"/>
      <c r="BC395" s="50"/>
      <c r="BJ395" s="9">
        <v>42</v>
      </c>
      <c r="BK395" s="47" t="s">
        <v>78</v>
      </c>
    </row>
    <row r="396" spans="2:63">
      <c r="B396" s="2"/>
      <c r="C396" s="87"/>
      <c r="D396" s="2"/>
      <c r="E396" s="2"/>
      <c r="F396" s="2"/>
      <c r="G396" s="2"/>
      <c r="H396" s="2"/>
      <c r="BC396" s="50"/>
      <c r="BJ396" s="9">
        <v>43</v>
      </c>
      <c r="BK396" s="47" t="s">
        <v>78</v>
      </c>
    </row>
    <row r="397" spans="2:63">
      <c r="B397" s="2"/>
      <c r="C397" s="87"/>
      <c r="D397" s="2"/>
      <c r="E397" s="2"/>
      <c r="F397" s="2"/>
      <c r="G397" s="2"/>
      <c r="H397" s="2"/>
      <c r="BC397" s="50"/>
      <c r="BJ397" s="9">
        <v>44</v>
      </c>
      <c r="BK397" s="47" t="s">
        <v>78</v>
      </c>
    </row>
    <row r="398" spans="2:63">
      <c r="B398" s="2"/>
      <c r="C398" s="87"/>
      <c r="D398" s="2"/>
      <c r="E398" s="2"/>
      <c r="F398" s="2"/>
      <c r="G398" s="2"/>
      <c r="H398" s="2"/>
      <c r="BC398" s="50"/>
      <c r="BJ398" s="9">
        <v>45</v>
      </c>
      <c r="BK398" s="47" t="s">
        <v>78</v>
      </c>
    </row>
    <row r="399" spans="2:63">
      <c r="B399" s="2"/>
      <c r="C399" s="87"/>
      <c r="D399" s="2"/>
      <c r="E399" s="2"/>
      <c r="F399" s="2"/>
      <c r="G399" s="2"/>
      <c r="H399" s="2"/>
      <c r="BC399" s="50"/>
      <c r="BJ399" s="9">
        <v>46</v>
      </c>
      <c r="BK399" s="47" t="s">
        <v>78</v>
      </c>
    </row>
    <row r="400" spans="2:63">
      <c r="B400" s="2"/>
      <c r="C400" s="87"/>
      <c r="D400" s="2"/>
      <c r="E400" s="2"/>
      <c r="F400" s="2"/>
      <c r="G400" s="2"/>
      <c r="H400" s="2"/>
      <c r="BC400" s="50"/>
      <c r="BJ400" s="9">
        <v>47</v>
      </c>
      <c r="BK400" s="47" t="s">
        <v>78</v>
      </c>
    </row>
    <row r="401" spans="2:63">
      <c r="B401" s="2"/>
      <c r="C401" s="87"/>
      <c r="D401" s="2"/>
      <c r="E401" s="2"/>
      <c r="F401" s="2"/>
      <c r="G401" s="2"/>
      <c r="H401" s="2"/>
      <c r="BC401" s="50"/>
      <c r="BJ401" s="9">
        <v>48</v>
      </c>
      <c r="BK401" s="47" t="s">
        <v>78</v>
      </c>
    </row>
    <row r="402" spans="2:63">
      <c r="B402" s="2"/>
      <c r="C402" s="87"/>
      <c r="D402" s="2"/>
      <c r="E402" s="2"/>
      <c r="F402" s="2"/>
      <c r="G402" s="2"/>
      <c r="H402" s="2"/>
      <c r="BC402" s="50"/>
      <c r="BJ402" s="9">
        <v>49</v>
      </c>
      <c r="BK402" s="47" t="s">
        <v>78</v>
      </c>
    </row>
    <row r="403" spans="2:63">
      <c r="B403" s="2"/>
      <c r="C403" s="87"/>
      <c r="D403" s="2"/>
      <c r="E403" s="2"/>
      <c r="F403" s="2"/>
      <c r="G403" s="2"/>
      <c r="H403" s="2"/>
      <c r="BC403" s="50"/>
      <c r="BJ403" s="9">
        <v>50</v>
      </c>
      <c r="BK403" s="47" t="s">
        <v>78</v>
      </c>
    </row>
    <row r="404" spans="2:63">
      <c r="B404" s="2"/>
      <c r="C404" s="87"/>
      <c r="D404" s="2"/>
      <c r="E404" s="2"/>
      <c r="F404" s="2"/>
      <c r="G404" s="2"/>
      <c r="H404" s="2"/>
      <c r="BC404" s="50"/>
      <c r="BJ404" s="9">
        <v>51</v>
      </c>
      <c r="BK404" s="47" t="s">
        <v>78</v>
      </c>
    </row>
    <row r="405" spans="2:63">
      <c r="B405" s="2"/>
      <c r="C405" s="87"/>
      <c r="D405" s="2"/>
      <c r="E405" s="2"/>
      <c r="F405" s="2"/>
      <c r="G405" s="2"/>
      <c r="H405" s="2"/>
      <c r="BC405" s="50"/>
      <c r="BJ405" s="9">
        <v>52</v>
      </c>
      <c r="BK405" s="47" t="s">
        <v>78</v>
      </c>
    </row>
    <row r="406" spans="2:63">
      <c r="B406" s="2"/>
      <c r="C406" s="87"/>
      <c r="D406" s="2"/>
      <c r="E406" s="2"/>
      <c r="F406" s="2"/>
      <c r="G406" s="2"/>
      <c r="H406" s="2"/>
      <c r="BC406" s="50"/>
      <c r="BJ406" s="9">
        <v>53</v>
      </c>
      <c r="BK406" s="47" t="s">
        <v>78</v>
      </c>
    </row>
    <row r="407" spans="2:63">
      <c r="B407" s="2"/>
      <c r="C407" s="87"/>
      <c r="D407" s="2"/>
      <c r="E407" s="2"/>
      <c r="F407" s="2"/>
      <c r="G407" s="2"/>
      <c r="H407" s="2"/>
      <c r="BC407" s="50"/>
      <c r="BJ407" s="9">
        <v>54</v>
      </c>
      <c r="BK407" s="47" t="s">
        <v>78</v>
      </c>
    </row>
    <row r="408" spans="2:63">
      <c r="B408" s="2"/>
      <c r="C408" s="87"/>
      <c r="D408" s="2"/>
      <c r="E408" s="2"/>
      <c r="F408" s="2"/>
      <c r="G408" s="2"/>
      <c r="H408" s="2"/>
      <c r="BC408" s="50"/>
      <c r="BJ408" s="9">
        <v>55</v>
      </c>
      <c r="BK408" s="47" t="s">
        <v>78</v>
      </c>
    </row>
    <row r="409" spans="2:63">
      <c r="B409" s="2"/>
      <c r="C409" s="87"/>
      <c r="D409" s="2"/>
      <c r="E409" s="2"/>
      <c r="F409" s="2"/>
      <c r="G409" s="2"/>
      <c r="H409" s="2"/>
      <c r="BC409" s="50"/>
      <c r="BJ409" s="9">
        <v>56</v>
      </c>
      <c r="BK409" s="47" t="s">
        <v>78</v>
      </c>
    </row>
    <row r="410" spans="2:63">
      <c r="B410" s="2"/>
      <c r="C410" s="87"/>
      <c r="D410" s="2"/>
      <c r="E410" s="2"/>
      <c r="F410" s="2"/>
      <c r="G410" s="2"/>
      <c r="H410" s="2"/>
      <c r="BC410" s="50"/>
      <c r="BJ410" s="9">
        <v>57</v>
      </c>
      <c r="BK410" s="47" t="s">
        <v>78</v>
      </c>
    </row>
    <row r="411" spans="2:63">
      <c r="B411" s="2"/>
      <c r="C411" s="87"/>
      <c r="D411" s="2"/>
      <c r="E411" s="2"/>
      <c r="F411" s="2"/>
      <c r="G411" s="2"/>
      <c r="H411" s="2"/>
      <c r="BC411" s="50"/>
      <c r="BJ411" s="9">
        <v>58</v>
      </c>
      <c r="BK411" s="47" t="s">
        <v>78</v>
      </c>
    </row>
    <row r="412" spans="2:63">
      <c r="B412" s="2"/>
      <c r="C412" s="87"/>
      <c r="D412" s="2"/>
      <c r="E412" s="2"/>
      <c r="F412" s="2"/>
      <c r="G412" s="2"/>
      <c r="H412" s="2"/>
      <c r="BC412" s="50"/>
      <c r="BJ412" s="9">
        <v>59</v>
      </c>
      <c r="BK412" s="47" t="s">
        <v>78</v>
      </c>
    </row>
    <row r="413" spans="2:63">
      <c r="B413" s="2"/>
      <c r="C413" s="87"/>
      <c r="D413" s="2"/>
      <c r="E413" s="2"/>
      <c r="F413" s="2"/>
      <c r="G413" s="2"/>
      <c r="H413" s="2"/>
      <c r="BC413" s="50"/>
      <c r="BJ413" s="9">
        <v>60</v>
      </c>
      <c r="BK413" s="47" t="s">
        <v>78</v>
      </c>
    </row>
    <row r="414" spans="2:63">
      <c r="B414" s="2"/>
      <c r="C414" s="87"/>
      <c r="D414" s="2"/>
      <c r="E414" s="2"/>
      <c r="F414" s="2"/>
      <c r="G414" s="2"/>
      <c r="H414" s="2"/>
      <c r="BC414" s="50"/>
      <c r="BJ414" s="9">
        <v>61</v>
      </c>
      <c r="BK414" s="47" t="s">
        <v>78</v>
      </c>
    </row>
    <row r="415" spans="2:63">
      <c r="B415" s="2"/>
      <c r="C415" s="87"/>
      <c r="D415" s="2"/>
      <c r="E415" s="2"/>
      <c r="F415" s="2"/>
      <c r="G415" s="2"/>
      <c r="H415" s="2"/>
      <c r="BC415" s="50"/>
      <c r="BJ415" s="9">
        <v>62</v>
      </c>
      <c r="BK415" s="47" t="s">
        <v>78</v>
      </c>
    </row>
    <row r="416" spans="2:63">
      <c r="B416" s="2"/>
      <c r="C416" s="87"/>
      <c r="D416" s="2"/>
      <c r="E416" s="2"/>
      <c r="F416" s="2"/>
      <c r="G416" s="2"/>
      <c r="H416" s="2"/>
      <c r="BC416" s="50"/>
      <c r="BJ416" s="9">
        <v>63</v>
      </c>
      <c r="BK416" s="47" t="s">
        <v>78</v>
      </c>
    </row>
    <row r="417" spans="2:63">
      <c r="B417" s="2"/>
      <c r="C417" s="87"/>
      <c r="D417" s="2"/>
      <c r="E417" s="2"/>
      <c r="F417" s="2"/>
      <c r="G417" s="2"/>
      <c r="H417" s="2"/>
      <c r="BC417" s="50"/>
      <c r="BJ417" s="9">
        <v>64</v>
      </c>
      <c r="BK417" s="47" t="s">
        <v>78</v>
      </c>
    </row>
    <row r="418" spans="2:63">
      <c r="B418" s="2"/>
      <c r="C418" s="87"/>
      <c r="D418" s="2"/>
      <c r="E418" s="2"/>
      <c r="F418" s="2"/>
      <c r="G418" s="2"/>
      <c r="H418" s="2"/>
      <c r="BC418" s="50"/>
      <c r="BJ418" s="9">
        <v>65</v>
      </c>
      <c r="BK418" s="9" t="s">
        <v>79</v>
      </c>
    </row>
    <row r="419" spans="2:63">
      <c r="B419" s="2"/>
      <c r="C419" s="87"/>
      <c r="D419" s="2"/>
      <c r="E419" s="2"/>
      <c r="F419" s="2"/>
      <c r="G419" s="2"/>
      <c r="H419" s="2"/>
      <c r="BC419" s="50"/>
      <c r="BJ419" s="9">
        <v>66</v>
      </c>
      <c r="BK419" s="9" t="s">
        <v>79</v>
      </c>
    </row>
    <row r="420" spans="2:63">
      <c r="B420" s="2"/>
      <c r="C420" s="87"/>
      <c r="D420" s="2"/>
      <c r="E420" s="2"/>
      <c r="F420" s="2"/>
      <c r="G420" s="2"/>
      <c r="H420" s="2"/>
      <c r="BC420" s="50"/>
      <c r="BJ420" s="9">
        <v>67</v>
      </c>
      <c r="BK420" s="9" t="s">
        <v>79</v>
      </c>
    </row>
    <row r="421" spans="2:63">
      <c r="B421" s="2"/>
      <c r="C421" s="87"/>
      <c r="D421" s="2"/>
      <c r="E421" s="2"/>
      <c r="F421" s="2"/>
      <c r="G421" s="2"/>
      <c r="H421" s="2"/>
      <c r="BC421" s="50"/>
      <c r="BJ421" s="9">
        <v>68</v>
      </c>
      <c r="BK421" s="9" t="s">
        <v>79</v>
      </c>
    </row>
    <row r="422" spans="2:63">
      <c r="B422" s="2"/>
      <c r="C422" s="87"/>
      <c r="D422" s="2"/>
      <c r="E422" s="2"/>
      <c r="F422" s="2"/>
      <c r="G422" s="2"/>
      <c r="H422" s="2"/>
      <c r="BC422" s="50"/>
      <c r="BJ422" s="9">
        <v>69</v>
      </c>
      <c r="BK422" s="9" t="s">
        <v>79</v>
      </c>
    </row>
    <row r="423" spans="2:63">
      <c r="B423" s="2"/>
      <c r="C423" s="87"/>
      <c r="D423" s="2"/>
      <c r="E423" s="2"/>
      <c r="F423" s="2"/>
      <c r="G423" s="2"/>
      <c r="H423" s="2"/>
      <c r="BC423" s="50"/>
      <c r="BJ423" s="9">
        <v>70</v>
      </c>
      <c r="BK423" s="9" t="s">
        <v>79</v>
      </c>
    </row>
    <row r="424" spans="2:63">
      <c r="B424" s="2"/>
      <c r="C424" s="87"/>
      <c r="D424" s="2"/>
      <c r="E424" s="2"/>
      <c r="F424" s="2"/>
      <c r="G424" s="2"/>
      <c r="H424" s="2"/>
      <c r="BC424" s="50"/>
      <c r="BJ424" s="9">
        <v>71</v>
      </c>
      <c r="BK424" s="9" t="s">
        <v>79</v>
      </c>
    </row>
    <row r="425" spans="2:63">
      <c r="B425" s="2"/>
      <c r="C425" s="87"/>
      <c r="D425" s="2"/>
      <c r="E425" s="2"/>
      <c r="F425" s="2"/>
      <c r="G425" s="2"/>
      <c r="H425" s="2"/>
      <c r="BC425" s="50"/>
      <c r="BJ425" s="9">
        <v>72</v>
      </c>
      <c r="BK425" s="9" t="s">
        <v>79</v>
      </c>
    </row>
    <row r="426" spans="2:63">
      <c r="B426" s="2"/>
      <c r="C426" s="87"/>
      <c r="D426" s="2"/>
      <c r="E426" s="2"/>
      <c r="F426" s="2"/>
      <c r="G426" s="2"/>
      <c r="H426" s="2"/>
      <c r="BC426" s="50"/>
      <c r="BJ426" s="9">
        <v>73</v>
      </c>
      <c r="BK426" s="9" t="s">
        <v>79</v>
      </c>
    </row>
    <row r="427" spans="2:63">
      <c r="B427" s="2"/>
      <c r="C427" s="87"/>
      <c r="D427" s="2"/>
      <c r="E427" s="2"/>
      <c r="F427" s="2"/>
      <c r="G427" s="2"/>
      <c r="H427" s="2"/>
      <c r="BC427" s="50"/>
      <c r="BJ427" s="9">
        <v>74</v>
      </c>
      <c r="BK427" s="9" t="s">
        <v>79</v>
      </c>
    </row>
    <row r="428" spans="2:63">
      <c r="B428" s="2"/>
      <c r="C428" s="87"/>
      <c r="D428" s="2"/>
      <c r="E428" s="2"/>
      <c r="F428" s="2"/>
      <c r="G428" s="2"/>
      <c r="H428" s="2"/>
      <c r="BC428" s="50"/>
      <c r="BJ428" s="9">
        <v>75</v>
      </c>
      <c r="BK428" s="9" t="s">
        <v>79</v>
      </c>
    </row>
    <row r="429" spans="2:63">
      <c r="B429" s="2"/>
      <c r="C429" s="87"/>
      <c r="D429" s="2"/>
      <c r="E429" s="2"/>
      <c r="F429" s="2"/>
      <c r="G429" s="2"/>
      <c r="H429" s="2"/>
      <c r="BC429" s="50"/>
      <c r="BJ429" s="9">
        <v>76</v>
      </c>
      <c r="BK429" s="9" t="s">
        <v>79</v>
      </c>
    </row>
    <row r="430" spans="2:63">
      <c r="B430" s="2"/>
      <c r="C430" s="87"/>
      <c r="D430" s="2"/>
      <c r="E430" s="2"/>
      <c r="F430" s="2"/>
      <c r="G430" s="2"/>
      <c r="H430" s="2"/>
      <c r="BC430" s="50"/>
      <c r="BJ430" s="9">
        <v>77</v>
      </c>
      <c r="BK430" s="9" t="s">
        <v>79</v>
      </c>
    </row>
    <row r="431" spans="2:63">
      <c r="B431" s="2"/>
      <c r="C431" s="87"/>
      <c r="D431" s="2"/>
      <c r="E431" s="2"/>
      <c r="F431" s="2"/>
      <c r="G431" s="2"/>
      <c r="H431" s="2"/>
      <c r="BC431" s="50"/>
      <c r="BJ431" s="9">
        <v>78</v>
      </c>
      <c r="BK431" s="9" t="s">
        <v>79</v>
      </c>
    </row>
    <row r="432" spans="2:63">
      <c r="B432" s="2"/>
      <c r="C432" s="87"/>
      <c r="D432" s="2"/>
      <c r="E432" s="2"/>
      <c r="F432" s="2"/>
      <c r="G432" s="2"/>
      <c r="H432" s="2"/>
      <c r="BC432" s="50"/>
      <c r="BJ432" s="9">
        <v>79</v>
      </c>
      <c r="BK432" s="9" t="s">
        <v>79</v>
      </c>
    </row>
    <row r="433" spans="2:63">
      <c r="B433" s="2"/>
      <c r="C433" s="87"/>
      <c r="D433" s="2"/>
      <c r="E433" s="2"/>
      <c r="F433" s="2"/>
      <c r="G433" s="2"/>
      <c r="H433" s="2"/>
      <c r="BC433" s="50"/>
      <c r="BJ433" s="9">
        <v>80</v>
      </c>
      <c r="BK433" s="9" t="s">
        <v>79</v>
      </c>
    </row>
    <row r="434" spans="2:63">
      <c r="B434" s="2"/>
      <c r="C434" s="87"/>
      <c r="D434" s="2"/>
      <c r="E434" s="2"/>
      <c r="F434" s="2"/>
      <c r="G434" s="2"/>
      <c r="H434" s="2"/>
      <c r="BC434" s="50"/>
      <c r="BJ434" s="9">
        <v>81</v>
      </c>
      <c r="BK434" s="9" t="s">
        <v>79</v>
      </c>
    </row>
    <row r="435" spans="2:63">
      <c r="B435" s="2"/>
      <c r="C435" s="87"/>
      <c r="D435" s="2"/>
      <c r="E435" s="2"/>
      <c r="F435" s="2"/>
      <c r="G435" s="2"/>
      <c r="H435" s="2"/>
      <c r="BC435" s="50"/>
      <c r="BJ435" s="9">
        <v>82</v>
      </c>
      <c r="BK435" s="9" t="s">
        <v>79</v>
      </c>
    </row>
    <row r="436" spans="2:63">
      <c r="B436" s="2"/>
      <c r="C436" s="87"/>
      <c r="D436" s="2"/>
      <c r="E436" s="2"/>
      <c r="F436" s="2"/>
      <c r="G436" s="2"/>
      <c r="H436" s="2"/>
      <c r="BC436" s="50"/>
      <c r="BJ436" s="9">
        <v>83</v>
      </c>
      <c r="BK436" s="9" t="s">
        <v>79</v>
      </c>
    </row>
    <row r="437" spans="2:63">
      <c r="B437" s="2"/>
      <c r="C437" s="87"/>
      <c r="D437" s="2"/>
      <c r="E437" s="2"/>
      <c r="F437" s="2"/>
      <c r="G437" s="2"/>
      <c r="H437" s="2"/>
      <c r="BC437" s="50"/>
      <c r="BJ437" s="9">
        <v>84</v>
      </c>
      <c r="BK437" s="9" t="s">
        <v>79</v>
      </c>
    </row>
    <row r="438" spans="2:63">
      <c r="B438" s="2"/>
      <c r="C438" s="87"/>
      <c r="D438" s="2"/>
      <c r="E438" s="2"/>
      <c r="F438" s="2"/>
      <c r="G438" s="2"/>
      <c r="H438" s="2"/>
      <c r="BC438" s="50"/>
      <c r="BJ438" s="9">
        <v>85</v>
      </c>
      <c r="BK438" s="9" t="s">
        <v>79</v>
      </c>
    </row>
    <row r="439" spans="2:63">
      <c r="B439" s="2"/>
      <c r="C439" s="87"/>
      <c r="D439" s="2"/>
      <c r="E439" s="2"/>
      <c r="F439" s="2"/>
      <c r="G439" s="2"/>
      <c r="H439" s="2"/>
      <c r="BC439" s="50"/>
      <c r="BJ439" s="9">
        <v>86</v>
      </c>
      <c r="BK439" s="9" t="s">
        <v>79</v>
      </c>
    </row>
    <row r="440" spans="2:63">
      <c r="B440" s="2"/>
      <c r="C440" s="87"/>
      <c r="D440" s="2"/>
      <c r="E440" s="2"/>
      <c r="F440" s="2"/>
      <c r="G440" s="2"/>
      <c r="H440" s="2"/>
      <c r="BC440" s="50"/>
      <c r="BJ440" s="9">
        <v>87</v>
      </c>
      <c r="BK440" s="9" t="s">
        <v>79</v>
      </c>
    </row>
    <row r="441" spans="2:63">
      <c r="B441" s="2"/>
      <c r="C441" s="87"/>
      <c r="D441" s="2"/>
      <c r="E441" s="2"/>
      <c r="F441" s="2"/>
      <c r="G441" s="2"/>
      <c r="H441" s="2"/>
      <c r="BJ441" s="9">
        <v>88</v>
      </c>
      <c r="BK441" s="9" t="s">
        <v>79</v>
      </c>
    </row>
    <row r="442" spans="2:63">
      <c r="B442" s="2"/>
      <c r="C442" s="87"/>
      <c r="D442" s="2"/>
      <c r="E442" s="2"/>
      <c r="F442" s="2"/>
      <c r="G442" s="2"/>
      <c r="H442" s="2"/>
      <c r="BJ442" s="9">
        <v>89</v>
      </c>
      <c r="BK442" s="9" t="s">
        <v>79</v>
      </c>
    </row>
    <row r="443" spans="2:63">
      <c r="B443" s="2"/>
      <c r="C443" s="87"/>
      <c r="D443" s="2"/>
      <c r="E443" s="2"/>
      <c r="F443" s="2"/>
      <c r="G443" s="2"/>
      <c r="H443" s="2"/>
      <c r="BJ443" s="9">
        <v>90</v>
      </c>
      <c r="BK443" s="9" t="s">
        <v>79</v>
      </c>
    </row>
    <row r="444" spans="2:63">
      <c r="B444" s="2"/>
      <c r="C444" s="87"/>
      <c r="D444" s="2"/>
      <c r="E444" s="2"/>
      <c r="F444" s="2"/>
      <c r="G444" s="2"/>
      <c r="H444" s="2"/>
      <c r="BJ444" s="9">
        <v>91</v>
      </c>
      <c r="BK444" s="9" t="s">
        <v>80</v>
      </c>
    </row>
    <row r="445" spans="2:63">
      <c r="B445" s="2"/>
      <c r="C445" s="87"/>
      <c r="D445" s="2"/>
      <c r="E445" s="2"/>
      <c r="F445" s="2"/>
      <c r="G445" s="2"/>
      <c r="H445" s="2"/>
      <c r="BJ445" s="9">
        <v>92</v>
      </c>
      <c r="BK445" s="9" t="s">
        <v>80</v>
      </c>
    </row>
    <row r="446" spans="2:63">
      <c r="B446" s="2"/>
      <c r="C446" s="87"/>
      <c r="D446" s="2"/>
      <c r="E446" s="2"/>
      <c r="F446" s="2"/>
      <c r="G446" s="2"/>
      <c r="H446" s="2"/>
      <c r="BJ446" s="9">
        <v>93</v>
      </c>
      <c r="BK446" s="9" t="s">
        <v>80</v>
      </c>
    </row>
    <row r="447" spans="2:63">
      <c r="B447" s="2"/>
      <c r="C447" s="87"/>
      <c r="D447" s="2"/>
      <c r="E447" s="2"/>
      <c r="F447" s="2"/>
      <c r="G447" s="2"/>
      <c r="H447" s="2"/>
      <c r="BJ447" s="9">
        <v>94</v>
      </c>
      <c r="BK447" s="9" t="s">
        <v>80</v>
      </c>
    </row>
    <row r="448" spans="2:63">
      <c r="B448" s="2"/>
      <c r="C448" s="87"/>
      <c r="D448" s="2"/>
      <c r="E448" s="2"/>
      <c r="F448" s="2"/>
      <c r="G448" s="2"/>
      <c r="H448" s="2"/>
      <c r="BJ448" s="9">
        <v>95</v>
      </c>
      <c r="BK448" s="9" t="s">
        <v>80</v>
      </c>
    </row>
    <row r="449" spans="2:63">
      <c r="B449" s="2"/>
      <c r="C449" s="87"/>
      <c r="D449" s="2"/>
      <c r="E449" s="2"/>
      <c r="F449" s="2"/>
      <c r="G449" s="2"/>
      <c r="H449" s="2"/>
      <c r="BJ449" s="9">
        <v>96</v>
      </c>
      <c r="BK449" s="9" t="s">
        <v>80</v>
      </c>
    </row>
    <row r="450" spans="2:63">
      <c r="B450" s="2"/>
      <c r="C450" s="87"/>
      <c r="D450" s="2"/>
      <c r="E450" s="2"/>
      <c r="F450" s="2"/>
      <c r="G450" s="2"/>
      <c r="H450" s="2"/>
      <c r="BJ450" s="9">
        <v>97</v>
      </c>
      <c r="BK450" s="9" t="s">
        <v>80</v>
      </c>
    </row>
    <row r="451" spans="2:63">
      <c r="B451" s="2"/>
      <c r="C451" s="87"/>
      <c r="D451" s="2"/>
      <c r="E451" s="2"/>
      <c r="F451" s="2"/>
      <c r="G451" s="2"/>
      <c r="H451" s="2"/>
      <c r="BJ451" s="9">
        <v>98</v>
      </c>
      <c r="BK451" s="9" t="s">
        <v>80</v>
      </c>
    </row>
    <row r="452" spans="2:63">
      <c r="B452" s="2"/>
      <c r="C452" s="87"/>
      <c r="D452" s="2"/>
      <c r="E452" s="2"/>
      <c r="F452" s="2"/>
      <c r="G452" s="2"/>
      <c r="H452" s="2"/>
      <c r="BJ452" s="9">
        <v>99</v>
      </c>
      <c r="BK452" s="9" t="s">
        <v>80</v>
      </c>
    </row>
    <row r="453" spans="2:63">
      <c r="B453" s="2"/>
      <c r="C453" s="87"/>
      <c r="D453" s="2"/>
      <c r="E453" s="2"/>
      <c r="F453" s="2"/>
      <c r="G453" s="2"/>
      <c r="H453" s="2"/>
      <c r="BJ453" s="9">
        <v>100</v>
      </c>
      <c r="BK453" s="9" t="s">
        <v>80</v>
      </c>
    </row>
    <row r="454" spans="2:63">
      <c r="B454" s="2"/>
      <c r="C454" s="87"/>
      <c r="D454" s="2"/>
      <c r="E454" s="2"/>
      <c r="F454" s="2"/>
      <c r="G454" s="2"/>
      <c r="H454" s="2"/>
    </row>
    <row r="455" spans="2:63">
      <c r="B455" s="2"/>
      <c r="C455" s="87"/>
      <c r="D455" s="2"/>
      <c r="E455" s="2"/>
      <c r="F455" s="2"/>
      <c r="G455" s="2"/>
      <c r="H455" s="2"/>
    </row>
  </sheetData>
  <mergeCells count="62">
    <mergeCell ref="BO352:BP352"/>
    <mergeCell ref="BD358:BG358"/>
    <mergeCell ref="BB360:BD360"/>
    <mergeCell ref="AX360:BA360"/>
    <mergeCell ref="BD352:BE352"/>
    <mergeCell ref="BF352:BG352"/>
    <mergeCell ref="C40:D40"/>
    <mergeCell ref="P8:P9"/>
    <mergeCell ref="Q8:Q9"/>
    <mergeCell ref="M8:N8"/>
    <mergeCell ref="O8:O9"/>
    <mergeCell ref="B32:N32"/>
    <mergeCell ref="D29:D31"/>
    <mergeCell ref="C29:C31"/>
    <mergeCell ref="H7:H9"/>
    <mergeCell ref="G7:G9"/>
    <mergeCell ref="B7:B9"/>
    <mergeCell ref="D27:D28"/>
    <mergeCell ref="D17:D19"/>
    <mergeCell ref="C17:C19"/>
    <mergeCell ref="C20:C21"/>
    <mergeCell ref="D20:D21"/>
    <mergeCell ref="C39:D39"/>
    <mergeCell ref="I8:L8"/>
    <mergeCell ref="B5:AD5"/>
    <mergeCell ref="D7:D9"/>
    <mergeCell ref="C7:C9"/>
    <mergeCell ref="D10:D11"/>
    <mergeCell ref="C10:C11"/>
    <mergeCell ref="C12:C14"/>
    <mergeCell ref="D12:D14"/>
    <mergeCell ref="C24:C26"/>
    <mergeCell ref="D24:D26"/>
    <mergeCell ref="C27:C28"/>
    <mergeCell ref="B36:H36"/>
    <mergeCell ref="AA6:AD6"/>
    <mergeCell ref="I7:N7"/>
    <mergeCell ref="R8:T8"/>
    <mergeCell ref="C37:D37"/>
    <mergeCell ref="I6:Z6"/>
    <mergeCell ref="O7:Z7"/>
    <mergeCell ref="G37:AD37"/>
    <mergeCell ref="C38:D38"/>
    <mergeCell ref="X8:Z8"/>
    <mergeCell ref="AA7:AA9"/>
    <mergeCell ref="AB7:AB9"/>
    <mergeCell ref="AC7:AC9"/>
    <mergeCell ref="AD7:AD9"/>
    <mergeCell ref="V8:W8"/>
    <mergeCell ref="F7:F9"/>
    <mergeCell ref="E7:E9"/>
    <mergeCell ref="B6:H6"/>
    <mergeCell ref="AM2:AM9"/>
    <mergeCell ref="B1:AL1"/>
    <mergeCell ref="B2:D4"/>
    <mergeCell ref="E2:Y4"/>
    <mergeCell ref="Z2:AA2"/>
    <mergeCell ref="Z3:AA3"/>
    <mergeCell ref="Z4:AA4"/>
    <mergeCell ref="AB2:AD2"/>
    <mergeCell ref="AB3:AD3"/>
    <mergeCell ref="AB4:AD4"/>
  </mergeCells>
  <conditionalFormatting sqref="M33:M36 M38:M65410">
    <cfRule type="cellIs" dxfId="35" priority="81" stopIfTrue="1" operator="between">
      <formula>21</formula>
      <formula>30</formula>
    </cfRule>
  </conditionalFormatting>
  <conditionalFormatting sqref="AE5">
    <cfRule type="cellIs" dxfId="34" priority="74" stopIfTrue="1" operator="between">
      <formula>31</formula>
      <formula>60</formula>
    </cfRule>
    <cfRule type="cellIs" dxfId="33" priority="75" stopIfTrue="1" operator="between">
      <formula>21</formula>
      <formula>30</formula>
    </cfRule>
    <cfRule type="cellIs" dxfId="32" priority="76" stopIfTrue="1" operator="between">
      <formula>11</formula>
      <formula>20</formula>
    </cfRule>
  </conditionalFormatting>
  <conditionalFormatting sqref="AE5">
    <cfRule type="cellIs" dxfId="31" priority="77" stopIfTrue="1" operator="between">
      <formula>16</formula>
      <formula>25</formula>
    </cfRule>
  </conditionalFormatting>
  <conditionalFormatting sqref="AE5">
    <cfRule type="cellIs" dxfId="30" priority="78" stopIfTrue="1" operator="between">
      <formula>3</formula>
      <formula>5.99</formula>
    </cfRule>
    <cfRule type="cellIs" dxfId="29" priority="79" stopIfTrue="1" operator="between">
      <formula>0</formula>
      <formula>2.99</formula>
    </cfRule>
    <cfRule type="cellIs" dxfId="28" priority="80" stopIfTrue="1" operator="between">
      <formula>6</formula>
      <formula>9.99</formula>
    </cfRule>
  </conditionalFormatting>
  <conditionalFormatting sqref="I10:I31">
    <cfRule type="cellIs" dxfId="27" priority="64" stopIfTrue="1" operator="equal">
      <formula>"CASI SEGURO"</formula>
    </cfRule>
    <cfRule type="cellIs" dxfId="26" priority="65" stopIfTrue="1" operator="equal">
      <formula>"PROBABLE"</formula>
    </cfRule>
    <cfRule type="cellIs" dxfId="25" priority="66" stopIfTrue="1" operator="equal">
      <formula>"POSIBLE"</formula>
    </cfRule>
    <cfRule type="cellIs" dxfId="24" priority="67" stopIfTrue="1" operator="equal">
      <formula>"IMPROBABLE"</formula>
    </cfRule>
    <cfRule type="cellIs" dxfId="23" priority="68" stopIfTrue="1" operator="equal">
      <formula>"RARO"</formula>
    </cfRule>
  </conditionalFormatting>
  <conditionalFormatting sqref="K10:K31">
    <cfRule type="cellIs" dxfId="22" priority="59" stopIfTrue="1" operator="equal">
      <formula>"CATASTRÓFICO"</formula>
    </cfRule>
    <cfRule type="cellIs" dxfId="21" priority="60" stopIfTrue="1" operator="equal">
      <formula>"MAYOR"</formula>
    </cfRule>
    <cfRule type="cellIs" dxfId="20" priority="61" stopIfTrue="1" operator="equal">
      <formula>"MODERADO"</formula>
    </cfRule>
    <cfRule type="cellIs" dxfId="19" priority="62" stopIfTrue="1" operator="equal">
      <formula>"MENOR"</formula>
    </cfRule>
    <cfRule type="cellIs" dxfId="18" priority="63" stopIfTrue="1" operator="equal">
      <formula>"MÍNIMO"</formula>
    </cfRule>
  </conditionalFormatting>
  <conditionalFormatting sqref="N18:O18 N21:O21 N19:N20 N22:N31 N15:N17 N14:O14 N10:N13">
    <cfRule type="cellIs" dxfId="17" priority="54" stopIfTrue="1" operator="equal">
      <formula>"EXTREMA"</formula>
    </cfRule>
    <cfRule type="cellIs" dxfId="16" priority="55" stopIfTrue="1" operator="equal">
      <formula>"ALTA"</formula>
    </cfRule>
    <cfRule type="cellIs" dxfId="15" priority="56" stopIfTrue="1" operator="equal">
      <formula>"MODERADO"</formula>
    </cfRule>
    <cfRule type="cellIs" dxfId="14" priority="57" stopIfTrue="1" operator="equal">
      <formula>"BAJA"</formula>
    </cfRule>
  </conditionalFormatting>
  <conditionalFormatting sqref="R10:R31">
    <cfRule type="cellIs" dxfId="13" priority="19" stopIfTrue="1" operator="equal">
      <formula>"CASI SEGURO"</formula>
    </cfRule>
    <cfRule type="cellIs" dxfId="12" priority="20" stopIfTrue="1" operator="equal">
      <formula>"PROBABLE"</formula>
    </cfRule>
    <cfRule type="cellIs" dxfId="11" priority="21" stopIfTrue="1" operator="equal">
      <formula>"POSIBLE"</formula>
    </cfRule>
    <cfRule type="cellIs" dxfId="10" priority="22" stopIfTrue="1" operator="equal">
      <formula>"IMPROBABLE"</formula>
    </cfRule>
    <cfRule type="cellIs" dxfId="9" priority="23" stopIfTrue="1" operator="equal">
      <formula>"RARO"</formula>
    </cfRule>
  </conditionalFormatting>
  <conditionalFormatting sqref="T10:T31">
    <cfRule type="cellIs" dxfId="8" priority="5" stopIfTrue="1" operator="equal">
      <formula>"CATASTRÓFICO"</formula>
    </cfRule>
    <cfRule type="cellIs" dxfId="7" priority="6" stopIfTrue="1" operator="equal">
      <formula>"MAYOR"</formula>
    </cfRule>
    <cfRule type="cellIs" dxfId="6" priority="7" stopIfTrue="1" operator="equal">
      <formula>"MODERADO"</formula>
    </cfRule>
    <cfRule type="cellIs" dxfId="5" priority="8" stopIfTrue="1" operator="equal">
      <formula>"MENOR"</formula>
    </cfRule>
    <cfRule type="cellIs" dxfId="4" priority="9" stopIfTrue="1" operator="equal">
      <formula>"MÍNIMO"</formula>
    </cfRule>
  </conditionalFormatting>
  <conditionalFormatting sqref="W10:W31">
    <cfRule type="cellIs" dxfId="3" priority="1" stopIfTrue="1" operator="equal">
      <formula>"EXTREMA"</formula>
    </cfRule>
    <cfRule type="cellIs" dxfId="2" priority="2" stopIfTrue="1" operator="equal">
      <formula>"ALTA"</formula>
    </cfRule>
    <cfRule type="cellIs" dxfId="1" priority="3" stopIfTrue="1" operator="equal">
      <formula>"MODERADO"</formula>
    </cfRule>
    <cfRule type="cellIs" dxfId="0" priority="4" stopIfTrue="1" operator="equal">
      <formula>"BAJA"</formula>
    </cfRule>
  </conditionalFormatting>
  <dataValidations count="2">
    <dataValidation type="list" allowBlank="1" showInputMessage="1" showErrorMessage="1" sqref="R10:R31 I10:I31">
      <formula1>$BD$353:$BD$357</formula1>
    </dataValidation>
    <dataValidation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prompt="Factores clave, aspectos o activos que se pueden ver afectados negativamente por la materialización del riesgo" sqref="F7:G7"/>
  </dataValidations>
  <pageMargins left="0.70866141732283472" right="0.70866141732283472" top="0.74803149606299213" bottom="0.74803149606299213" header="0.31496062992125984" footer="0.31496062992125984"/>
  <pageSetup paperSize="5" scale="36" orientation="landscape" r:id="rId1"/>
  <colBreaks count="1" manualBreakCount="1">
    <brk id="38" max="454" man="1"/>
  </colBreaks>
  <drawing r:id="rId2"/>
  <legacyDrawing r:id="rId3"/>
  <extLst>
    <ext xmlns:x14="http://schemas.microsoft.com/office/spreadsheetml/2009/9/main" uri="{CCE6A557-97BC-4b89-ADB6-D9C93CAAB3DF}">
      <x14:dataValidations xmlns:xm="http://schemas.microsoft.com/office/excel/2006/main" count="2">
        <x14:dataValidation type="list" showInputMessage="1" showErrorMessage="1">
          <x14:formula1>
            <xm:f>Hoja5!$C$6:$C$8</xm:f>
          </x14:formula1>
          <xm:sqref>K10:K31 T10:T31</xm:sqref>
        </x14:dataValidation>
        <x14:dataValidation type="list" allowBlank="1" showInputMessage="1" showErrorMessage="1">
          <x14:formula1>
            <xm:f>Hoja3!$B$10:$B$11</xm:f>
          </x14:formula1>
          <xm:sqref>E10:E31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I432"/>
  <sheetViews>
    <sheetView zoomScale="55" zoomScaleNormal="55" workbookViewId="0">
      <selection activeCell="X7" sqref="X7"/>
    </sheetView>
  </sheetViews>
  <sheetFormatPr baseColWidth="10" defaultRowHeight="15"/>
  <cols>
    <col min="1" max="1" width="0.28515625" style="4" customWidth="1"/>
    <col min="2" max="2" width="7.5703125" style="88" customWidth="1"/>
    <col min="3" max="3" width="29.140625" style="14" customWidth="1"/>
    <col min="4" max="4" width="25.28515625" style="14" customWidth="1"/>
    <col min="5" max="5" width="27.7109375" style="21" customWidth="1"/>
    <col min="6" max="7" width="2.5703125" style="21" hidden="1" customWidth="1"/>
    <col min="8" max="8" width="32.28515625" style="18" customWidth="1"/>
    <col min="9" max="9" width="11.5703125" style="18" customWidth="1"/>
    <col min="10" max="10" width="82.7109375" style="18" customWidth="1"/>
    <col min="11" max="11" width="12" style="18" customWidth="1"/>
    <col min="12" max="12" width="21" style="39" hidden="1" customWidth="1"/>
    <col min="13" max="13" width="15.140625" style="41" hidden="1" customWidth="1"/>
    <col min="14" max="18" width="11.42578125" style="41" hidden="1" customWidth="1"/>
    <col min="19" max="19" width="20.42578125" style="42" hidden="1" customWidth="1"/>
    <col min="20" max="20" width="78.42578125" style="2" hidden="1" customWidth="1"/>
    <col min="21" max="28" width="11.42578125" style="2"/>
    <col min="29" max="29" width="19.42578125" style="2" customWidth="1"/>
    <col min="30" max="30" width="11.42578125" style="2"/>
    <col min="31" max="31" width="24.28515625" style="2" customWidth="1"/>
    <col min="32" max="33" width="11.42578125" style="2" hidden="1" customWidth="1"/>
    <col min="34" max="34" width="25" style="2" customWidth="1"/>
    <col min="35" max="35" width="37.7109375" style="2" customWidth="1"/>
    <col min="36" max="36" width="27.7109375" style="2" customWidth="1"/>
    <col min="37" max="37" width="18.28515625" style="2" customWidth="1"/>
    <col min="38" max="38" width="4.42578125" style="2" customWidth="1"/>
    <col min="39" max="39" width="19.42578125" style="2" customWidth="1"/>
    <col min="40" max="40" width="4.28515625" style="2" customWidth="1"/>
    <col min="41" max="41" width="13.42578125" style="2" bestFit="1" customWidth="1"/>
    <col min="42" max="42" width="17.5703125" style="2" customWidth="1"/>
    <col min="43" max="43" width="27.140625" style="2" bestFit="1" customWidth="1"/>
    <col min="44" max="44" width="22" style="2" customWidth="1"/>
    <col min="45" max="45" width="18.42578125" style="2" customWidth="1"/>
    <col min="46" max="46" width="19" style="2" customWidth="1"/>
    <col min="47" max="47" width="20.7109375" style="2" customWidth="1"/>
    <col min="48" max="48" width="14.5703125" style="2" customWidth="1"/>
    <col min="49" max="49" width="13.5703125" style="2" customWidth="1"/>
    <col min="50" max="190" width="11.42578125" style="2"/>
    <col min="191" max="191" width="20.5703125" style="3" customWidth="1"/>
    <col min="192" max="16384" width="11.42578125" style="2"/>
  </cols>
  <sheetData>
    <row r="1" spans="1:191" s="1" customFormat="1" ht="33" customHeight="1">
      <c r="A1" s="46"/>
      <c r="B1" s="137"/>
      <c r="C1" s="235"/>
      <c r="D1" s="235"/>
      <c r="E1" s="235"/>
      <c r="F1" s="235"/>
      <c r="G1" s="235"/>
      <c r="H1" s="235"/>
      <c r="I1" s="161" t="s">
        <v>190</v>
      </c>
      <c r="J1" s="161"/>
      <c r="K1" s="204"/>
      <c r="L1" s="39"/>
      <c r="M1" s="38"/>
      <c r="N1" s="38"/>
      <c r="O1" s="38"/>
      <c r="P1" s="38"/>
      <c r="Q1" s="38"/>
      <c r="R1" s="38"/>
      <c r="S1" s="40"/>
      <c r="T1" s="142"/>
    </row>
    <row r="2" spans="1:191" s="1" customFormat="1" ht="33" customHeight="1">
      <c r="A2" s="46"/>
      <c r="B2" s="231" t="s">
        <v>199</v>
      </c>
      <c r="C2" s="234" t="s">
        <v>332</v>
      </c>
      <c r="D2" s="242" t="s">
        <v>112</v>
      </c>
      <c r="E2" s="234" t="s">
        <v>168</v>
      </c>
      <c r="F2" s="138"/>
      <c r="G2" s="138"/>
      <c r="H2" s="228" t="s">
        <v>192</v>
      </c>
      <c r="I2" s="245" t="s">
        <v>393</v>
      </c>
      <c r="J2" s="228" t="s">
        <v>394</v>
      </c>
      <c r="K2" s="236" t="s">
        <v>194</v>
      </c>
      <c r="L2" s="39"/>
      <c r="M2" s="38"/>
      <c r="N2" s="38"/>
      <c r="O2" s="38"/>
      <c r="P2" s="38"/>
      <c r="Q2" s="38"/>
      <c r="R2" s="38"/>
      <c r="S2" s="40"/>
      <c r="T2" s="142"/>
    </row>
    <row r="3" spans="1:191" ht="36.75" customHeight="1">
      <c r="B3" s="232"/>
      <c r="C3" s="234"/>
      <c r="D3" s="243"/>
      <c r="E3" s="234"/>
      <c r="F3" s="238"/>
      <c r="G3" s="240"/>
      <c r="H3" s="229"/>
      <c r="I3" s="246"/>
      <c r="J3" s="229"/>
      <c r="K3" s="237"/>
      <c r="T3" s="142"/>
    </row>
    <row r="4" spans="1:191" s="62" customFormat="1" ht="48.75" customHeight="1">
      <c r="A4" s="60"/>
      <c r="B4" s="233"/>
      <c r="C4" s="234"/>
      <c r="D4" s="244"/>
      <c r="E4" s="234"/>
      <c r="F4" s="239"/>
      <c r="G4" s="241"/>
      <c r="H4" s="230"/>
      <c r="I4" s="247"/>
      <c r="J4" s="230"/>
      <c r="K4" s="237"/>
      <c r="L4" s="39"/>
      <c r="M4" s="39"/>
      <c r="N4" s="39"/>
      <c r="O4" s="41"/>
      <c r="P4" s="41"/>
      <c r="Q4" s="41"/>
      <c r="R4" s="41"/>
      <c r="S4" s="42"/>
      <c r="T4" s="143"/>
    </row>
    <row r="5" spans="1:191" ht="353.25" customHeight="1">
      <c r="A5" s="4">
        <v>1</v>
      </c>
      <c r="B5" s="127" t="s">
        <v>346</v>
      </c>
      <c r="C5" s="118" t="s">
        <v>202</v>
      </c>
      <c r="D5" s="122" t="s">
        <v>204</v>
      </c>
      <c r="E5" s="135" t="s">
        <v>206</v>
      </c>
      <c r="F5" s="84" t="e">
        <f>IF(#REF!&lt;90,#REF!-((#REF!/100)/2),#REF!*0.1)</f>
        <v>#REF!</v>
      </c>
      <c r="G5" s="44" t="e">
        <f>IF(#REF!&lt;90,#REF!-((#REF!/100)/2),#REF!*0.1)</f>
        <v>#REF!</v>
      </c>
      <c r="H5" s="114" t="s">
        <v>209</v>
      </c>
      <c r="I5" s="136">
        <v>43117</v>
      </c>
      <c r="J5" s="139" t="s">
        <v>395</v>
      </c>
      <c r="K5" s="134">
        <v>0.7</v>
      </c>
      <c r="M5" s="39"/>
      <c r="N5" s="39"/>
      <c r="S5" s="41"/>
      <c r="T5" s="122" t="s">
        <v>365</v>
      </c>
      <c r="GI5" s="2"/>
    </row>
    <row r="6" spans="1:191" ht="206.25" customHeight="1">
      <c r="B6" s="130" t="s">
        <v>233</v>
      </c>
      <c r="C6" s="118" t="s">
        <v>235</v>
      </c>
      <c r="D6" s="122" t="s">
        <v>236</v>
      </c>
      <c r="E6" s="122" t="s">
        <v>256</v>
      </c>
      <c r="F6" s="84"/>
      <c r="G6" s="44"/>
      <c r="H6" s="124" t="s">
        <v>344</v>
      </c>
      <c r="I6" s="136">
        <v>43117</v>
      </c>
      <c r="J6" s="140" t="s">
        <v>377</v>
      </c>
      <c r="K6" s="134">
        <v>0.7</v>
      </c>
      <c r="M6" s="39"/>
      <c r="N6" s="39"/>
      <c r="S6" s="41"/>
      <c r="T6" s="122" t="s">
        <v>353</v>
      </c>
      <c r="GI6" s="2"/>
    </row>
    <row r="7" spans="1:191" ht="196.5" customHeight="1">
      <c r="B7" s="196" t="s">
        <v>274</v>
      </c>
      <c r="C7" s="119" t="s">
        <v>277</v>
      </c>
      <c r="D7" s="122" t="s">
        <v>278</v>
      </c>
      <c r="E7" s="122" t="s">
        <v>285</v>
      </c>
      <c r="F7" s="84"/>
      <c r="G7" s="44"/>
      <c r="H7" s="122" t="s">
        <v>290</v>
      </c>
      <c r="I7" s="136">
        <v>43117</v>
      </c>
      <c r="J7" s="140" t="s">
        <v>391</v>
      </c>
      <c r="K7" s="134">
        <v>0.6</v>
      </c>
      <c r="M7" s="39"/>
      <c r="N7" s="39"/>
      <c r="S7" s="41"/>
      <c r="T7" s="122" t="s">
        <v>361</v>
      </c>
      <c r="GI7" s="2"/>
    </row>
    <row r="8" spans="1:191" ht="227.25" customHeight="1">
      <c r="B8" s="197"/>
      <c r="C8" s="119" t="s">
        <v>283</v>
      </c>
      <c r="D8" s="111" t="s">
        <v>284</v>
      </c>
      <c r="E8" s="122" t="s">
        <v>287</v>
      </c>
      <c r="F8" s="84"/>
      <c r="G8" s="44"/>
      <c r="H8" s="122" t="s">
        <v>292</v>
      </c>
      <c r="I8" s="136">
        <v>43117</v>
      </c>
      <c r="J8" s="140" t="s">
        <v>389</v>
      </c>
      <c r="K8" s="134">
        <v>0.1</v>
      </c>
      <c r="M8" s="39"/>
      <c r="N8" s="39"/>
      <c r="S8" s="41"/>
      <c r="T8" s="122" t="s">
        <v>362</v>
      </c>
      <c r="GI8" s="2"/>
    </row>
    <row r="9" spans="1:191" ht="15" customHeight="1">
      <c r="B9" s="212"/>
      <c r="C9" s="212"/>
      <c r="D9" s="212"/>
      <c r="E9" s="129"/>
      <c r="F9" s="17"/>
      <c r="G9" s="17"/>
      <c r="H9" s="15"/>
      <c r="I9" s="15"/>
      <c r="J9" s="15"/>
      <c r="L9" s="39" t="s">
        <v>144</v>
      </c>
      <c r="M9" s="39" t="s">
        <v>122</v>
      </c>
      <c r="N9" s="39"/>
      <c r="S9" s="41"/>
      <c r="GI9" s="2"/>
    </row>
    <row r="10" spans="1:191" ht="12.75">
      <c r="A10" s="24"/>
      <c r="B10" s="85"/>
      <c r="C10" s="4"/>
      <c r="D10" s="4"/>
      <c r="M10" s="38"/>
      <c r="N10" s="38"/>
      <c r="S10" s="41"/>
      <c r="GI10" s="2"/>
    </row>
    <row r="11" spans="1:191" ht="15" customHeight="1">
      <c r="B11" s="86"/>
      <c r="C11" s="5"/>
      <c r="D11" s="5"/>
      <c r="S11" s="41"/>
      <c r="GI11" s="2"/>
    </row>
    <row r="12" spans="1:191" ht="3" customHeight="1">
      <c r="B12" s="86"/>
      <c r="C12" s="5"/>
      <c r="D12" s="5"/>
      <c r="S12" s="41"/>
      <c r="GI12" s="2"/>
    </row>
    <row r="13" spans="1:191" ht="15" customHeight="1">
      <c r="B13" s="203"/>
      <c r="C13" s="203"/>
      <c r="D13" s="203"/>
      <c r="S13" s="41"/>
      <c r="GI13" s="2"/>
    </row>
    <row r="14" spans="1:191" ht="39.75" customHeight="1">
      <c r="B14" s="125" t="s">
        <v>85</v>
      </c>
      <c r="C14" s="163"/>
      <c r="D14" s="163"/>
      <c r="E14" s="163"/>
      <c r="F14" s="163"/>
      <c r="G14" s="163"/>
      <c r="H14" s="163"/>
      <c r="I14" s="163"/>
      <c r="J14" s="163"/>
      <c r="K14" s="163"/>
      <c r="S14" s="41"/>
      <c r="GI14" s="2"/>
    </row>
    <row r="15" spans="1:191" ht="15" customHeight="1">
      <c r="B15" s="126" t="s">
        <v>331</v>
      </c>
      <c r="C15" s="116"/>
      <c r="D15" s="116"/>
      <c r="S15" s="41"/>
      <c r="GI15" s="2"/>
    </row>
    <row r="16" spans="1:191" ht="15" customHeight="1">
      <c r="B16" s="126" t="s">
        <v>343</v>
      </c>
      <c r="C16" s="117"/>
      <c r="D16" s="117"/>
      <c r="S16" s="41"/>
      <c r="GI16" s="2"/>
    </row>
    <row r="17" spans="2:191" ht="15" customHeight="1">
      <c r="B17" s="128"/>
      <c r="C17" s="117"/>
      <c r="D17" s="117"/>
      <c r="S17" s="41"/>
      <c r="GI17" s="2"/>
    </row>
    <row r="18" spans="2:191" ht="15" customHeight="1">
      <c r="B18" s="86"/>
      <c r="C18" s="5"/>
      <c r="D18" s="5"/>
      <c r="S18" s="41"/>
      <c r="GI18" s="2"/>
    </row>
    <row r="19" spans="2:191" ht="15" customHeight="1">
      <c r="B19" s="86"/>
      <c r="C19" s="5"/>
      <c r="D19" s="5"/>
      <c r="S19" s="41"/>
      <c r="GI19" s="2"/>
    </row>
    <row r="20" spans="2:191" ht="15" customHeight="1">
      <c r="B20" s="86"/>
      <c r="C20" s="5"/>
      <c r="D20" s="5"/>
      <c r="S20" s="41"/>
      <c r="GI20" s="2"/>
    </row>
    <row r="21" spans="2:191" ht="15" customHeight="1">
      <c r="B21" s="86"/>
      <c r="C21" s="5"/>
      <c r="D21" s="5"/>
      <c r="S21" s="41"/>
      <c r="GI21" s="2"/>
    </row>
    <row r="22" spans="2:191">
      <c r="B22" s="86"/>
      <c r="C22" s="5"/>
      <c r="D22" s="5"/>
    </row>
    <row r="23" spans="2:191">
      <c r="B23" s="86"/>
      <c r="C23" s="5"/>
      <c r="D23" s="5"/>
    </row>
    <row r="24" spans="2:191">
      <c r="B24" s="86"/>
      <c r="C24" s="5"/>
      <c r="D24" s="5"/>
    </row>
    <row r="25" spans="2:191">
      <c r="B25" s="86"/>
      <c r="C25" s="5"/>
      <c r="D25" s="5"/>
    </row>
    <row r="26" spans="2:191">
      <c r="B26" s="86"/>
      <c r="C26" s="5"/>
      <c r="D26" s="5"/>
    </row>
    <row r="27" spans="2:191">
      <c r="B27" s="86"/>
      <c r="C27" s="5"/>
      <c r="D27" s="5"/>
    </row>
    <row r="28" spans="2:191">
      <c r="B28" s="86"/>
      <c r="C28" s="5"/>
      <c r="D28" s="5"/>
    </row>
    <row r="29" spans="2:191">
      <c r="B29" s="86"/>
      <c r="C29" s="5"/>
      <c r="D29" s="5"/>
    </row>
    <row r="30" spans="2:191">
      <c r="B30" s="86"/>
      <c r="C30" s="5"/>
      <c r="D30" s="5"/>
    </row>
    <row r="31" spans="2:191">
      <c r="B31" s="86"/>
      <c r="C31" s="5"/>
      <c r="D31" s="5"/>
    </row>
    <row r="32" spans="2:191">
      <c r="B32" s="86"/>
      <c r="C32" s="5"/>
      <c r="D32" s="5"/>
    </row>
    <row r="33" spans="2:4">
      <c r="B33" s="86"/>
      <c r="C33" s="5"/>
      <c r="D33" s="5"/>
    </row>
    <row r="34" spans="2:4">
      <c r="B34" s="86"/>
      <c r="C34" s="5"/>
      <c r="D34" s="5"/>
    </row>
    <row r="35" spans="2:4">
      <c r="B35" s="86"/>
      <c r="C35" s="5"/>
      <c r="D35" s="5"/>
    </row>
    <row r="36" spans="2:4">
      <c r="B36" s="86"/>
      <c r="C36" s="5"/>
      <c r="D36" s="5"/>
    </row>
    <row r="37" spans="2:4">
      <c r="B37" s="86"/>
      <c r="C37" s="5"/>
      <c r="D37" s="5"/>
    </row>
    <row r="38" spans="2:4">
      <c r="B38" s="86"/>
      <c r="C38" s="5"/>
      <c r="D38" s="5"/>
    </row>
    <row r="39" spans="2:4">
      <c r="B39" s="86"/>
      <c r="C39" s="5"/>
      <c r="D39" s="5"/>
    </row>
    <row r="40" spans="2:4">
      <c r="B40" s="86"/>
      <c r="C40" s="5"/>
      <c r="D40" s="5"/>
    </row>
    <row r="41" spans="2:4">
      <c r="B41" s="86"/>
      <c r="C41" s="5"/>
      <c r="D41" s="5"/>
    </row>
    <row r="42" spans="2:4">
      <c r="B42" s="86"/>
      <c r="C42" s="5"/>
      <c r="D42" s="5"/>
    </row>
    <row r="43" spans="2:4">
      <c r="B43" s="86"/>
      <c r="C43" s="5"/>
      <c r="D43" s="5"/>
    </row>
    <row r="44" spans="2:4">
      <c r="B44" s="86"/>
      <c r="C44" s="5"/>
      <c r="D44" s="5"/>
    </row>
    <row r="45" spans="2:4">
      <c r="B45" s="86"/>
      <c r="C45" s="5"/>
      <c r="D45" s="5"/>
    </row>
    <row r="46" spans="2:4">
      <c r="B46" s="86"/>
      <c r="C46" s="5"/>
      <c r="D46" s="5"/>
    </row>
    <row r="47" spans="2:4">
      <c r="B47" s="86"/>
      <c r="C47" s="5"/>
      <c r="D47" s="5"/>
    </row>
    <row r="48" spans="2:4">
      <c r="B48" s="86"/>
      <c r="C48" s="5"/>
      <c r="D48" s="5"/>
    </row>
    <row r="49" spans="2:4">
      <c r="B49" s="86"/>
      <c r="C49" s="5"/>
      <c r="D49" s="5"/>
    </row>
    <row r="50" spans="2:4">
      <c r="B50" s="86"/>
      <c r="C50" s="5"/>
      <c r="D50" s="5"/>
    </row>
    <row r="51" spans="2:4">
      <c r="B51" s="86"/>
      <c r="C51" s="5"/>
      <c r="D51" s="5"/>
    </row>
    <row r="52" spans="2:4">
      <c r="B52" s="86"/>
      <c r="C52" s="5"/>
      <c r="D52" s="5"/>
    </row>
    <row r="53" spans="2:4">
      <c r="B53" s="86"/>
      <c r="C53" s="5"/>
      <c r="D53" s="5"/>
    </row>
    <row r="54" spans="2:4">
      <c r="B54" s="86"/>
      <c r="C54" s="5"/>
      <c r="D54" s="5"/>
    </row>
    <row r="55" spans="2:4">
      <c r="B55" s="86"/>
      <c r="C55" s="5"/>
      <c r="D55" s="5"/>
    </row>
    <row r="56" spans="2:4">
      <c r="B56" s="86"/>
      <c r="C56" s="5"/>
      <c r="D56" s="5"/>
    </row>
    <row r="57" spans="2:4">
      <c r="B57" s="86"/>
      <c r="C57" s="5"/>
      <c r="D57" s="5"/>
    </row>
    <row r="58" spans="2:4">
      <c r="B58" s="86"/>
      <c r="C58" s="5"/>
      <c r="D58" s="5"/>
    </row>
    <row r="59" spans="2:4">
      <c r="B59" s="86"/>
      <c r="C59" s="5"/>
      <c r="D59" s="5"/>
    </row>
    <row r="60" spans="2:4">
      <c r="B60" s="86"/>
      <c r="C60" s="5"/>
      <c r="D60" s="5"/>
    </row>
    <row r="61" spans="2:4">
      <c r="B61" s="86"/>
      <c r="C61" s="5"/>
      <c r="D61" s="5"/>
    </row>
    <row r="62" spans="2:4">
      <c r="B62" s="86"/>
      <c r="C62" s="5"/>
      <c r="D62" s="5"/>
    </row>
    <row r="63" spans="2:4">
      <c r="B63" s="86"/>
      <c r="C63" s="5"/>
      <c r="D63" s="5"/>
    </row>
    <row r="64" spans="2:4">
      <c r="B64" s="86"/>
      <c r="C64" s="5"/>
      <c r="D64" s="5"/>
    </row>
    <row r="65" spans="2:4">
      <c r="B65" s="86"/>
      <c r="C65" s="5"/>
      <c r="D65" s="5"/>
    </row>
    <row r="66" spans="2:4">
      <c r="B66" s="86"/>
      <c r="C66" s="5"/>
      <c r="D66" s="5"/>
    </row>
    <row r="67" spans="2:4">
      <c r="B67" s="86"/>
      <c r="C67" s="5"/>
      <c r="D67" s="5"/>
    </row>
    <row r="68" spans="2:4">
      <c r="B68" s="86"/>
      <c r="C68" s="5"/>
      <c r="D68" s="5"/>
    </row>
    <row r="69" spans="2:4">
      <c r="B69" s="86"/>
      <c r="C69" s="5"/>
      <c r="D69" s="5"/>
    </row>
    <row r="70" spans="2:4">
      <c r="B70" s="86"/>
      <c r="C70" s="5"/>
      <c r="D70" s="5"/>
    </row>
    <row r="71" spans="2:4">
      <c r="B71" s="86"/>
      <c r="C71" s="5"/>
      <c r="D71" s="5"/>
    </row>
    <row r="72" spans="2:4">
      <c r="B72" s="86"/>
      <c r="C72" s="5"/>
      <c r="D72" s="5"/>
    </row>
    <row r="73" spans="2:4">
      <c r="B73" s="86"/>
      <c r="C73" s="5"/>
      <c r="D73" s="5"/>
    </row>
    <row r="74" spans="2:4">
      <c r="B74" s="86"/>
      <c r="C74" s="5"/>
      <c r="D74" s="5"/>
    </row>
    <row r="75" spans="2:4">
      <c r="B75" s="86"/>
      <c r="C75" s="5"/>
      <c r="D75" s="5"/>
    </row>
    <row r="76" spans="2:4">
      <c r="B76" s="86"/>
      <c r="C76" s="5"/>
      <c r="D76" s="5"/>
    </row>
    <row r="77" spans="2:4">
      <c r="B77" s="86"/>
      <c r="C77" s="5"/>
      <c r="D77" s="5"/>
    </row>
    <row r="78" spans="2:4">
      <c r="B78" s="86"/>
      <c r="C78" s="5"/>
      <c r="D78" s="5"/>
    </row>
    <row r="79" spans="2:4">
      <c r="B79" s="86"/>
      <c r="C79" s="5"/>
      <c r="D79" s="5"/>
    </row>
    <row r="80" spans="2:4">
      <c r="B80" s="86"/>
      <c r="C80" s="5"/>
      <c r="D80" s="5"/>
    </row>
    <row r="81" spans="2:4">
      <c r="B81" s="86"/>
      <c r="C81" s="5"/>
      <c r="D81" s="5"/>
    </row>
    <row r="82" spans="2:4">
      <c r="B82" s="86"/>
      <c r="C82" s="5"/>
      <c r="D82" s="5"/>
    </row>
    <row r="83" spans="2:4">
      <c r="B83" s="86"/>
      <c r="C83" s="5"/>
      <c r="D83" s="5"/>
    </row>
    <row r="84" spans="2:4">
      <c r="B84" s="86"/>
      <c r="C84" s="5"/>
      <c r="D84" s="5"/>
    </row>
    <row r="85" spans="2:4">
      <c r="B85" s="86"/>
      <c r="C85" s="5"/>
      <c r="D85" s="5"/>
    </row>
    <row r="86" spans="2:4">
      <c r="B86" s="86"/>
      <c r="C86" s="5"/>
      <c r="D86" s="5"/>
    </row>
    <row r="87" spans="2:4">
      <c r="B87" s="86"/>
      <c r="C87" s="5"/>
      <c r="D87" s="5"/>
    </row>
    <row r="88" spans="2:4">
      <c r="B88" s="86"/>
      <c r="C88" s="5"/>
      <c r="D88" s="5"/>
    </row>
    <row r="89" spans="2:4">
      <c r="B89" s="86"/>
      <c r="C89" s="5"/>
      <c r="D89" s="5"/>
    </row>
    <row r="90" spans="2:4">
      <c r="B90" s="86"/>
      <c r="C90" s="5"/>
      <c r="D90" s="5"/>
    </row>
    <row r="91" spans="2:4">
      <c r="B91" s="86"/>
      <c r="C91" s="5"/>
      <c r="D91" s="5"/>
    </row>
    <row r="92" spans="2:4">
      <c r="B92" s="86"/>
      <c r="C92" s="5"/>
      <c r="D92" s="5"/>
    </row>
    <row r="93" spans="2:4">
      <c r="B93" s="86"/>
      <c r="C93" s="5"/>
      <c r="D93" s="5"/>
    </row>
    <row r="94" spans="2:4">
      <c r="B94" s="86"/>
      <c r="C94" s="5"/>
      <c r="D94" s="5"/>
    </row>
    <row r="95" spans="2:4">
      <c r="B95" s="86"/>
      <c r="C95" s="5"/>
      <c r="D95" s="5"/>
    </row>
    <row r="96" spans="2:4">
      <c r="B96" s="86"/>
      <c r="C96" s="5"/>
      <c r="D96" s="5"/>
    </row>
    <row r="97" spans="2:4">
      <c r="B97" s="86"/>
      <c r="C97" s="5"/>
      <c r="D97" s="5"/>
    </row>
    <row r="98" spans="2:4">
      <c r="B98" s="86"/>
      <c r="C98" s="5"/>
      <c r="D98" s="5"/>
    </row>
    <row r="99" spans="2:4">
      <c r="B99" s="86"/>
      <c r="C99" s="5"/>
      <c r="D99" s="5"/>
    </row>
    <row r="100" spans="2:4">
      <c r="B100" s="86"/>
      <c r="C100" s="5"/>
      <c r="D100" s="5"/>
    </row>
    <row r="101" spans="2:4">
      <c r="B101" s="86"/>
      <c r="C101" s="5"/>
      <c r="D101" s="5"/>
    </row>
    <row r="102" spans="2:4">
      <c r="B102" s="86"/>
      <c r="C102" s="5"/>
      <c r="D102" s="5"/>
    </row>
    <row r="103" spans="2:4">
      <c r="B103" s="86"/>
      <c r="C103" s="5"/>
      <c r="D103" s="5"/>
    </row>
    <row r="104" spans="2:4">
      <c r="B104" s="86"/>
      <c r="C104" s="5"/>
      <c r="D104" s="5"/>
    </row>
    <row r="105" spans="2:4">
      <c r="B105" s="86"/>
      <c r="C105" s="5"/>
      <c r="D105" s="5"/>
    </row>
    <row r="106" spans="2:4">
      <c r="B106" s="86"/>
      <c r="C106" s="5"/>
      <c r="D106" s="5"/>
    </row>
    <row r="107" spans="2:4">
      <c r="B107" s="86"/>
      <c r="C107" s="5"/>
      <c r="D107" s="5"/>
    </row>
    <row r="108" spans="2:4">
      <c r="B108" s="86"/>
      <c r="C108" s="5"/>
      <c r="D108" s="5"/>
    </row>
    <row r="109" spans="2:4">
      <c r="B109" s="86"/>
      <c r="C109" s="5"/>
      <c r="D109" s="5"/>
    </row>
    <row r="110" spans="2:4">
      <c r="B110" s="86"/>
      <c r="C110" s="5"/>
      <c r="D110" s="5"/>
    </row>
    <row r="111" spans="2:4">
      <c r="B111" s="86"/>
      <c r="C111" s="5"/>
      <c r="D111" s="5"/>
    </row>
    <row r="112" spans="2:4">
      <c r="B112" s="86"/>
      <c r="C112" s="5"/>
      <c r="D112" s="5"/>
    </row>
    <row r="113" spans="2:4">
      <c r="B113" s="86"/>
      <c r="C113" s="5"/>
      <c r="D113" s="5"/>
    </row>
    <row r="114" spans="2:4">
      <c r="B114" s="86"/>
      <c r="C114" s="5"/>
      <c r="D114" s="5"/>
    </row>
    <row r="115" spans="2:4">
      <c r="B115" s="86"/>
      <c r="C115" s="5"/>
      <c r="D115" s="5"/>
    </row>
    <row r="116" spans="2:4">
      <c r="B116" s="86"/>
      <c r="C116" s="5"/>
      <c r="D116" s="5"/>
    </row>
    <row r="117" spans="2:4">
      <c r="B117" s="86"/>
      <c r="C117" s="5"/>
      <c r="D117" s="5"/>
    </row>
    <row r="118" spans="2:4">
      <c r="B118" s="86"/>
      <c r="C118" s="5"/>
      <c r="D118" s="5"/>
    </row>
    <row r="119" spans="2:4">
      <c r="B119" s="86"/>
      <c r="C119" s="5"/>
      <c r="D119" s="5"/>
    </row>
    <row r="120" spans="2:4">
      <c r="B120" s="86"/>
      <c r="C120" s="5"/>
      <c r="D120" s="5"/>
    </row>
    <row r="121" spans="2:4">
      <c r="B121" s="86"/>
      <c r="C121" s="5"/>
      <c r="D121" s="5"/>
    </row>
    <row r="122" spans="2:4">
      <c r="B122" s="86"/>
      <c r="C122" s="5"/>
      <c r="D122" s="5"/>
    </row>
    <row r="123" spans="2:4">
      <c r="B123" s="86"/>
      <c r="C123" s="5"/>
      <c r="D123" s="5"/>
    </row>
    <row r="124" spans="2:4">
      <c r="B124" s="86"/>
      <c r="C124" s="5"/>
      <c r="D124" s="5"/>
    </row>
    <row r="125" spans="2:4">
      <c r="B125" s="86"/>
      <c r="C125" s="5"/>
      <c r="D125" s="5"/>
    </row>
    <row r="126" spans="2:4">
      <c r="B126" s="86"/>
      <c r="C126" s="5"/>
      <c r="D126" s="5"/>
    </row>
    <row r="127" spans="2:4">
      <c r="B127" s="86"/>
      <c r="C127" s="5"/>
      <c r="D127" s="5"/>
    </row>
    <row r="128" spans="2:4">
      <c r="B128" s="86"/>
      <c r="C128" s="5"/>
      <c r="D128" s="5"/>
    </row>
    <row r="129" spans="2:4">
      <c r="B129" s="86"/>
      <c r="C129" s="5"/>
      <c r="D129" s="5"/>
    </row>
    <row r="130" spans="2:4">
      <c r="B130" s="86"/>
      <c r="C130" s="5"/>
      <c r="D130" s="5"/>
    </row>
    <row r="131" spans="2:4">
      <c r="B131" s="86"/>
      <c r="C131" s="5"/>
      <c r="D131" s="5"/>
    </row>
    <row r="132" spans="2:4">
      <c r="B132" s="86"/>
      <c r="C132" s="5"/>
      <c r="D132" s="5"/>
    </row>
    <row r="133" spans="2:4">
      <c r="B133" s="86"/>
      <c r="C133" s="5"/>
      <c r="D133" s="5"/>
    </row>
    <row r="134" spans="2:4">
      <c r="B134" s="86"/>
      <c r="C134" s="5"/>
      <c r="D134" s="5"/>
    </row>
    <row r="135" spans="2:4">
      <c r="B135" s="86"/>
      <c r="C135" s="5"/>
      <c r="D135" s="5"/>
    </row>
    <row r="136" spans="2:4">
      <c r="B136" s="86"/>
      <c r="C136" s="5"/>
      <c r="D136" s="5"/>
    </row>
    <row r="137" spans="2:4">
      <c r="B137" s="86"/>
      <c r="C137" s="5"/>
      <c r="D137" s="5"/>
    </row>
    <row r="138" spans="2:4">
      <c r="B138" s="86"/>
      <c r="C138" s="5"/>
      <c r="D138" s="5"/>
    </row>
    <row r="139" spans="2:4">
      <c r="B139" s="86"/>
      <c r="C139" s="5"/>
      <c r="D139" s="5"/>
    </row>
    <row r="140" spans="2:4">
      <c r="B140" s="86"/>
      <c r="C140" s="5"/>
      <c r="D140" s="5"/>
    </row>
    <row r="141" spans="2:4">
      <c r="B141" s="86"/>
      <c r="C141" s="5"/>
      <c r="D141" s="5"/>
    </row>
    <row r="142" spans="2:4">
      <c r="B142" s="86"/>
      <c r="C142" s="5"/>
      <c r="D142" s="5"/>
    </row>
    <row r="143" spans="2:4">
      <c r="B143" s="86"/>
      <c r="C143" s="5"/>
      <c r="D143" s="5"/>
    </row>
    <row r="144" spans="2:4">
      <c r="B144" s="86"/>
      <c r="C144" s="5"/>
      <c r="D144" s="5"/>
    </row>
    <row r="145" spans="2:4">
      <c r="B145" s="86"/>
      <c r="C145" s="5"/>
      <c r="D145" s="5"/>
    </row>
    <row r="146" spans="2:4">
      <c r="B146" s="86"/>
      <c r="C146" s="5"/>
      <c r="D146" s="5"/>
    </row>
    <row r="147" spans="2:4">
      <c r="B147" s="86"/>
      <c r="C147" s="5"/>
      <c r="D147" s="5"/>
    </row>
    <row r="148" spans="2:4">
      <c r="B148" s="86"/>
      <c r="C148" s="5"/>
      <c r="D148" s="5"/>
    </row>
    <row r="149" spans="2:4">
      <c r="B149" s="86"/>
      <c r="C149" s="5"/>
      <c r="D149" s="5"/>
    </row>
    <row r="150" spans="2:4">
      <c r="B150" s="86"/>
      <c r="C150" s="5"/>
      <c r="D150" s="5"/>
    </row>
    <row r="151" spans="2:4">
      <c r="B151" s="86"/>
      <c r="C151" s="5"/>
      <c r="D151" s="5"/>
    </row>
    <row r="152" spans="2:4">
      <c r="B152" s="86"/>
      <c r="C152" s="5"/>
      <c r="D152" s="5"/>
    </row>
    <row r="153" spans="2:4">
      <c r="B153" s="86"/>
      <c r="C153" s="5"/>
      <c r="D153" s="5"/>
    </row>
    <row r="154" spans="2:4">
      <c r="B154" s="86"/>
      <c r="C154" s="5"/>
      <c r="D154" s="5"/>
    </row>
    <row r="155" spans="2:4">
      <c r="B155" s="86"/>
      <c r="C155" s="5"/>
      <c r="D155" s="5"/>
    </row>
    <row r="156" spans="2:4">
      <c r="B156" s="86"/>
      <c r="C156" s="5"/>
      <c r="D156" s="5"/>
    </row>
    <row r="157" spans="2:4">
      <c r="B157" s="86"/>
      <c r="C157" s="5"/>
      <c r="D157" s="5"/>
    </row>
    <row r="158" spans="2:4">
      <c r="B158" s="86"/>
      <c r="C158" s="5"/>
      <c r="D158" s="5"/>
    </row>
    <row r="159" spans="2:4">
      <c r="B159" s="86"/>
      <c r="C159" s="5"/>
      <c r="D159" s="5"/>
    </row>
    <row r="160" spans="2:4">
      <c r="B160" s="86"/>
      <c r="C160" s="5"/>
      <c r="D160" s="5"/>
    </row>
    <row r="161" spans="2:4">
      <c r="B161" s="86"/>
      <c r="C161" s="5"/>
      <c r="D161" s="5"/>
    </row>
    <row r="162" spans="2:4">
      <c r="B162" s="86"/>
      <c r="C162" s="5"/>
      <c r="D162" s="5"/>
    </row>
    <row r="163" spans="2:4">
      <c r="B163" s="86"/>
      <c r="C163" s="5"/>
      <c r="D163" s="5"/>
    </row>
    <row r="164" spans="2:4">
      <c r="B164" s="86"/>
      <c r="C164" s="5"/>
      <c r="D164" s="5"/>
    </row>
    <row r="165" spans="2:4">
      <c r="B165" s="86"/>
      <c r="C165" s="5"/>
      <c r="D165" s="5"/>
    </row>
    <row r="166" spans="2:4">
      <c r="B166" s="86"/>
      <c r="C166" s="5"/>
      <c r="D166" s="5"/>
    </row>
    <row r="167" spans="2:4">
      <c r="B167" s="86"/>
      <c r="C167" s="5"/>
      <c r="D167" s="5"/>
    </row>
    <row r="168" spans="2:4">
      <c r="B168" s="86"/>
      <c r="C168" s="5"/>
      <c r="D168" s="5"/>
    </row>
    <row r="169" spans="2:4">
      <c r="B169" s="86"/>
      <c r="C169" s="5"/>
      <c r="D169" s="5"/>
    </row>
    <row r="170" spans="2:4">
      <c r="B170" s="86"/>
      <c r="C170" s="5"/>
      <c r="D170" s="5"/>
    </row>
    <row r="171" spans="2:4">
      <c r="B171" s="86"/>
      <c r="C171" s="5"/>
      <c r="D171" s="5"/>
    </row>
    <row r="172" spans="2:4">
      <c r="B172" s="86"/>
      <c r="C172" s="5"/>
      <c r="D172" s="5"/>
    </row>
    <row r="173" spans="2:4">
      <c r="B173" s="86"/>
      <c r="C173" s="5"/>
      <c r="D173" s="5"/>
    </row>
    <row r="174" spans="2:4">
      <c r="B174" s="86"/>
      <c r="C174" s="5"/>
      <c r="D174" s="5"/>
    </row>
    <row r="175" spans="2:4">
      <c r="B175" s="86"/>
      <c r="C175" s="5"/>
      <c r="D175" s="5"/>
    </row>
    <row r="176" spans="2:4">
      <c r="B176" s="86"/>
      <c r="C176" s="5"/>
      <c r="D176" s="5"/>
    </row>
    <row r="177" spans="2:4">
      <c r="B177" s="86"/>
      <c r="C177" s="5"/>
      <c r="D177" s="5"/>
    </row>
    <row r="178" spans="2:4">
      <c r="B178" s="86"/>
      <c r="C178" s="5"/>
      <c r="D178" s="5"/>
    </row>
    <row r="179" spans="2:4">
      <c r="B179" s="86"/>
      <c r="C179" s="5"/>
      <c r="D179" s="5"/>
    </row>
    <row r="180" spans="2:4">
      <c r="B180" s="86"/>
      <c r="C180" s="5"/>
      <c r="D180" s="5"/>
    </row>
    <row r="181" spans="2:4">
      <c r="B181" s="86"/>
      <c r="C181" s="5"/>
      <c r="D181" s="5"/>
    </row>
    <row r="182" spans="2:4">
      <c r="B182" s="86"/>
      <c r="C182" s="5"/>
      <c r="D182" s="5"/>
    </row>
    <row r="183" spans="2:4">
      <c r="B183" s="86"/>
      <c r="C183" s="5"/>
      <c r="D183" s="5"/>
    </row>
    <row r="184" spans="2:4">
      <c r="B184" s="86"/>
      <c r="C184" s="5"/>
      <c r="D184" s="5"/>
    </row>
    <row r="185" spans="2:4">
      <c r="B185" s="86"/>
      <c r="C185" s="5"/>
      <c r="D185" s="5"/>
    </row>
    <row r="186" spans="2:4">
      <c r="B186" s="86"/>
      <c r="C186" s="5"/>
      <c r="D186" s="5"/>
    </row>
    <row r="187" spans="2:4">
      <c r="B187" s="86"/>
      <c r="C187" s="5"/>
      <c r="D187" s="5"/>
    </row>
    <row r="188" spans="2:4">
      <c r="B188" s="86"/>
      <c r="C188" s="5"/>
      <c r="D188" s="5"/>
    </row>
    <row r="189" spans="2:4">
      <c r="B189" s="86"/>
      <c r="C189" s="5"/>
      <c r="D189" s="5"/>
    </row>
    <row r="190" spans="2:4">
      <c r="B190" s="86"/>
      <c r="C190" s="5"/>
      <c r="D190" s="5"/>
    </row>
    <row r="191" spans="2:4">
      <c r="B191" s="86"/>
      <c r="C191" s="5"/>
      <c r="D191" s="5"/>
    </row>
    <row r="192" spans="2:4">
      <c r="B192" s="86"/>
      <c r="C192" s="5"/>
      <c r="D192" s="5"/>
    </row>
    <row r="193" spans="2:4">
      <c r="B193" s="86"/>
      <c r="C193" s="5"/>
      <c r="D193" s="5"/>
    </row>
    <row r="194" spans="2:4">
      <c r="B194" s="86"/>
      <c r="C194" s="5"/>
      <c r="D194" s="5"/>
    </row>
    <row r="195" spans="2:4">
      <c r="B195" s="86"/>
      <c r="C195" s="5"/>
      <c r="D195" s="5"/>
    </row>
    <row r="196" spans="2:4">
      <c r="B196" s="86"/>
      <c r="C196" s="5"/>
      <c r="D196" s="5"/>
    </row>
    <row r="197" spans="2:4">
      <c r="B197" s="86"/>
      <c r="C197" s="5"/>
      <c r="D197" s="5"/>
    </row>
    <row r="198" spans="2:4">
      <c r="B198" s="86"/>
      <c r="C198" s="5"/>
      <c r="D198" s="5"/>
    </row>
    <row r="199" spans="2:4">
      <c r="B199" s="86"/>
      <c r="C199" s="5"/>
      <c r="D199" s="5"/>
    </row>
    <row r="200" spans="2:4">
      <c r="B200" s="86"/>
      <c r="C200" s="5"/>
      <c r="D200" s="5"/>
    </row>
    <row r="201" spans="2:4">
      <c r="B201" s="86"/>
      <c r="C201" s="5"/>
      <c r="D201" s="5"/>
    </row>
    <row r="202" spans="2:4">
      <c r="B202" s="86"/>
      <c r="C202" s="5"/>
      <c r="D202" s="5"/>
    </row>
    <row r="203" spans="2:4">
      <c r="B203" s="86"/>
      <c r="C203" s="5"/>
      <c r="D203" s="5"/>
    </row>
    <row r="204" spans="2:4">
      <c r="B204" s="86"/>
      <c r="C204" s="5"/>
      <c r="D204" s="5"/>
    </row>
    <row r="205" spans="2:4">
      <c r="B205" s="86"/>
      <c r="C205" s="5"/>
      <c r="D205" s="5"/>
    </row>
    <row r="206" spans="2:4">
      <c r="B206" s="86"/>
      <c r="C206" s="5"/>
      <c r="D206" s="5"/>
    </row>
    <row r="207" spans="2:4">
      <c r="B207" s="86"/>
      <c r="C207" s="5"/>
      <c r="D207" s="5"/>
    </row>
    <row r="208" spans="2:4">
      <c r="B208" s="86"/>
      <c r="C208" s="5"/>
      <c r="D208" s="5"/>
    </row>
    <row r="209" spans="2:4">
      <c r="B209" s="86"/>
      <c r="C209" s="5"/>
      <c r="D209" s="5"/>
    </row>
    <row r="210" spans="2:4">
      <c r="B210" s="86"/>
      <c r="C210" s="5"/>
      <c r="D210" s="5"/>
    </row>
    <row r="211" spans="2:4">
      <c r="B211" s="86"/>
      <c r="C211" s="5"/>
      <c r="D211" s="5"/>
    </row>
    <row r="212" spans="2:4">
      <c r="B212" s="86"/>
      <c r="C212" s="5"/>
      <c r="D212" s="5"/>
    </row>
    <row r="213" spans="2:4">
      <c r="B213" s="86"/>
      <c r="C213" s="5"/>
      <c r="D213" s="5"/>
    </row>
    <row r="214" spans="2:4">
      <c r="B214" s="86"/>
      <c r="C214" s="5"/>
      <c r="D214" s="5"/>
    </row>
    <row r="215" spans="2:4">
      <c r="B215" s="86"/>
      <c r="C215" s="5"/>
      <c r="D215" s="5"/>
    </row>
    <row r="216" spans="2:4">
      <c r="B216" s="86"/>
      <c r="C216" s="5"/>
      <c r="D216" s="5"/>
    </row>
    <row r="217" spans="2:4">
      <c r="B217" s="86"/>
      <c r="C217" s="5"/>
      <c r="D217" s="5"/>
    </row>
    <row r="218" spans="2:4">
      <c r="B218" s="86"/>
      <c r="C218" s="5"/>
      <c r="D218" s="5"/>
    </row>
    <row r="219" spans="2:4">
      <c r="B219" s="86"/>
      <c r="C219" s="5"/>
      <c r="D219" s="5"/>
    </row>
    <row r="220" spans="2:4">
      <c r="B220" s="86"/>
      <c r="C220" s="5"/>
      <c r="D220" s="5"/>
    </row>
    <row r="221" spans="2:4">
      <c r="B221" s="86"/>
      <c r="C221" s="5"/>
      <c r="D221" s="5"/>
    </row>
    <row r="222" spans="2:4">
      <c r="B222" s="86"/>
      <c r="C222" s="5"/>
      <c r="D222" s="5"/>
    </row>
    <row r="223" spans="2:4">
      <c r="B223" s="86"/>
      <c r="C223" s="5"/>
      <c r="D223" s="5"/>
    </row>
    <row r="224" spans="2:4">
      <c r="B224" s="86"/>
      <c r="C224" s="5"/>
      <c r="D224" s="5"/>
    </row>
    <row r="225" spans="2:4">
      <c r="B225" s="86"/>
      <c r="C225" s="5"/>
      <c r="D225" s="5"/>
    </row>
    <row r="226" spans="2:4">
      <c r="B226" s="86"/>
      <c r="C226" s="5"/>
      <c r="D226" s="5"/>
    </row>
    <row r="227" spans="2:4">
      <c r="B227" s="86"/>
      <c r="C227" s="5"/>
      <c r="D227" s="5"/>
    </row>
    <row r="228" spans="2:4">
      <c r="B228" s="86"/>
      <c r="C228" s="5"/>
      <c r="D228" s="5"/>
    </row>
    <row r="229" spans="2:4">
      <c r="B229" s="86"/>
      <c r="C229" s="5"/>
      <c r="D229" s="5"/>
    </row>
    <row r="230" spans="2:4">
      <c r="B230" s="86"/>
      <c r="C230" s="5"/>
      <c r="D230" s="5"/>
    </row>
    <row r="231" spans="2:4">
      <c r="B231" s="86"/>
      <c r="C231" s="5"/>
      <c r="D231" s="5"/>
    </row>
    <row r="232" spans="2:4">
      <c r="B232" s="86"/>
      <c r="C232" s="5"/>
      <c r="D232" s="5"/>
    </row>
    <row r="233" spans="2:4">
      <c r="B233" s="86"/>
      <c r="C233" s="5"/>
      <c r="D233" s="5"/>
    </row>
    <row r="234" spans="2:4">
      <c r="B234" s="86"/>
      <c r="C234" s="5"/>
      <c r="D234" s="5"/>
    </row>
    <row r="235" spans="2:4">
      <c r="B235" s="86"/>
      <c r="C235" s="5"/>
      <c r="D235" s="5"/>
    </row>
    <row r="236" spans="2:4">
      <c r="B236" s="86"/>
      <c r="C236" s="5"/>
      <c r="D236" s="5"/>
    </row>
    <row r="237" spans="2:4">
      <c r="B237" s="86"/>
      <c r="C237" s="5"/>
      <c r="D237" s="5"/>
    </row>
    <row r="238" spans="2:4">
      <c r="B238" s="86"/>
      <c r="C238" s="5"/>
      <c r="D238" s="5"/>
    </row>
    <row r="239" spans="2:4">
      <c r="B239" s="86"/>
      <c r="C239" s="5"/>
      <c r="D239" s="5"/>
    </row>
    <row r="240" spans="2:4">
      <c r="B240" s="86"/>
      <c r="C240" s="5"/>
      <c r="D240" s="5"/>
    </row>
    <row r="241" spans="2:4">
      <c r="B241" s="86"/>
      <c r="C241" s="5"/>
      <c r="D241" s="5"/>
    </row>
    <row r="242" spans="2:4">
      <c r="B242" s="86"/>
      <c r="C242" s="5"/>
      <c r="D242" s="5"/>
    </row>
    <row r="243" spans="2:4">
      <c r="B243" s="86"/>
      <c r="C243" s="5"/>
      <c r="D243" s="5"/>
    </row>
    <row r="244" spans="2:4">
      <c r="B244" s="86"/>
      <c r="C244" s="5"/>
      <c r="D244" s="5"/>
    </row>
    <row r="245" spans="2:4">
      <c r="B245" s="86"/>
      <c r="C245" s="5"/>
      <c r="D245" s="5"/>
    </row>
    <row r="246" spans="2:4">
      <c r="B246" s="86"/>
      <c r="C246" s="5"/>
      <c r="D246" s="5"/>
    </row>
    <row r="247" spans="2:4">
      <c r="B247" s="86"/>
      <c r="C247" s="5"/>
      <c r="D247" s="5"/>
    </row>
    <row r="248" spans="2:4">
      <c r="B248" s="86"/>
      <c r="C248" s="5"/>
      <c r="D248" s="5"/>
    </row>
    <row r="249" spans="2:4">
      <c r="B249" s="86"/>
      <c r="C249" s="5"/>
      <c r="D249" s="5"/>
    </row>
    <row r="250" spans="2:4">
      <c r="B250" s="86"/>
      <c r="C250" s="5"/>
      <c r="D250" s="5"/>
    </row>
    <row r="251" spans="2:4">
      <c r="B251" s="86"/>
      <c r="C251" s="5"/>
      <c r="D251" s="5"/>
    </row>
    <row r="252" spans="2:4">
      <c r="B252" s="86"/>
      <c r="C252" s="5"/>
      <c r="D252" s="5"/>
    </row>
    <row r="253" spans="2:4">
      <c r="B253" s="86"/>
      <c r="C253" s="5"/>
      <c r="D253" s="5"/>
    </row>
    <row r="254" spans="2:4">
      <c r="B254" s="86"/>
      <c r="C254" s="5"/>
      <c r="D254" s="5"/>
    </row>
    <row r="255" spans="2:4">
      <c r="B255" s="86"/>
      <c r="C255" s="5"/>
      <c r="D255" s="5"/>
    </row>
    <row r="256" spans="2:4">
      <c r="B256" s="86"/>
      <c r="C256" s="5"/>
      <c r="D256" s="5"/>
    </row>
    <row r="257" spans="2:4">
      <c r="B257" s="86"/>
      <c r="C257" s="5"/>
      <c r="D257" s="5"/>
    </row>
    <row r="258" spans="2:4">
      <c r="B258" s="86"/>
      <c r="C258" s="5"/>
      <c r="D258" s="5"/>
    </row>
    <row r="259" spans="2:4">
      <c r="B259" s="86"/>
      <c r="C259" s="5"/>
      <c r="D259" s="5"/>
    </row>
    <row r="260" spans="2:4">
      <c r="B260" s="86"/>
      <c r="C260" s="5"/>
      <c r="D260" s="5"/>
    </row>
    <row r="261" spans="2:4">
      <c r="B261" s="86"/>
      <c r="C261" s="5"/>
      <c r="D261" s="5"/>
    </row>
    <row r="262" spans="2:4">
      <c r="B262" s="86"/>
      <c r="C262" s="5"/>
      <c r="D262" s="5"/>
    </row>
    <row r="263" spans="2:4">
      <c r="B263" s="86"/>
      <c r="C263" s="5"/>
      <c r="D263" s="5"/>
    </row>
    <row r="264" spans="2:4">
      <c r="B264" s="86"/>
      <c r="C264" s="5"/>
      <c r="D264" s="5"/>
    </row>
    <row r="265" spans="2:4">
      <c r="B265" s="86"/>
      <c r="C265" s="5"/>
      <c r="D265" s="5"/>
    </row>
    <row r="266" spans="2:4">
      <c r="B266" s="86"/>
      <c r="C266" s="5"/>
      <c r="D266" s="5"/>
    </row>
    <row r="267" spans="2:4">
      <c r="B267" s="86"/>
      <c r="C267" s="5"/>
      <c r="D267" s="5"/>
    </row>
    <row r="268" spans="2:4">
      <c r="B268" s="86"/>
      <c r="C268" s="5"/>
      <c r="D268" s="5"/>
    </row>
    <row r="269" spans="2:4">
      <c r="B269" s="86"/>
      <c r="C269" s="5"/>
      <c r="D269" s="5"/>
    </row>
    <row r="270" spans="2:4">
      <c r="B270" s="86"/>
      <c r="C270" s="5"/>
      <c r="D270" s="5"/>
    </row>
    <row r="271" spans="2:4">
      <c r="B271" s="86"/>
      <c r="C271" s="5"/>
      <c r="D271" s="5"/>
    </row>
    <row r="272" spans="2:4">
      <c r="B272" s="86"/>
      <c r="C272" s="5"/>
      <c r="D272" s="5"/>
    </row>
    <row r="273" spans="2:4">
      <c r="B273" s="86"/>
      <c r="C273" s="5"/>
      <c r="D273" s="5"/>
    </row>
    <row r="274" spans="2:4">
      <c r="B274" s="86"/>
      <c r="C274" s="5"/>
      <c r="D274" s="5"/>
    </row>
    <row r="275" spans="2:4">
      <c r="B275" s="86"/>
      <c r="C275" s="5"/>
      <c r="D275" s="5"/>
    </row>
    <row r="276" spans="2:4">
      <c r="B276" s="86"/>
      <c r="C276" s="5"/>
      <c r="D276" s="5"/>
    </row>
    <row r="277" spans="2:4">
      <c r="B277" s="86"/>
      <c r="C277" s="5"/>
      <c r="D277" s="5"/>
    </row>
    <row r="278" spans="2:4">
      <c r="B278" s="86"/>
      <c r="C278" s="5"/>
      <c r="D278" s="5"/>
    </row>
    <row r="279" spans="2:4">
      <c r="B279" s="86"/>
      <c r="C279" s="5"/>
      <c r="D279" s="5"/>
    </row>
    <row r="280" spans="2:4">
      <c r="B280" s="86"/>
      <c r="C280" s="5"/>
      <c r="D280" s="5"/>
    </row>
    <row r="281" spans="2:4">
      <c r="B281" s="86"/>
      <c r="C281" s="5"/>
      <c r="D281" s="5"/>
    </row>
    <row r="282" spans="2:4">
      <c r="B282" s="86"/>
      <c r="C282" s="5"/>
      <c r="D282" s="5"/>
    </row>
    <row r="283" spans="2:4">
      <c r="B283" s="86"/>
      <c r="C283" s="5"/>
      <c r="D283" s="5"/>
    </row>
    <row r="284" spans="2:4">
      <c r="B284" s="86"/>
      <c r="C284" s="5"/>
      <c r="D284" s="5"/>
    </row>
    <row r="285" spans="2:4">
      <c r="B285" s="86"/>
      <c r="C285" s="5"/>
      <c r="D285" s="5"/>
    </row>
    <row r="286" spans="2:4">
      <c r="B286" s="86"/>
      <c r="C286" s="5"/>
      <c r="D286" s="5"/>
    </row>
    <row r="287" spans="2:4">
      <c r="B287" s="86"/>
      <c r="C287" s="5"/>
      <c r="D287" s="5"/>
    </row>
    <row r="288" spans="2:4">
      <c r="B288" s="86"/>
      <c r="C288" s="5"/>
      <c r="D288" s="5"/>
    </row>
    <row r="289" spans="2:4">
      <c r="B289" s="86"/>
      <c r="C289" s="5"/>
      <c r="D289" s="5"/>
    </row>
    <row r="290" spans="2:4">
      <c r="B290" s="86"/>
      <c r="C290" s="5"/>
      <c r="D290" s="5"/>
    </row>
    <row r="291" spans="2:4">
      <c r="B291" s="86"/>
      <c r="C291" s="5"/>
      <c r="D291" s="5"/>
    </row>
    <row r="292" spans="2:4">
      <c r="B292" s="86"/>
      <c r="C292" s="5"/>
      <c r="D292" s="5"/>
    </row>
    <row r="293" spans="2:4">
      <c r="B293" s="86"/>
      <c r="C293" s="5"/>
      <c r="D293" s="5"/>
    </row>
    <row r="324" spans="2:49">
      <c r="B324" s="87"/>
      <c r="C324" s="2"/>
      <c r="D324" s="2"/>
      <c r="AD324" s="6"/>
    </row>
    <row r="329" spans="2:49" ht="60" customHeight="1">
      <c r="B329" s="87"/>
      <c r="C329" s="2"/>
      <c r="D329" s="2"/>
      <c r="AH329" s="131" t="s">
        <v>6</v>
      </c>
      <c r="AI329" s="131" t="s">
        <v>5</v>
      </c>
      <c r="AJ329" s="131" t="s">
        <v>25</v>
      </c>
      <c r="AK329" s="226" t="s">
        <v>7</v>
      </c>
      <c r="AL329" s="227"/>
      <c r="AM329" s="220" t="s">
        <v>8</v>
      </c>
      <c r="AN329" s="221"/>
      <c r="AO329" s="131" t="s">
        <v>10</v>
      </c>
      <c r="AP329" s="131" t="s">
        <v>9</v>
      </c>
      <c r="AQ329" s="131" t="s">
        <v>11</v>
      </c>
      <c r="AR329" s="131" t="s">
        <v>76</v>
      </c>
      <c r="AS329" s="131" t="s">
        <v>12</v>
      </c>
      <c r="AT329" s="131" t="s">
        <v>9</v>
      </c>
      <c r="AU329" s="131" t="s">
        <v>13</v>
      </c>
      <c r="AV329" s="220" t="s">
        <v>14</v>
      </c>
      <c r="AW329" s="221"/>
    </row>
    <row r="330" spans="2:49" ht="62.25" customHeight="1">
      <c r="B330" s="87"/>
      <c r="C330" s="2"/>
      <c r="D330" s="2"/>
      <c r="AH330" s="7" t="s">
        <v>0</v>
      </c>
      <c r="AI330" s="7" t="s">
        <v>105</v>
      </c>
      <c r="AJ330" s="51" t="s">
        <v>54</v>
      </c>
      <c r="AK330" s="8" t="s">
        <v>101</v>
      </c>
      <c r="AL330" s="8">
        <v>5</v>
      </c>
      <c r="AM330" s="8" t="s">
        <v>60</v>
      </c>
      <c r="AN330" s="8">
        <v>20</v>
      </c>
      <c r="AO330" s="9">
        <v>5</v>
      </c>
      <c r="AP330" s="47" t="s">
        <v>57</v>
      </c>
      <c r="AQ330" s="9">
        <v>0</v>
      </c>
      <c r="AR330" s="9" t="s">
        <v>77</v>
      </c>
      <c r="AS330" s="10" t="s">
        <v>16</v>
      </c>
      <c r="AT330" s="11" t="s">
        <v>15</v>
      </c>
      <c r="AU330" s="12" t="s">
        <v>17</v>
      </c>
      <c r="AV330" s="9">
        <v>1</v>
      </c>
      <c r="AW330" s="9">
        <v>0</v>
      </c>
    </row>
    <row r="331" spans="2:49" ht="61.5" customHeight="1">
      <c r="B331" s="87"/>
      <c r="C331" s="2"/>
      <c r="D331" s="2"/>
      <c r="AH331" s="7" t="s">
        <v>1</v>
      </c>
      <c r="AI331" s="7" t="s">
        <v>109</v>
      </c>
      <c r="AJ331" s="51" t="s">
        <v>55</v>
      </c>
      <c r="AK331" s="36" t="s">
        <v>98</v>
      </c>
      <c r="AL331" s="36">
        <v>4</v>
      </c>
      <c r="AM331" s="36" t="s">
        <v>100</v>
      </c>
      <c r="AN331" s="36">
        <v>10</v>
      </c>
      <c r="AO331" s="9">
        <v>10</v>
      </c>
      <c r="AP331" s="47" t="s">
        <v>57</v>
      </c>
      <c r="AQ331" s="9">
        <v>1</v>
      </c>
      <c r="AR331" s="47" t="s">
        <v>143</v>
      </c>
      <c r="AS331" s="10" t="s">
        <v>19</v>
      </c>
      <c r="AT331" s="11" t="s">
        <v>15</v>
      </c>
      <c r="AU331" s="12" t="s">
        <v>20</v>
      </c>
      <c r="AV331" s="9">
        <v>2</v>
      </c>
      <c r="AW331" s="9">
        <v>0.05</v>
      </c>
    </row>
    <row r="332" spans="2:49" ht="57.75" customHeight="1">
      <c r="B332" s="87"/>
      <c r="C332" s="2"/>
      <c r="D332" s="2"/>
      <c r="AH332" s="7" t="s">
        <v>2</v>
      </c>
      <c r="AI332" s="7" t="s">
        <v>53</v>
      </c>
      <c r="AJ332" s="51" t="s">
        <v>56</v>
      </c>
      <c r="AK332" s="20" t="s">
        <v>102</v>
      </c>
      <c r="AL332" s="20">
        <v>3</v>
      </c>
      <c r="AM332" s="20" t="s">
        <v>21</v>
      </c>
      <c r="AN332" s="20">
        <v>5</v>
      </c>
      <c r="AO332" s="9">
        <v>15</v>
      </c>
      <c r="AP332" s="47" t="s">
        <v>21</v>
      </c>
      <c r="AQ332" s="9">
        <v>2</v>
      </c>
      <c r="AR332" s="47" t="s">
        <v>143</v>
      </c>
      <c r="AS332" s="10" t="s">
        <v>23</v>
      </c>
      <c r="AT332" s="11" t="s">
        <v>18</v>
      </c>
      <c r="AU332" s="12" t="s">
        <v>24</v>
      </c>
      <c r="AV332" s="9">
        <v>3</v>
      </c>
      <c r="AW332" s="9">
        <v>0.1</v>
      </c>
    </row>
    <row r="333" spans="2:49" ht="59.25" customHeight="1">
      <c r="B333" s="87"/>
      <c r="C333" s="2"/>
      <c r="D333" s="2"/>
      <c r="AH333" s="7" t="s">
        <v>3</v>
      </c>
      <c r="AI333" s="7" t="s">
        <v>111</v>
      </c>
      <c r="AJ333" s="48"/>
      <c r="AK333" s="13" t="s">
        <v>99</v>
      </c>
      <c r="AL333" s="13">
        <v>2</v>
      </c>
      <c r="AM333" s="13"/>
      <c r="AN333" s="13"/>
      <c r="AO333" s="9">
        <v>20</v>
      </c>
      <c r="AP333" s="47" t="s">
        <v>21</v>
      </c>
      <c r="AQ333" s="9">
        <v>3</v>
      </c>
      <c r="AR333" s="47" t="s">
        <v>143</v>
      </c>
      <c r="AS333" s="10" t="s">
        <v>27</v>
      </c>
      <c r="AT333" s="11" t="s">
        <v>18</v>
      </c>
      <c r="AU333" s="12" t="s">
        <v>28</v>
      </c>
      <c r="AV333" s="9">
        <v>4</v>
      </c>
      <c r="AW333" s="9">
        <v>0.15</v>
      </c>
    </row>
    <row r="334" spans="2:49" ht="81">
      <c r="B334" s="87"/>
      <c r="C334" s="2"/>
      <c r="D334" s="2"/>
      <c r="AH334" s="7" t="s">
        <v>71</v>
      </c>
      <c r="AI334" s="7" t="s">
        <v>110</v>
      </c>
      <c r="AJ334" s="49"/>
      <c r="AK334" s="37" t="s">
        <v>103</v>
      </c>
      <c r="AL334" s="37">
        <v>1</v>
      </c>
      <c r="AM334" s="37"/>
      <c r="AN334" s="37"/>
      <c r="AO334" s="9">
        <v>25</v>
      </c>
      <c r="AP334" s="47" t="s">
        <v>21</v>
      </c>
      <c r="AQ334" s="9">
        <v>4</v>
      </c>
      <c r="AR334" s="47" t="s">
        <v>143</v>
      </c>
      <c r="AS334" s="10" t="s">
        <v>30</v>
      </c>
      <c r="AT334" s="11" t="s">
        <v>18</v>
      </c>
      <c r="AU334" s="12" t="s">
        <v>31</v>
      </c>
      <c r="AV334" s="9">
        <v>5</v>
      </c>
      <c r="AW334" s="9">
        <v>0.2</v>
      </c>
    </row>
    <row r="335" spans="2:49" ht="20.25">
      <c r="B335" s="87"/>
      <c r="C335" s="2"/>
      <c r="D335" s="2"/>
      <c r="AJ335" s="49"/>
      <c r="AK335" s="222" t="s">
        <v>61</v>
      </c>
      <c r="AL335" s="222"/>
      <c r="AM335" s="222"/>
      <c r="AN335" s="222"/>
      <c r="AO335" s="9">
        <v>30</v>
      </c>
      <c r="AP335" s="47" t="s">
        <v>35</v>
      </c>
      <c r="AQ335" s="9">
        <v>5</v>
      </c>
      <c r="AR335" s="47" t="s">
        <v>143</v>
      </c>
      <c r="AS335" s="10" t="s">
        <v>32</v>
      </c>
      <c r="AT335" s="11" t="s">
        <v>22</v>
      </c>
    </row>
    <row r="336" spans="2:49" ht="20.25">
      <c r="B336" s="87"/>
      <c r="C336" s="2"/>
      <c r="D336" s="2"/>
      <c r="AJ336" s="49"/>
      <c r="AO336" s="9">
        <v>40</v>
      </c>
      <c r="AP336" s="47" t="s">
        <v>35</v>
      </c>
      <c r="AQ336" s="9">
        <v>6</v>
      </c>
      <c r="AR336" s="47" t="s">
        <v>143</v>
      </c>
      <c r="AS336" s="10" t="s">
        <v>33</v>
      </c>
      <c r="AT336" s="11" t="s">
        <v>22</v>
      </c>
    </row>
    <row r="337" spans="2:46" ht="141.75" customHeight="1">
      <c r="B337" s="87"/>
      <c r="C337" s="2"/>
      <c r="D337" s="2"/>
      <c r="AE337" s="223" t="s">
        <v>64</v>
      </c>
      <c r="AF337" s="224"/>
      <c r="AG337" s="224"/>
      <c r="AH337" s="225"/>
      <c r="AI337" s="222" t="s">
        <v>72</v>
      </c>
      <c r="AJ337" s="222"/>
      <c r="AK337" s="222"/>
      <c r="AO337" s="9">
        <v>50</v>
      </c>
      <c r="AP337" s="47" t="s">
        <v>35</v>
      </c>
      <c r="AQ337" s="9">
        <v>7</v>
      </c>
      <c r="AR337" s="47" t="s">
        <v>143</v>
      </c>
      <c r="AS337" s="10" t="s">
        <v>34</v>
      </c>
      <c r="AT337" s="11" t="s">
        <v>22</v>
      </c>
    </row>
    <row r="338" spans="2:46" ht="40.5" customHeight="1">
      <c r="B338" s="87"/>
      <c r="C338" s="2"/>
      <c r="D338" s="2"/>
      <c r="AE338" s="54" t="s">
        <v>62</v>
      </c>
      <c r="AH338" s="2">
        <v>15</v>
      </c>
      <c r="AI338" s="54" t="s">
        <v>75</v>
      </c>
      <c r="AJ338" s="54">
        <v>15</v>
      </c>
      <c r="AK338" s="54"/>
      <c r="AO338" s="9">
        <v>60</v>
      </c>
      <c r="AP338" s="47" t="s">
        <v>170</v>
      </c>
      <c r="AQ338" s="9">
        <v>8</v>
      </c>
      <c r="AR338" s="47" t="s">
        <v>143</v>
      </c>
      <c r="AS338" s="10" t="s">
        <v>36</v>
      </c>
      <c r="AT338" s="11" t="s">
        <v>26</v>
      </c>
    </row>
    <row r="339" spans="2:46" ht="20.25" customHeight="1">
      <c r="B339" s="87"/>
      <c r="C339" s="2"/>
      <c r="D339" s="2"/>
      <c r="AE339" s="54" t="s">
        <v>63</v>
      </c>
      <c r="AH339" s="2">
        <v>0</v>
      </c>
      <c r="AI339" s="54"/>
      <c r="AJ339" s="54"/>
      <c r="AK339" s="54"/>
      <c r="AO339" s="9">
        <v>80</v>
      </c>
      <c r="AP339" s="47" t="s">
        <v>170</v>
      </c>
      <c r="AQ339" s="9">
        <v>9</v>
      </c>
      <c r="AR339" s="47" t="s">
        <v>143</v>
      </c>
      <c r="AS339" s="10" t="s">
        <v>37</v>
      </c>
      <c r="AT339" s="11" t="s">
        <v>26</v>
      </c>
    </row>
    <row r="340" spans="2:46" ht="40.5" customHeight="1">
      <c r="B340" s="87"/>
      <c r="C340" s="2"/>
      <c r="D340" s="2"/>
      <c r="AE340" s="131" t="s">
        <v>73</v>
      </c>
      <c r="AI340" s="54" t="s">
        <v>173</v>
      </c>
      <c r="AJ340" s="54">
        <v>10</v>
      </c>
      <c r="AK340" s="54"/>
      <c r="AO340" s="9">
        <v>100</v>
      </c>
      <c r="AP340" s="47" t="s">
        <v>170</v>
      </c>
      <c r="AQ340" s="9">
        <v>10</v>
      </c>
      <c r="AR340" s="47" t="s">
        <v>143</v>
      </c>
      <c r="AS340" s="10" t="s">
        <v>38</v>
      </c>
      <c r="AT340" s="11" t="s">
        <v>26</v>
      </c>
    </row>
    <row r="341" spans="2:46" ht="20.25">
      <c r="B341" s="87"/>
      <c r="C341" s="2"/>
      <c r="D341" s="2"/>
      <c r="AE341" s="54" t="s">
        <v>65</v>
      </c>
      <c r="AO341" s="65"/>
      <c r="AP341" s="66"/>
      <c r="AQ341" s="9">
        <v>11</v>
      </c>
      <c r="AR341" s="47" t="s">
        <v>143</v>
      </c>
      <c r="AS341" s="10" t="s">
        <v>39</v>
      </c>
      <c r="AT341" s="11" t="s">
        <v>26</v>
      </c>
    </row>
    <row r="342" spans="2:46" ht="20.25">
      <c r="B342" s="87"/>
      <c r="C342" s="2"/>
      <c r="D342" s="2"/>
      <c r="AE342" s="54" t="s">
        <v>66</v>
      </c>
      <c r="AO342" s="65"/>
      <c r="AP342" s="66"/>
      <c r="AQ342" s="9">
        <v>12</v>
      </c>
      <c r="AR342" s="47" t="s">
        <v>143</v>
      </c>
      <c r="AS342" s="10" t="s">
        <v>40</v>
      </c>
      <c r="AT342" s="11" t="s">
        <v>26</v>
      </c>
    </row>
    <row r="343" spans="2:46" ht="20.25">
      <c r="B343" s="87"/>
      <c r="C343" s="2"/>
      <c r="D343" s="2"/>
      <c r="AE343" s="54" t="s">
        <v>67</v>
      </c>
      <c r="AO343" s="65"/>
      <c r="AP343" s="66"/>
      <c r="AQ343" s="9">
        <v>13</v>
      </c>
      <c r="AR343" s="47" t="s">
        <v>143</v>
      </c>
      <c r="AS343" s="10" t="s">
        <v>41</v>
      </c>
      <c r="AT343" s="11" t="s">
        <v>26</v>
      </c>
    </row>
    <row r="344" spans="2:46" ht="15.75">
      <c r="B344" s="87"/>
      <c r="C344" s="2"/>
      <c r="D344" s="2"/>
      <c r="AE344" s="131" t="s">
        <v>74</v>
      </c>
      <c r="AO344" s="65"/>
      <c r="AP344" s="66"/>
      <c r="AQ344" s="9">
        <v>14</v>
      </c>
      <c r="AR344" s="47" t="s">
        <v>143</v>
      </c>
      <c r="AS344" s="10" t="s">
        <v>42</v>
      </c>
      <c r="AT344" s="11" t="s">
        <v>26</v>
      </c>
    </row>
    <row r="345" spans="2:46" ht="20.25" customHeight="1">
      <c r="B345" s="87"/>
      <c r="C345" s="2"/>
      <c r="D345" s="2"/>
      <c r="AE345" s="54" t="s">
        <v>68</v>
      </c>
      <c r="AO345" s="65"/>
      <c r="AP345" s="66"/>
      <c r="AQ345" s="9">
        <v>15</v>
      </c>
      <c r="AR345" s="47" t="s">
        <v>143</v>
      </c>
      <c r="AS345" s="10" t="s">
        <v>43</v>
      </c>
      <c r="AT345" s="11" t="s">
        <v>29</v>
      </c>
    </row>
    <row r="346" spans="2:46" ht="20.25">
      <c r="B346" s="87"/>
      <c r="C346" s="2"/>
      <c r="D346" s="2"/>
      <c r="AE346" s="54" t="s">
        <v>69</v>
      </c>
      <c r="AO346" s="71"/>
      <c r="AP346" s="72"/>
      <c r="AQ346" s="67">
        <v>16</v>
      </c>
      <c r="AR346" s="47" t="s">
        <v>143</v>
      </c>
      <c r="AS346" s="10" t="s">
        <v>44</v>
      </c>
      <c r="AT346" s="11" t="s">
        <v>29</v>
      </c>
    </row>
    <row r="347" spans="2:46" ht="30" customHeight="1">
      <c r="B347" s="87"/>
      <c r="C347" s="2"/>
      <c r="D347" s="2"/>
      <c r="AE347" s="54" t="s">
        <v>70</v>
      </c>
      <c r="AO347" s="65"/>
      <c r="AP347" s="66"/>
      <c r="AQ347" s="9">
        <v>17</v>
      </c>
      <c r="AR347" s="70" t="s">
        <v>143</v>
      </c>
      <c r="AS347" s="10" t="s">
        <v>45</v>
      </c>
      <c r="AT347" s="11" t="s">
        <v>29</v>
      </c>
    </row>
    <row r="348" spans="2:46" ht="20.25">
      <c r="B348" s="87"/>
      <c r="C348" s="2"/>
      <c r="D348" s="2"/>
      <c r="AJ348" s="49"/>
      <c r="AO348" s="68"/>
      <c r="AP348" s="69"/>
      <c r="AQ348" s="9">
        <v>18</v>
      </c>
      <c r="AR348" s="47" t="s">
        <v>143</v>
      </c>
      <c r="AS348" s="10" t="s">
        <v>46</v>
      </c>
      <c r="AT348" s="11" t="s">
        <v>29</v>
      </c>
    </row>
    <row r="349" spans="2:46" ht="20.25">
      <c r="B349" s="87"/>
      <c r="C349" s="2"/>
      <c r="D349" s="2"/>
      <c r="AJ349" s="49"/>
      <c r="AO349" s="68"/>
      <c r="AP349" s="69"/>
      <c r="AQ349" s="9">
        <v>19</v>
      </c>
      <c r="AR349" s="47" t="s">
        <v>143</v>
      </c>
      <c r="AS349" s="10" t="s">
        <v>47</v>
      </c>
      <c r="AT349" s="11" t="s">
        <v>29</v>
      </c>
    </row>
    <row r="350" spans="2:46" ht="20.25">
      <c r="B350" s="87"/>
      <c r="C350" s="2"/>
      <c r="D350" s="2"/>
      <c r="AJ350" s="49"/>
      <c r="AO350" s="68"/>
      <c r="AP350" s="69"/>
      <c r="AQ350" s="9">
        <v>20</v>
      </c>
      <c r="AR350" s="47" t="s">
        <v>143</v>
      </c>
      <c r="AS350" s="10" t="s">
        <v>48</v>
      </c>
      <c r="AT350" s="11" t="s">
        <v>29</v>
      </c>
    </row>
    <row r="351" spans="2:46" ht="20.25">
      <c r="B351" s="87"/>
      <c r="C351" s="2"/>
      <c r="D351" s="2"/>
      <c r="AJ351" s="49"/>
      <c r="AO351" s="68"/>
      <c r="AP351" s="69"/>
      <c r="AQ351" s="9">
        <v>21</v>
      </c>
      <c r="AR351" s="47" t="s">
        <v>143</v>
      </c>
      <c r="AS351" s="10" t="s">
        <v>49</v>
      </c>
      <c r="AT351" s="11" t="s">
        <v>29</v>
      </c>
    </row>
    <row r="352" spans="2:46" ht="119.25" customHeight="1">
      <c r="B352" s="87"/>
      <c r="C352" s="2"/>
      <c r="D352" s="2"/>
      <c r="AJ352" s="49"/>
      <c r="AO352" s="68"/>
      <c r="AP352" s="69"/>
      <c r="AQ352" s="9">
        <v>22</v>
      </c>
      <c r="AR352" s="47" t="s">
        <v>143</v>
      </c>
      <c r="AS352" s="10" t="s">
        <v>50</v>
      </c>
      <c r="AT352" s="11" t="s">
        <v>29</v>
      </c>
    </row>
    <row r="353" spans="2:46" ht="111" customHeight="1">
      <c r="B353" s="87"/>
      <c r="C353" s="2"/>
      <c r="D353" s="2"/>
      <c r="AJ353" s="49"/>
      <c r="AO353" s="68"/>
      <c r="AP353" s="69"/>
      <c r="AQ353" s="9">
        <v>23</v>
      </c>
      <c r="AR353" s="47" t="s">
        <v>143</v>
      </c>
      <c r="AS353" s="10" t="s">
        <v>51</v>
      </c>
      <c r="AT353" s="11" t="s">
        <v>29</v>
      </c>
    </row>
    <row r="354" spans="2:46" ht="20.25">
      <c r="B354" s="87"/>
      <c r="C354" s="2"/>
      <c r="D354" s="2"/>
      <c r="AJ354" s="49"/>
      <c r="AO354" s="68"/>
      <c r="AP354" s="69"/>
      <c r="AQ354" s="9">
        <v>24</v>
      </c>
      <c r="AR354" s="47" t="s">
        <v>143</v>
      </c>
      <c r="AS354" s="10" t="s">
        <v>52</v>
      </c>
      <c r="AT354" s="11" t="s">
        <v>29</v>
      </c>
    </row>
    <row r="355" spans="2:46" ht="147.75" customHeight="1">
      <c r="B355" s="87"/>
      <c r="C355" s="2"/>
      <c r="D355" s="2"/>
      <c r="AJ355" s="50"/>
      <c r="AQ355" s="9">
        <v>25</v>
      </c>
      <c r="AR355" s="47" t="s">
        <v>143</v>
      </c>
    </row>
    <row r="356" spans="2:46">
      <c r="B356" s="87"/>
      <c r="C356" s="2"/>
      <c r="D356" s="2"/>
      <c r="AJ356" s="50"/>
      <c r="AQ356" s="9">
        <v>26</v>
      </c>
      <c r="AR356" s="47" t="s">
        <v>143</v>
      </c>
    </row>
    <row r="357" spans="2:46">
      <c r="B357" s="87"/>
      <c r="C357" s="2"/>
      <c r="D357" s="2"/>
      <c r="AJ357" s="50"/>
      <c r="AQ357" s="9">
        <v>27</v>
      </c>
      <c r="AR357" s="47" t="s">
        <v>143</v>
      </c>
    </row>
    <row r="358" spans="2:46">
      <c r="B358" s="87"/>
      <c r="C358" s="2"/>
      <c r="D358" s="2"/>
      <c r="AJ358" s="50"/>
      <c r="AQ358" s="9">
        <v>28</v>
      </c>
      <c r="AR358" s="47" t="s">
        <v>143</v>
      </c>
    </row>
    <row r="359" spans="2:46">
      <c r="B359" s="87"/>
      <c r="C359" s="2"/>
      <c r="D359" s="2"/>
      <c r="AJ359" s="50"/>
      <c r="AQ359" s="9">
        <v>29</v>
      </c>
      <c r="AR359" s="47" t="s">
        <v>143</v>
      </c>
    </row>
    <row r="360" spans="2:46">
      <c r="B360" s="87"/>
      <c r="C360" s="2"/>
      <c r="D360" s="2"/>
      <c r="AJ360" s="50"/>
      <c r="AQ360" s="9">
        <v>30</v>
      </c>
      <c r="AR360" s="47" t="s">
        <v>143</v>
      </c>
    </row>
    <row r="361" spans="2:46">
      <c r="B361" s="87"/>
      <c r="C361" s="2"/>
      <c r="D361" s="2"/>
      <c r="AJ361" s="50"/>
      <c r="AQ361" s="9">
        <v>31</v>
      </c>
      <c r="AR361" s="47" t="s">
        <v>78</v>
      </c>
    </row>
    <row r="362" spans="2:46">
      <c r="B362" s="87"/>
      <c r="C362" s="2"/>
      <c r="D362" s="2"/>
      <c r="AJ362" s="50"/>
      <c r="AQ362" s="9">
        <v>32</v>
      </c>
      <c r="AR362" s="47" t="s">
        <v>78</v>
      </c>
    </row>
    <row r="363" spans="2:46">
      <c r="B363" s="87"/>
      <c r="C363" s="2"/>
      <c r="D363" s="2"/>
      <c r="AJ363" s="50"/>
      <c r="AQ363" s="9">
        <v>33</v>
      </c>
      <c r="AR363" s="47" t="s">
        <v>78</v>
      </c>
    </row>
    <row r="364" spans="2:46">
      <c r="B364" s="87"/>
      <c r="C364" s="2"/>
      <c r="D364" s="2"/>
      <c r="AJ364" s="50"/>
      <c r="AQ364" s="9">
        <v>34</v>
      </c>
      <c r="AR364" s="47" t="s">
        <v>78</v>
      </c>
    </row>
    <row r="365" spans="2:46">
      <c r="B365" s="87"/>
      <c r="C365" s="2"/>
      <c r="D365" s="2"/>
      <c r="AJ365" s="50"/>
      <c r="AQ365" s="9">
        <v>35</v>
      </c>
      <c r="AR365" s="47" t="s">
        <v>78</v>
      </c>
    </row>
    <row r="366" spans="2:46">
      <c r="B366" s="87"/>
      <c r="C366" s="2"/>
      <c r="D366" s="2"/>
      <c r="AJ366" s="50"/>
      <c r="AQ366" s="9">
        <v>36</v>
      </c>
      <c r="AR366" s="47" t="s">
        <v>78</v>
      </c>
    </row>
    <row r="367" spans="2:46">
      <c r="B367" s="87"/>
      <c r="C367" s="2"/>
      <c r="D367" s="2"/>
      <c r="AJ367" s="50"/>
      <c r="AQ367" s="9">
        <v>37</v>
      </c>
      <c r="AR367" s="47" t="s">
        <v>78</v>
      </c>
    </row>
    <row r="368" spans="2:46">
      <c r="B368" s="87"/>
      <c r="C368" s="2"/>
      <c r="D368" s="2"/>
      <c r="AJ368" s="50"/>
      <c r="AQ368" s="9">
        <v>38</v>
      </c>
      <c r="AR368" s="47" t="s">
        <v>78</v>
      </c>
    </row>
    <row r="369" spans="2:44">
      <c r="B369" s="87"/>
      <c r="C369" s="2"/>
      <c r="D369" s="2"/>
      <c r="AJ369" s="50"/>
      <c r="AQ369" s="9">
        <v>39</v>
      </c>
      <c r="AR369" s="47" t="s">
        <v>78</v>
      </c>
    </row>
    <row r="370" spans="2:44">
      <c r="B370" s="87"/>
      <c r="C370" s="2"/>
      <c r="D370" s="2"/>
      <c r="AJ370" s="50"/>
      <c r="AQ370" s="9">
        <v>40</v>
      </c>
      <c r="AR370" s="47" t="s">
        <v>78</v>
      </c>
    </row>
    <row r="371" spans="2:44">
      <c r="B371" s="87"/>
      <c r="C371" s="2"/>
      <c r="D371" s="2"/>
      <c r="AJ371" s="50"/>
      <c r="AQ371" s="9">
        <v>41</v>
      </c>
      <c r="AR371" s="47" t="s">
        <v>78</v>
      </c>
    </row>
    <row r="372" spans="2:44">
      <c r="B372" s="87"/>
      <c r="C372" s="2"/>
      <c r="D372" s="2"/>
      <c r="AJ372" s="50"/>
      <c r="AQ372" s="9">
        <v>42</v>
      </c>
      <c r="AR372" s="47" t="s">
        <v>78</v>
      </c>
    </row>
    <row r="373" spans="2:44">
      <c r="B373" s="87"/>
      <c r="C373" s="2"/>
      <c r="D373" s="2"/>
      <c r="AJ373" s="50"/>
      <c r="AQ373" s="9">
        <v>43</v>
      </c>
      <c r="AR373" s="47" t="s">
        <v>78</v>
      </c>
    </row>
    <row r="374" spans="2:44">
      <c r="B374" s="87"/>
      <c r="C374" s="2"/>
      <c r="D374" s="2"/>
      <c r="AJ374" s="50"/>
      <c r="AQ374" s="9">
        <v>44</v>
      </c>
      <c r="AR374" s="47" t="s">
        <v>78</v>
      </c>
    </row>
    <row r="375" spans="2:44">
      <c r="B375" s="87"/>
      <c r="C375" s="2"/>
      <c r="D375" s="2"/>
      <c r="AJ375" s="50"/>
      <c r="AQ375" s="9">
        <v>45</v>
      </c>
      <c r="AR375" s="47" t="s">
        <v>78</v>
      </c>
    </row>
    <row r="376" spans="2:44">
      <c r="B376" s="87"/>
      <c r="C376" s="2"/>
      <c r="D376" s="2"/>
      <c r="AJ376" s="50"/>
      <c r="AQ376" s="9">
        <v>46</v>
      </c>
      <c r="AR376" s="47" t="s">
        <v>78</v>
      </c>
    </row>
    <row r="377" spans="2:44">
      <c r="B377" s="87"/>
      <c r="C377" s="2"/>
      <c r="D377" s="2"/>
      <c r="AJ377" s="50"/>
      <c r="AQ377" s="9">
        <v>47</v>
      </c>
      <c r="AR377" s="47" t="s">
        <v>78</v>
      </c>
    </row>
    <row r="378" spans="2:44">
      <c r="B378" s="87"/>
      <c r="C378" s="2"/>
      <c r="D378" s="2"/>
      <c r="AJ378" s="50"/>
      <c r="AQ378" s="9">
        <v>48</v>
      </c>
      <c r="AR378" s="47" t="s">
        <v>78</v>
      </c>
    </row>
    <row r="379" spans="2:44">
      <c r="B379" s="87"/>
      <c r="C379" s="2"/>
      <c r="D379" s="2"/>
      <c r="AJ379" s="50"/>
      <c r="AQ379" s="9">
        <v>49</v>
      </c>
      <c r="AR379" s="47" t="s">
        <v>78</v>
      </c>
    </row>
    <row r="380" spans="2:44">
      <c r="B380" s="87"/>
      <c r="C380" s="2"/>
      <c r="D380" s="2"/>
      <c r="AJ380" s="50"/>
      <c r="AQ380" s="9">
        <v>50</v>
      </c>
      <c r="AR380" s="47" t="s">
        <v>78</v>
      </c>
    </row>
    <row r="381" spans="2:44">
      <c r="B381" s="87"/>
      <c r="C381" s="2"/>
      <c r="D381" s="2"/>
      <c r="AJ381" s="50"/>
      <c r="AQ381" s="9">
        <v>51</v>
      </c>
      <c r="AR381" s="47" t="s">
        <v>78</v>
      </c>
    </row>
    <row r="382" spans="2:44">
      <c r="B382" s="87"/>
      <c r="C382" s="2"/>
      <c r="D382" s="2"/>
      <c r="AJ382" s="50"/>
      <c r="AQ382" s="9">
        <v>52</v>
      </c>
      <c r="AR382" s="47" t="s">
        <v>78</v>
      </c>
    </row>
    <row r="383" spans="2:44">
      <c r="B383" s="87"/>
      <c r="C383" s="2"/>
      <c r="D383" s="2"/>
      <c r="AJ383" s="50"/>
      <c r="AQ383" s="9">
        <v>53</v>
      </c>
      <c r="AR383" s="47" t="s">
        <v>78</v>
      </c>
    </row>
    <row r="384" spans="2:44">
      <c r="B384" s="87"/>
      <c r="C384" s="2"/>
      <c r="D384" s="2"/>
      <c r="AJ384" s="50"/>
      <c r="AQ384" s="9">
        <v>54</v>
      </c>
      <c r="AR384" s="47" t="s">
        <v>78</v>
      </c>
    </row>
    <row r="385" spans="2:44">
      <c r="B385" s="87"/>
      <c r="C385" s="2"/>
      <c r="D385" s="2"/>
      <c r="AJ385" s="50"/>
      <c r="AQ385" s="9">
        <v>55</v>
      </c>
      <c r="AR385" s="47" t="s">
        <v>78</v>
      </c>
    </row>
    <row r="386" spans="2:44">
      <c r="B386" s="87"/>
      <c r="C386" s="2"/>
      <c r="D386" s="2"/>
      <c r="AJ386" s="50"/>
      <c r="AQ386" s="9">
        <v>56</v>
      </c>
      <c r="AR386" s="47" t="s">
        <v>78</v>
      </c>
    </row>
    <row r="387" spans="2:44">
      <c r="B387" s="87"/>
      <c r="C387" s="2"/>
      <c r="D387" s="2"/>
      <c r="AJ387" s="50"/>
      <c r="AQ387" s="9">
        <v>57</v>
      </c>
      <c r="AR387" s="47" t="s">
        <v>78</v>
      </c>
    </row>
    <row r="388" spans="2:44">
      <c r="B388" s="87"/>
      <c r="C388" s="2"/>
      <c r="D388" s="2"/>
      <c r="AJ388" s="50"/>
      <c r="AQ388" s="9">
        <v>58</v>
      </c>
      <c r="AR388" s="47" t="s">
        <v>78</v>
      </c>
    </row>
    <row r="389" spans="2:44">
      <c r="B389" s="87"/>
      <c r="C389" s="2"/>
      <c r="D389" s="2"/>
      <c r="AJ389" s="50"/>
      <c r="AQ389" s="9">
        <v>59</v>
      </c>
      <c r="AR389" s="47" t="s">
        <v>78</v>
      </c>
    </row>
    <row r="390" spans="2:44">
      <c r="B390" s="87"/>
      <c r="C390" s="2"/>
      <c r="D390" s="2"/>
      <c r="AJ390" s="50"/>
      <c r="AQ390" s="9">
        <v>60</v>
      </c>
      <c r="AR390" s="47" t="s">
        <v>78</v>
      </c>
    </row>
    <row r="391" spans="2:44">
      <c r="B391" s="87"/>
      <c r="C391" s="2"/>
      <c r="D391" s="2"/>
      <c r="AJ391" s="50"/>
      <c r="AQ391" s="9">
        <v>61</v>
      </c>
      <c r="AR391" s="47" t="s">
        <v>78</v>
      </c>
    </row>
    <row r="392" spans="2:44">
      <c r="B392" s="87"/>
      <c r="C392" s="2"/>
      <c r="D392" s="2"/>
      <c r="AJ392" s="50"/>
      <c r="AQ392" s="9">
        <v>62</v>
      </c>
      <c r="AR392" s="47" t="s">
        <v>78</v>
      </c>
    </row>
    <row r="393" spans="2:44">
      <c r="B393" s="87"/>
      <c r="C393" s="2"/>
      <c r="D393" s="2"/>
      <c r="AJ393" s="50"/>
      <c r="AQ393" s="9">
        <v>63</v>
      </c>
      <c r="AR393" s="47" t="s">
        <v>78</v>
      </c>
    </row>
    <row r="394" spans="2:44">
      <c r="B394" s="87"/>
      <c r="C394" s="2"/>
      <c r="D394" s="2"/>
      <c r="AJ394" s="50"/>
      <c r="AQ394" s="9">
        <v>64</v>
      </c>
      <c r="AR394" s="47" t="s">
        <v>78</v>
      </c>
    </row>
    <row r="395" spans="2:44">
      <c r="B395" s="87"/>
      <c r="C395" s="2"/>
      <c r="D395" s="2"/>
      <c r="AJ395" s="50"/>
      <c r="AQ395" s="9">
        <v>65</v>
      </c>
      <c r="AR395" s="9" t="s">
        <v>79</v>
      </c>
    </row>
    <row r="396" spans="2:44">
      <c r="B396" s="87"/>
      <c r="C396" s="2"/>
      <c r="D396" s="2"/>
      <c r="AJ396" s="50"/>
      <c r="AQ396" s="9">
        <v>66</v>
      </c>
      <c r="AR396" s="9" t="s">
        <v>79</v>
      </c>
    </row>
    <row r="397" spans="2:44">
      <c r="B397" s="87"/>
      <c r="C397" s="2"/>
      <c r="D397" s="2"/>
      <c r="AJ397" s="50"/>
      <c r="AQ397" s="9">
        <v>67</v>
      </c>
      <c r="AR397" s="9" t="s">
        <v>79</v>
      </c>
    </row>
    <row r="398" spans="2:44">
      <c r="B398" s="87"/>
      <c r="C398" s="2"/>
      <c r="D398" s="2"/>
      <c r="AJ398" s="50"/>
      <c r="AQ398" s="9">
        <v>68</v>
      </c>
      <c r="AR398" s="9" t="s">
        <v>79</v>
      </c>
    </row>
    <row r="399" spans="2:44">
      <c r="B399" s="87"/>
      <c r="C399" s="2"/>
      <c r="D399" s="2"/>
      <c r="AJ399" s="50"/>
      <c r="AQ399" s="9">
        <v>69</v>
      </c>
      <c r="AR399" s="9" t="s">
        <v>79</v>
      </c>
    </row>
    <row r="400" spans="2:44">
      <c r="B400" s="87"/>
      <c r="C400" s="2"/>
      <c r="D400" s="2"/>
      <c r="AJ400" s="50"/>
      <c r="AQ400" s="9">
        <v>70</v>
      </c>
      <c r="AR400" s="9" t="s">
        <v>79</v>
      </c>
    </row>
    <row r="401" spans="2:44">
      <c r="B401" s="87"/>
      <c r="C401" s="2"/>
      <c r="D401" s="2"/>
      <c r="AJ401" s="50"/>
      <c r="AQ401" s="9">
        <v>71</v>
      </c>
      <c r="AR401" s="9" t="s">
        <v>79</v>
      </c>
    </row>
    <row r="402" spans="2:44">
      <c r="B402" s="87"/>
      <c r="C402" s="2"/>
      <c r="D402" s="2"/>
      <c r="AJ402" s="50"/>
      <c r="AQ402" s="9">
        <v>72</v>
      </c>
      <c r="AR402" s="9" t="s">
        <v>79</v>
      </c>
    </row>
    <row r="403" spans="2:44">
      <c r="B403" s="87"/>
      <c r="C403" s="2"/>
      <c r="D403" s="2"/>
      <c r="AJ403" s="50"/>
      <c r="AQ403" s="9">
        <v>73</v>
      </c>
      <c r="AR403" s="9" t="s">
        <v>79</v>
      </c>
    </row>
    <row r="404" spans="2:44">
      <c r="B404" s="87"/>
      <c r="C404" s="2"/>
      <c r="D404" s="2"/>
      <c r="AJ404" s="50"/>
      <c r="AQ404" s="9">
        <v>74</v>
      </c>
      <c r="AR404" s="9" t="s">
        <v>79</v>
      </c>
    </row>
    <row r="405" spans="2:44">
      <c r="B405" s="87"/>
      <c r="C405" s="2"/>
      <c r="D405" s="2"/>
      <c r="AJ405" s="50"/>
      <c r="AQ405" s="9">
        <v>75</v>
      </c>
      <c r="AR405" s="9" t="s">
        <v>79</v>
      </c>
    </row>
    <row r="406" spans="2:44">
      <c r="B406" s="87"/>
      <c r="C406" s="2"/>
      <c r="D406" s="2"/>
      <c r="AJ406" s="50"/>
      <c r="AQ406" s="9">
        <v>76</v>
      </c>
      <c r="AR406" s="9" t="s">
        <v>79</v>
      </c>
    </row>
    <row r="407" spans="2:44">
      <c r="B407" s="87"/>
      <c r="C407" s="2"/>
      <c r="D407" s="2"/>
      <c r="AJ407" s="50"/>
      <c r="AQ407" s="9">
        <v>77</v>
      </c>
      <c r="AR407" s="9" t="s">
        <v>79</v>
      </c>
    </row>
    <row r="408" spans="2:44">
      <c r="B408" s="87"/>
      <c r="C408" s="2"/>
      <c r="D408" s="2"/>
      <c r="AJ408" s="50"/>
      <c r="AQ408" s="9">
        <v>78</v>
      </c>
      <c r="AR408" s="9" t="s">
        <v>79</v>
      </c>
    </row>
    <row r="409" spans="2:44">
      <c r="B409" s="87"/>
      <c r="C409" s="2"/>
      <c r="D409" s="2"/>
      <c r="AJ409" s="50"/>
      <c r="AQ409" s="9">
        <v>79</v>
      </c>
      <c r="AR409" s="9" t="s">
        <v>79</v>
      </c>
    </row>
    <row r="410" spans="2:44">
      <c r="B410" s="87"/>
      <c r="C410" s="2"/>
      <c r="D410" s="2"/>
      <c r="AJ410" s="50"/>
      <c r="AQ410" s="9">
        <v>80</v>
      </c>
      <c r="AR410" s="9" t="s">
        <v>79</v>
      </c>
    </row>
    <row r="411" spans="2:44">
      <c r="B411" s="87"/>
      <c r="C411" s="2"/>
      <c r="D411" s="2"/>
      <c r="AJ411" s="50"/>
      <c r="AQ411" s="9">
        <v>81</v>
      </c>
      <c r="AR411" s="9" t="s">
        <v>79</v>
      </c>
    </row>
    <row r="412" spans="2:44">
      <c r="B412" s="87"/>
      <c r="C412" s="2"/>
      <c r="D412" s="2"/>
      <c r="AJ412" s="50"/>
      <c r="AQ412" s="9">
        <v>82</v>
      </c>
      <c r="AR412" s="9" t="s">
        <v>79</v>
      </c>
    </row>
    <row r="413" spans="2:44">
      <c r="B413" s="87"/>
      <c r="C413" s="2"/>
      <c r="D413" s="2"/>
      <c r="AJ413" s="50"/>
      <c r="AQ413" s="9">
        <v>83</v>
      </c>
      <c r="AR413" s="9" t="s">
        <v>79</v>
      </c>
    </row>
    <row r="414" spans="2:44">
      <c r="B414" s="87"/>
      <c r="C414" s="2"/>
      <c r="D414" s="2"/>
      <c r="AJ414" s="50"/>
      <c r="AQ414" s="9">
        <v>84</v>
      </c>
      <c r="AR414" s="9" t="s">
        <v>79</v>
      </c>
    </row>
    <row r="415" spans="2:44">
      <c r="B415" s="87"/>
      <c r="C415" s="2"/>
      <c r="D415" s="2"/>
      <c r="AJ415" s="50"/>
      <c r="AQ415" s="9">
        <v>85</v>
      </c>
      <c r="AR415" s="9" t="s">
        <v>79</v>
      </c>
    </row>
    <row r="416" spans="2:44">
      <c r="B416" s="87"/>
      <c r="C416" s="2"/>
      <c r="D416" s="2"/>
      <c r="AJ416" s="50"/>
      <c r="AQ416" s="9">
        <v>86</v>
      </c>
      <c r="AR416" s="9" t="s">
        <v>79</v>
      </c>
    </row>
    <row r="417" spans="2:44">
      <c r="B417" s="87"/>
      <c r="C417" s="2"/>
      <c r="D417" s="2"/>
      <c r="AJ417" s="50"/>
      <c r="AQ417" s="9">
        <v>87</v>
      </c>
      <c r="AR417" s="9" t="s">
        <v>79</v>
      </c>
    </row>
    <row r="418" spans="2:44">
      <c r="B418" s="87"/>
      <c r="C418" s="2"/>
      <c r="D418" s="2"/>
      <c r="AQ418" s="9">
        <v>88</v>
      </c>
      <c r="AR418" s="9" t="s">
        <v>79</v>
      </c>
    </row>
    <row r="419" spans="2:44">
      <c r="B419" s="87"/>
      <c r="C419" s="2"/>
      <c r="D419" s="2"/>
      <c r="AQ419" s="9">
        <v>89</v>
      </c>
      <c r="AR419" s="9" t="s">
        <v>79</v>
      </c>
    </row>
    <row r="420" spans="2:44">
      <c r="B420" s="87"/>
      <c r="C420" s="2"/>
      <c r="D420" s="2"/>
      <c r="AQ420" s="9">
        <v>90</v>
      </c>
      <c r="AR420" s="9" t="s">
        <v>79</v>
      </c>
    </row>
    <row r="421" spans="2:44">
      <c r="B421" s="87"/>
      <c r="C421" s="2"/>
      <c r="D421" s="2"/>
      <c r="AQ421" s="9">
        <v>91</v>
      </c>
      <c r="AR421" s="9" t="s">
        <v>80</v>
      </c>
    </row>
    <row r="422" spans="2:44">
      <c r="B422" s="87"/>
      <c r="C422" s="2"/>
      <c r="D422" s="2"/>
      <c r="AQ422" s="9">
        <v>92</v>
      </c>
      <c r="AR422" s="9" t="s">
        <v>80</v>
      </c>
    </row>
    <row r="423" spans="2:44">
      <c r="B423" s="87"/>
      <c r="C423" s="2"/>
      <c r="D423" s="2"/>
      <c r="AQ423" s="9">
        <v>93</v>
      </c>
      <c r="AR423" s="9" t="s">
        <v>80</v>
      </c>
    </row>
    <row r="424" spans="2:44">
      <c r="B424" s="87"/>
      <c r="C424" s="2"/>
      <c r="D424" s="2"/>
      <c r="AQ424" s="9">
        <v>94</v>
      </c>
      <c r="AR424" s="9" t="s">
        <v>80</v>
      </c>
    </row>
    <row r="425" spans="2:44">
      <c r="B425" s="87"/>
      <c r="C425" s="2"/>
      <c r="D425" s="2"/>
      <c r="AQ425" s="9">
        <v>95</v>
      </c>
      <c r="AR425" s="9" t="s">
        <v>80</v>
      </c>
    </row>
    <row r="426" spans="2:44">
      <c r="B426" s="87"/>
      <c r="C426" s="2"/>
      <c r="D426" s="2"/>
      <c r="AQ426" s="9">
        <v>96</v>
      </c>
      <c r="AR426" s="9" t="s">
        <v>80</v>
      </c>
    </row>
    <row r="427" spans="2:44">
      <c r="B427" s="87"/>
      <c r="C427" s="2"/>
      <c r="D427" s="2"/>
      <c r="AQ427" s="9">
        <v>97</v>
      </c>
      <c r="AR427" s="9" t="s">
        <v>80</v>
      </c>
    </row>
    <row r="428" spans="2:44">
      <c r="B428" s="87"/>
      <c r="C428" s="2"/>
      <c r="D428" s="2"/>
      <c r="AQ428" s="9">
        <v>98</v>
      </c>
      <c r="AR428" s="9" t="s">
        <v>80</v>
      </c>
    </row>
    <row r="429" spans="2:44">
      <c r="B429" s="87"/>
      <c r="C429" s="2"/>
      <c r="D429" s="2"/>
      <c r="AQ429" s="9">
        <v>99</v>
      </c>
      <c r="AR429" s="9" t="s">
        <v>80</v>
      </c>
    </row>
    <row r="430" spans="2:44">
      <c r="B430" s="87"/>
      <c r="C430" s="2"/>
      <c r="D430" s="2"/>
      <c r="AQ430" s="9">
        <v>100</v>
      </c>
      <c r="AR430" s="9" t="s">
        <v>80</v>
      </c>
    </row>
    <row r="431" spans="2:44">
      <c r="B431" s="87"/>
      <c r="C431" s="2"/>
      <c r="D431" s="2"/>
    </row>
    <row r="432" spans="2:44">
      <c r="B432" s="87"/>
      <c r="C432" s="2"/>
      <c r="D432" s="2"/>
    </row>
  </sheetData>
  <mergeCells count="23">
    <mergeCell ref="B2:B4"/>
    <mergeCell ref="E2:E4"/>
    <mergeCell ref="C2:C4"/>
    <mergeCell ref="T1:T4"/>
    <mergeCell ref="AV329:AW329"/>
    <mergeCell ref="B9:D9"/>
    <mergeCell ref="B13:D13"/>
    <mergeCell ref="C14:K14"/>
    <mergeCell ref="B7:B8"/>
    <mergeCell ref="C1:H1"/>
    <mergeCell ref="K2:K4"/>
    <mergeCell ref="F3:F4"/>
    <mergeCell ref="G3:G4"/>
    <mergeCell ref="H2:H4"/>
    <mergeCell ref="D2:D4"/>
    <mergeCell ref="I2:I4"/>
    <mergeCell ref="J2:J4"/>
    <mergeCell ref="I1:K1"/>
    <mergeCell ref="AK335:AN335"/>
    <mergeCell ref="AE337:AH337"/>
    <mergeCell ref="AI337:AK337"/>
    <mergeCell ref="AK329:AL329"/>
    <mergeCell ref="AM329:AN329"/>
  </mergeCells>
  <dataValidations count="1">
    <dataValidation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prompt="Factores clave, aspectos o activos que se pueden ver afectados negativamente por la materialización del riesgo" sqref="C2"/>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C6:AI19"/>
  <sheetViews>
    <sheetView workbookViewId="0">
      <selection activeCell="C16" sqref="C16"/>
    </sheetView>
  </sheetViews>
  <sheetFormatPr baseColWidth="10" defaultRowHeight="12.75"/>
  <sheetData>
    <row r="6" spans="3:4">
      <c r="C6" t="s">
        <v>21</v>
      </c>
    </row>
    <row r="7" spans="3:4">
      <c r="C7" t="s">
        <v>100</v>
      </c>
    </row>
    <row r="8" spans="3:4">
      <c r="C8" t="s">
        <v>60</v>
      </c>
    </row>
    <row r="10" spans="3:4">
      <c r="C10" t="s">
        <v>171</v>
      </c>
      <c r="D10">
        <v>15</v>
      </c>
    </row>
    <row r="11" spans="3:4">
      <c r="C11" t="s">
        <v>172</v>
      </c>
      <c r="D11">
        <v>0</v>
      </c>
    </row>
    <row r="14" spans="3:4">
      <c r="C14" t="s">
        <v>173</v>
      </c>
    </row>
    <row r="15" spans="3:4">
      <c r="C15" t="s">
        <v>75</v>
      </c>
    </row>
    <row r="19" spans="35:35">
      <c r="AI19" t="s">
        <v>148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4:AI19"/>
  <sheetViews>
    <sheetView workbookViewId="0">
      <selection activeCell="I32" sqref="I32"/>
    </sheetView>
  </sheetViews>
  <sheetFormatPr baseColWidth="10" defaultRowHeight="12.75"/>
  <cols>
    <col min="2" max="2" width="15" customWidth="1"/>
  </cols>
  <sheetData>
    <row r="4" spans="2:2" ht="14.25">
      <c r="B4" s="23" t="s">
        <v>130</v>
      </c>
    </row>
    <row r="5" spans="2:2" ht="14.25">
      <c r="B5" s="23" t="s">
        <v>140</v>
      </c>
    </row>
    <row r="6" spans="2:2" ht="14.25">
      <c r="B6" s="23" t="s">
        <v>133</v>
      </c>
    </row>
    <row r="19" spans="35:35">
      <c r="AI19" t="s">
        <v>142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P57"/>
  <sheetViews>
    <sheetView zoomScale="85" workbookViewId="0">
      <selection sqref="A1:L7"/>
    </sheetView>
  </sheetViews>
  <sheetFormatPr baseColWidth="10" defaultColWidth="0" defaultRowHeight="12.75" zeroHeight="1"/>
  <cols>
    <col min="1" max="3" width="11.42578125" customWidth="1"/>
    <col min="4" max="4" width="10" customWidth="1"/>
    <col min="5" max="5" width="11.28515625" customWidth="1"/>
    <col min="6" max="6" width="11.42578125" customWidth="1"/>
    <col min="7" max="7" width="13.140625" customWidth="1"/>
    <col min="8" max="8" width="10.5703125" customWidth="1"/>
    <col min="9" max="12" width="11.42578125" customWidth="1"/>
    <col min="13" max="13" width="14.140625" customWidth="1"/>
    <col min="14" max="16" width="12" customWidth="1"/>
  </cols>
  <sheetData>
    <row r="1" spans="1:16" ht="12.75" customHeight="1">
      <c r="A1" s="255" t="s">
        <v>81</v>
      </c>
      <c r="B1" s="255"/>
      <c r="C1" s="255"/>
      <c r="D1" s="255"/>
      <c r="E1" s="255"/>
      <c r="F1" s="255"/>
      <c r="G1" s="255"/>
      <c r="H1" s="255"/>
      <c r="I1" s="255"/>
      <c r="J1" s="255"/>
      <c r="K1" s="34"/>
      <c r="L1" s="34"/>
      <c r="M1" s="35"/>
      <c r="N1" s="35"/>
      <c r="O1" s="35"/>
      <c r="P1" s="35"/>
    </row>
    <row r="2" spans="1:16" ht="12.75" customHeight="1">
      <c r="A2" s="255"/>
      <c r="B2" s="255"/>
      <c r="C2" s="255"/>
      <c r="D2" s="255"/>
      <c r="E2" s="255"/>
      <c r="F2" s="255"/>
      <c r="G2" s="255"/>
      <c r="H2" s="255"/>
      <c r="I2" s="255"/>
      <c r="J2" s="255"/>
      <c r="K2" s="34"/>
      <c r="L2" s="34"/>
      <c r="M2" s="35"/>
      <c r="N2" s="35"/>
      <c r="O2" s="35"/>
      <c r="P2" s="35"/>
    </row>
    <row r="3" spans="1:16" ht="12.75" customHeight="1">
      <c r="A3" s="255"/>
      <c r="B3" s="255"/>
      <c r="C3" s="255"/>
      <c r="D3" s="255"/>
      <c r="E3" s="255"/>
      <c r="F3" s="255"/>
      <c r="G3" s="255"/>
      <c r="H3" s="255"/>
      <c r="I3" s="255"/>
      <c r="J3" s="255"/>
      <c r="K3" s="34"/>
      <c r="L3" s="34"/>
      <c r="M3" s="35"/>
      <c r="N3" s="35"/>
      <c r="O3" s="35"/>
      <c r="P3" s="35"/>
    </row>
    <row r="4" spans="1:16" ht="12.75" customHeight="1">
      <c r="A4" s="255"/>
      <c r="B4" s="255"/>
      <c r="C4" s="255"/>
      <c r="D4" s="255"/>
      <c r="E4" s="255"/>
      <c r="F4" s="255"/>
      <c r="G4" s="255"/>
      <c r="H4" s="255"/>
      <c r="I4" s="255"/>
      <c r="J4" s="255"/>
      <c r="K4" s="34"/>
      <c r="L4" s="34"/>
      <c r="M4" s="35"/>
      <c r="N4" s="35"/>
      <c r="O4" s="35"/>
      <c r="P4" s="35"/>
    </row>
    <row r="5" spans="1:16" ht="12.75" customHeight="1">
      <c r="A5" s="255"/>
      <c r="B5" s="255"/>
      <c r="C5" s="255"/>
      <c r="D5" s="255"/>
      <c r="E5" s="255"/>
      <c r="F5" s="255"/>
      <c r="G5" s="255"/>
      <c r="H5" s="255"/>
      <c r="I5" s="255"/>
      <c r="J5" s="255"/>
      <c r="K5" s="34"/>
      <c r="L5" s="34"/>
      <c r="M5" s="19"/>
      <c r="N5" s="19"/>
      <c r="O5" s="19"/>
      <c r="P5" s="19"/>
    </row>
    <row r="6" spans="1:16" ht="12.75" customHeight="1">
      <c r="A6" s="255"/>
      <c r="B6" s="255"/>
      <c r="C6" s="255"/>
      <c r="D6" s="255"/>
      <c r="E6" s="255"/>
      <c r="F6" s="255"/>
      <c r="G6" s="255"/>
      <c r="H6" s="255"/>
      <c r="I6" s="255"/>
      <c r="J6" s="255"/>
      <c r="K6" s="34"/>
      <c r="L6" s="34"/>
      <c r="M6" s="19"/>
      <c r="N6" s="19"/>
      <c r="O6" s="19"/>
      <c r="P6" s="19"/>
    </row>
    <row r="7" spans="1:16">
      <c r="A7" s="255"/>
      <c r="B7" s="255"/>
      <c r="C7" s="255"/>
      <c r="D7" s="255"/>
      <c r="E7" s="255"/>
      <c r="F7" s="255"/>
      <c r="G7" s="255"/>
      <c r="H7" s="255"/>
      <c r="I7" s="255"/>
      <c r="J7" s="255"/>
      <c r="K7" s="19"/>
      <c r="L7" s="19"/>
      <c r="M7" s="19"/>
      <c r="N7" s="19"/>
      <c r="O7" s="19"/>
      <c r="P7" s="19"/>
    </row>
    <row r="8" spans="1:16">
      <c r="A8" s="19"/>
      <c r="B8" s="19"/>
      <c r="C8" s="19"/>
      <c r="D8" s="19"/>
      <c r="E8" s="19"/>
      <c r="F8" s="19"/>
      <c r="G8" s="19"/>
      <c r="H8" s="19"/>
      <c r="I8" s="19"/>
      <c r="J8" s="19"/>
      <c r="K8" s="19"/>
      <c r="L8" s="19"/>
      <c r="M8" s="19"/>
      <c r="N8" s="19"/>
      <c r="O8" s="19"/>
      <c r="P8" s="19"/>
    </row>
    <row r="9" spans="1:16">
      <c r="A9" s="19"/>
      <c r="B9" s="19"/>
      <c r="C9" s="19"/>
      <c r="D9" s="19"/>
      <c r="E9" s="19"/>
      <c r="F9" s="19"/>
      <c r="G9" s="19"/>
      <c r="H9" s="19"/>
      <c r="I9" s="19"/>
      <c r="J9" s="19"/>
      <c r="K9" s="19"/>
      <c r="L9" s="19"/>
      <c r="M9" s="19"/>
      <c r="N9" s="19"/>
      <c r="O9" s="19"/>
      <c r="P9" s="19"/>
    </row>
    <row r="10" spans="1:16">
      <c r="A10" s="19"/>
      <c r="B10" s="261" t="s">
        <v>8</v>
      </c>
      <c r="C10" s="262"/>
      <c r="D10" s="262"/>
      <c r="E10" s="262"/>
      <c r="F10" s="262"/>
      <c r="G10" s="262"/>
      <c r="H10" s="262"/>
      <c r="I10" s="263"/>
      <c r="J10" s="19"/>
      <c r="K10" s="19"/>
      <c r="L10" s="19"/>
      <c r="M10" s="19"/>
      <c r="N10" s="19"/>
      <c r="O10" s="19"/>
      <c r="P10" s="19"/>
    </row>
    <row r="11" spans="1:16">
      <c r="A11" s="19"/>
      <c r="B11" s="264"/>
      <c r="C11" s="265"/>
      <c r="D11" s="265"/>
      <c r="E11" s="265"/>
      <c r="F11" s="265"/>
      <c r="G11" s="265"/>
      <c r="H11" s="265"/>
      <c r="I11" s="266"/>
      <c r="J11" s="19"/>
      <c r="K11" s="19"/>
      <c r="L11" s="19"/>
      <c r="M11" s="19"/>
      <c r="N11" s="19"/>
      <c r="O11" s="19"/>
      <c r="P11" s="19"/>
    </row>
    <row r="12" spans="1:16">
      <c r="A12" s="19"/>
      <c r="B12" s="256"/>
      <c r="C12" s="256"/>
      <c r="D12" s="256"/>
      <c r="E12" s="256"/>
      <c r="F12" s="256"/>
      <c r="G12" s="256"/>
      <c r="H12" s="256"/>
      <c r="I12" s="256"/>
      <c r="J12" s="19"/>
      <c r="K12" s="19"/>
      <c r="L12" s="19"/>
      <c r="M12" s="19"/>
      <c r="N12" s="19"/>
      <c r="O12" s="19"/>
      <c r="P12" s="19"/>
    </row>
    <row r="13" spans="1:16">
      <c r="A13" s="19"/>
      <c r="B13" s="256"/>
      <c r="C13" s="256"/>
      <c r="D13" s="256"/>
      <c r="E13" s="256"/>
      <c r="F13" s="256"/>
      <c r="G13" s="256"/>
      <c r="H13" s="256"/>
      <c r="I13" s="256"/>
      <c r="J13" s="19"/>
      <c r="K13" s="19"/>
      <c r="L13" s="19"/>
      <c r="M13" s="19"/>
      <c r="N13" s="19"/>
      <c r="O13" s="19"/>
      <c r="P13" s="19"/>
    </row>
    <row r="14" spans="1:16">
      <c r="A14" s="19"/>
      <c r="B14" s="256"/>
      <c r="C14" s="256"/>
      <c r="D14" s="257" t="s">
        <v>59</v>
      </c>
      <c r="E14" s="258"/>
      <c r="F14" s="257" t="s">
        <v>21</v>
      </c>
      <c r="G14" s="258"/>
      <c r="H14" s="257" t="s">
        <v>60</v>
      </c>
      <c r="I14" s="258"/>
      <c r="J14" s="19"/>
      <c r="K14" s="19"/>
      <c r="L14" s="19"/>
      <c r="M14" s="19"/>
      <c r="N14" s="19"/>
      <c r="O14" s="19"/>
      <c r="P14" s="19"/>
    </row>
    <row r="15" spans="1:16">
      <c r="A15" s="19"/>
      <c r="B15" s="256"/>
      <c r="C15" s="256"/>
      <c r="D15" s="259"/>
      <c r="E15" s="260"/>
      <c r="F15" s="259"/>
      <c r="G15" s="260"/>
      <c r="H15" s="259"/>
      <c r="I15" s="260"/>
      <c r="J15" s="19"/>
      <c r="K15" s="19"/>
      <c r="L15" s="19"/>
      <c r="M15" s="19"/>
      <c r="N15" s="19"/>
      <c r="O15" s="19"/>
      <c r="P15" s="19"/>
    </row>
    <row r="16" spans="1:16">
      <c r="A16" s="19"/>
      <c r="B16" s="249" t="s">
        <v>7</v>
      </c>
      <c r="C16" s="248" t="s">
        <v>57</v>
      </c>
      <c r="D16" s="254" t="e">
        <f>E49</f>
        <v>#REF!</v>
      </c>
      <c r="E16" s="254"/>
      <c r="F16" s="254" t="e">
        <f>F49</f>
        <v>#REF!</v>
      </c>
      <c r="G16" s="254"/>
      <c r="H16" s="252" t="e">
        <f>G49</f>
        <v>#REF!</v>
      </c>
      <c r="I16" s="252"/>
      <c r="J16" s="19"/>
      <c r="K16" s="19"/>
      <c r="L16" s="19"/>
      <c r="M16" s="19"/>
      <c r="N16" s="19"/>
      <c r="O16" s="19"/>
      <c r="P16" s="19"/>
    </row>
    <row r="17" spans="1:16">
      <c r="A17" s="19"/>
      <c r="B17" s="250"/>
      <c r="C17" s="248"/>
      <c r="D17" s="254"/>
      <c r="E17" s="254"/>
      <c r="F17" s="254"/>
      <c r="G17" s="254"/>
      <c r="H17" s="252"/>
      <c r="I17" s="252"/>
      <c r="J17" s="19"/>
      <c r="K17" s="19"/>
      <c r="L17" s="19"/>
      <c r="M17" s="19"/>
      <c r="N17" s="19"/>
      <c r="O17" s="19"/>
      <c r="P17" s="19"/>
    </row>
    <row r="18" spans="1:16">
      <c r="A18" s="19"/>
      <c r="B18" s="250"/>
      <c r="C18" s="248"/>
      <c r="D18" s="254"/>
      <c r="E18" s="254"/>
      <c r="F18" s="254"/>
      <c r="G18" s="254"/>
      <c r="H18" s="252"/>
      <c r="I18" s="252"/>
      <c r="J18" s="19"/>
      <c r="K18" s="19"/>
      <c r="L18" s="19"/>
      <c r="M18" s="19"/>
      <c r="N18" s="19"/>
      <c r="O18" s="19"/>
      <c r="P18" s="19"/>
    </row>
    <row r="19" spans="1:16">
      <c r="A19" s="19"/>
      <c r="B19" s="250"/>
      <c r="C19" s="248"/>
      <c r="D19" s="254"/>
      <c r="E19" s="254"/>
      <c r="F19" s="254"/>
      <c r="G19" s="254"/>
      <c r="H19" s="252"/>
      <c r="I19" s="252"/>
      <c r="J19" s="19"/>
      <c r="K19" s="19"/>
      <c r="L19" s="19"/>
      <c r="M19" s="19"/>
      <c r="N19" s="19"/>
      <c r="O19" s="19"/>
      <c r="P19" s="19"/>
    </row>
    <row r="20" spans="1:16">
      <c r="A20" s="19"/>
      <c r="B20" s="250"/>
      <c r="C20" s="248"/>
      <c r="D20" s="254"/>
      <c r="E20" s="254"/>
      <c r="F20" s="254"/>
      <c r="G20" s="254"/>
      <c r="H20" s="252"/>
      <c r="I20" s="252"/>
      <c r="J20" s="19"/>
      <c r="K20" s="19"/>
      <c r="L20" s="19"/>
      <c r="M20" s="19"/>
      <c r="N20" s="19"/>
      <c r="O20" s="19"/>
      <c r="P20" s="19"/>
    </row>
    <row r="21" spans="1:16">
      <c r="A21" s="19"/>
      <c r="B21" s="250"/>
      <c r="C21" s="248" t="s">
        <v>58</v>
      </c>
      <c r="D21" s="254" t="e">
        <f>H49</f>
        <v>#REF!</v>
      </c>
      <c r="E21" s="254"/>
      <c r="F21" s="252" t="e">
        <f>I49</f>
        <v>#REF!</v>
      </c>
      <c r="G21" s="252"/>
      <c r="H21" s="253" t="e">
        <f>J49</f>
        <v>#REF!</v>
      </c>
      <c r="I21" s="253"/>
      <c r="J21" s="19"/>
      <c r="K21" s="19"/>
      <c r="L21" s="19"/>
      <c r="M21" s="19"/>
      <c r="N21" s="19"/>
      <c r="O21" s="19"/>
      <c r="P21" s="19"/>
    </row>
    <row r="22" spans="1:16">
      <c r="A22" s="19"/>
      <c r="B22" s="250"/>
      <c r="C22" s="248"/>
      <c r="D22" s="254"/>
      <c r="E22" s="254"/>
      <c r="F22" s="252"/>
      <c r="G22" s="252"/>
      <c r="H22" s="253"/>
      <c r="I22" s="253"/>
      <c r="J22" s="19"/>
      <c r="K22" s="19"/>
      <c r="L22" s="19"/>
      <c r="M22" s="19"/>
      <c r="N22" s="19"/>
      <c r="O22" s="19"/>
      <c r="P22" s="19"/>
    </row>
    <row r="23" spans="1:16">
      <c r="A23" s="19"/>
      <c r="B23" s="250"/>
      <c r="C23" s="248"/>
      <c r="D23" s="254"/>
      <c r="E23" s="254"/>
      <c r="F23" s="252"/>
      <c r="G23" s="252"/>
      <c r="H23" s="253"/>
      <c r="I23" s="253"/>
      <c r="J23" s="19"/>
      <c r="K23" s="19"/>
      <c r="L23" s="19"/>
      <c r="M23" s="19"/>
      <c r="N23" s="19"/>
      <c r="O23" s="19"/>
      <c r="P23" s="19"/>
    </row>
    <row r="24" spans="1:16">
      <c r="A24" s="19"/>
      <c r="B24" s="250"/>
      <c r="C24" s="248"/>
      <c r="D24" s="254"/>
      <c r="E24" s="254"/>
      <c r="F24" s="252"/>
      <c r="G24" s="252"/>
      <c r="H24" s="253"/>
      <c r="I24" s="253"/>
      <c r="J24" s="19"/>
      <c r="K24" s="19"/>
      <c r="L24" s="19"/>
      <c r="M24" s="19"/>
      <c r="N24" s="19"/>
      <c r="O24" s="19"/>
      <c r="P24" s="19"/>
    </row>
    <row r="25" spans="1:16">
      <c r="A25" s="19"/>
      <c r="B25" s="250"/>
      <c r="C25" s="248"/>
      <c r="D25" s="254"/>
      <c r="E25" s="254"/>
      <c r="F25" s="252"/>
      <c r="G25" s="252"/>
      <c r="H25" s="253"/>
      <c r="I25" s="253"/>
      <c r="J25" s="19"/>
      <c r="K25" s="19"/>
      <c r="L25" s="19"/>
      <c r="M25" s="19"/>
      <c r="N25" s="19"/>
      <c r="O25" s="19"/>
      <c r="P25" s="19"/>
    </row>
    <row r="26" spans="1:16">
      <c r="A26" s="19"/>
      <c r="B26" s="250"/>
      <c r="C26" s="248" t="s">
        <v>35</v>
      </c>
      <c r="D26" s="252" t="e">
        <f>K49</f>
        <v>#REF!</v>
      </c>
      <c r="E26" s="252"/>
      <c r="F26" s="253" t="e">
        <f>L49</f>
        <v>#REF!</v>
      </c>
      <c r="G26" s="253"/>
      <c r="H26" s="253" t="e">
        <f>M49</f>
        <v>#REF!</v>
      </c>
      <c r="I26" s="253"/>
      <c r="J26" s="19"/>
      <c r="K26" s="19"/>
      <c r="L26" s="19"/>
      <c r="M26" s="19"/>
      <c r="N26" s="19"/>
      <c r="O26" s="19"/>
      <c r="P26" s="19"/>
    </row>
    <row r="27" spans="1:16">
      <c r="A27" s="19"/>
      <c r="B27" s="250"/>
      <c r="C27" s="248"/>
      <c r="D27" s="252"/>
      <c r="E27" s="252"/>
      <c r="F27" s="253"/>
      <c r="G27" s="253"/>
      <c r="H27" s="253"/>
      <c r="I27" s="253"/>
      <c r="J27" s="19"/>
      <c r="K27" s="19"/>
      <c r="L27" s="19"/>
      <c r="M27" s="19"/>
      <c r="N27" s="19"/>
      <c r="O27" s="19"/>
      <c r="P27" s="19"/>
    </row>
    <row r="28" spans="1:16">
      <c r="A28" s="19"/>
      <c r="B28" s="250"/>
      <c r="C28" s="248"/>
      <c r="D28" s="252"/>
      <c r="E28" s="252"/>
      <c r="F28" s="253"/>
      <c r="G28" s="253"/>
      <c r="H28" s="253"/>
      <c r="I28" s="253"/>
      <c r="J28" s="19"/>
      <c r="K28" s="19"/>
      <c r="L28" s="19"/>
      <c r="M28" s="19"/>
      <c r="N28" s="19"/>
      <c r="O28" s="19"/>
      <c r="P28" s="19"/>
    </row>
    <row r="29" spans="1:16">
      <c r="A29" s="19"/>
      <c r="B29" s="250"/>
      <c r="C29" s="248"/>
      <c r="D29" s="252"/>
      <c r="E29" s="252"/>
      <c r="F29" s="253"/>
      <c r="G29" s="253"/>
      <c r="H29" s="253"/>
      <c r="I29" s="253"/>
      <c r="J29" s="19"/>
      <c r="K29" s="19"/>
      <c r="L29" s="19"/>
      <c r="M29" s="19"/>
      <c r="N29" s="19"/>
      <c r="O29" s="19"/>
      <c r="P29" s="19"/>
    </row>
    <row r="30" spans="1:16">
      <c r="A30" s="19"/>
      <c r="B30" s="251"/>
      <c r="C30" s="248"/>
      <c r="D30" s="252"/>
      <c r="E30" s="252"/>
      <c r="F30" s="253"/>
      <c r="G30" s="253"/>
      <c r="H30" s="253"/>
      <c r="I30" s="253"/>
      <c r="J30" s="19"/>
      <c r="K30" s="19"/>
      <c r="L30" s="19"/>
      <c r="M30" s="19"/>
      <c r="N30" s="19"/>
      <c r="O30" s="19"/>
      <c r="P30" s="19"/>
    </row>
    <row r="31" spans="1:16">
      <c r="A31" s="19"/>
      <c r="B31" s="19"/>
      <c r="C31" s="19"/>
      <c r="D31" s="19"/>
      <c r="E31" s="19"/>
      <c r="F31" s="19"/>
      <c r="G31" s="19"/>
      <c r="H31" s="19"/>
      <c r="I31" s="19"/>
      <c r="J31" s="19"/>
      <c r="K31" s="19"/>
      <c r="L31" s="19"/>
      <c r="M31" s="19"/>
      <c r="N31" s="19"/>
      <c r="O31" s="19"/>
      <c r="P31" s="19"/>
    </row>
    <row r="32" spans="1:16">
      <c r="A32" s="19"/>
      <c r="B32" s="19"/>
      <c r="C32" s="19"/>
      <c r="D32" s="19"/>
      <c r="E32" s="19"/>
      <c r="F32" s="19"/>
      <c r="G32" s="19"/>
      <c r="H32" s="19"/>
      <c r="I32" s="19"/>
      <c r="J32" s="19"/>
      <c r="K32" s="19"/>
      <c r="L32" s="19"/>
      <c r="M32" s="19"/>
      <c r="N32" s="19"/>
      <c r="O32" s="19"/>
      <c r="P32" s="19"/>
    </row>
    <row r="33" spans="1:16">
      <c r="A33" s="19"/>
      <c r="B33" s="19"/>
      <c r="C33" s="19"/>
      <c r="D33" s="19"/>
      <c r="E33" s="19"/>
      <c r="F33" s="19"/>
      <c r="G33" s="19"/>
      <c r="H33" s="26"/>
      <c r="I33" s="29" t="s">
        <v>86</v>
      </c>
      <c r="J33" s="19"/>
      <c r="K33" s="19"/>
      <c r="L33" s="19"/>
      <c r="M33" s="19"/>
      <c r="N33" s="19"/>
      <c r="O33" s="19"/>
      <c r="P33" s="19"/>
    </row>
    <row r="34" spans="1:16">
      <c r="A34" s="19"/>
      <c r="B34" s="19"/>
      <c r="C34" s="19"/>
      <c r="D34" s="19"/>
      <c r="E34" s="19"/>
      <c r="F34" s="19"/>
      <c r="G34" s="19"/>
      <c r="H34" s="28"/>
      <c r="I34" s="29" t="s">
        <v>87</v>
      </c>
      <c r="J34" s="19"/>
      <c r="K34" s="19"/>
      <c r="L34" s="19"/>
      <c r="M34" s="19"/>
      <c r="N34" s="19"/>
      <c r="O34" s="19"/>
      <c r="P34" s="19"/>
    </row>
    <row r="35" spans="1:16">
      <c r="A35" s="19"/>
      <c r="B35" s="19"/>
      <c r="C35" s="19"/>
      <c r="D35" s="19"/>
      <c r="E35" s="19"/>
      <c r="F35" s="19"/>
      <c r="G35" s="19"/>
      <c r="H35" s="27"/>
      <c r="I35" s="29" t="s">
        <v>88</v>
      </c>
      <c r="J35" s="19"/>
      <c r="K35" s="19"/>
      <c r="L35" s="19"/>
      <c r="M35" s="19"/>
      <c r="N35" s="19"/>
      <c r="O35" s="19"/>
      <c r="P35" s="19"/>
    </row>
    <row r="36" spans="1:16">
      <c r="A36" s="19"/>
      <c r="B36" s="19"/>
      <c r="C36" s="19"/>
      <c r="D36" s="19"/>
      <c r="E36" s="19"/>
      <c r="F36" s="19"/>
      <c r="G36" s="19"/>
      <c r="H36" s="22"/>
      <c r="I36" s="29"/>
      <c r="J36" s="19"/>
      <c r="K36" s="19"/>
      <c r="L36" s="19"/>
      <c r="M36" s="19"/>
      <c r="N36" s="19"/>
      <c r="O36" s="19"/>
      <c r="P36" s="19"/>
    </row>
    <row r="37" spans="1:16">
      <c r="A37" s="19"/>
      <c r="B37" s="19"/>
      <c r="C37" s="19"/>
      <c r="D37" s="19"/>
      <c r="E37" s="19"/>
      <c r="F37" s="19"/>
      <c r="G37" s="19"/>
      <c r="H37" s="22"/>
      <c r="I37" s="29"/>
      <c r="J37" s="19"/>
      <c r="K37" s="19"/>
      <c r="L37" s="19"/>
      <c r="M37" s="19"/>
      <c r="N37" s="19"/>
      <c r="O37" s="19"/>
      <c r="P37" s="19"/>
    </row>
    <row r="38" spans="1:16" ht="25.5" hidden="1">
      <c r="A38" s="25"/>
      <c r="B38" s="25" t="s">
        <v>63</v>
      </c>
      <c r="C38" s="30" t="s">
        <v>83</v>
      </c>
      <c r="D38" s="30" t="s">
        <v>82</v>
      </c>
      <c r="E38" s="31" t="s">
        <v>89</v>
      </c>
      <c r="F38" s="31" t="s">
        <v>90</v>
      </c>
      <c r="G38" s="31" t="s">
        <v>91</v>
      </c>
      <c r="H38" s="31" t="s">
        <v>92</v>
      </c>
      <c r="I38" s="31" t="s">
        <v>93</v>
      </c>
      <c r="J38" s="31" t="s">
        <v>94</v>
      </c>
      <c r="K38" s="31" t="s">
        <v>95</v>
      </c>
      <c r="L38" s="31" t="s">
        <v>96</v>
      </c>
      <c r="M38" s="31" t="s">
        <v>97</v>
      </c>
      <c r="N38" s="32"/>
      <c r="O38" s="32"/>
      <c r="P38" s="19"/>
    </row>
    <row r="39" spans="1:16" hidden="1">
      <c r="A39" s="25"/>
      <c r="B39" s="25" t="e">
        <f>#REF!</f>
        <v>#REF!</v>
      </c>
      <c r="C39" s="25" t="e">
        <f>#REF!</f>
        <v>#REF!</v>
      </c>
      <c r="D39" s="25" t="e">
        <f>#REF!</f>
        <v>#REF!</v>
      </c>
      <c r="E39" s="33" t="e">
        <f>IF(AND($C$39=1,$D$39=1),"R1","")</f>
        <v>#REF!</v>
      </c>
      <c r="F39" s="33" t="e">
        <f>IF(AND($C$39=1,$D$39=2),"R1","")</f>
        <v>#REF!</v>
      </c>
      <c r="G39" s="33" t="e">
        <f>IF(AND($C$39=1,$D$39=3),"R1","")</f>
        <v>#REF!</v>
      </c>
      <c r="H39" s="33" t="e">
        <f>IF(AND($C$39=2,$D$39=1),"R1","")</f>
        <v>#REF!</v>
      </c>
      <c r="I39" s="33" t="e">
        <f>IF(AND($C$39=2,$D$39=2),"R1","")</f>
        <v>#REF!</v>
      </c>
      <c r="J39" s="33" t="e">
        <f>IF(AND($C$39=2,$D$39=3),"R1","")</f>
        <v>#REF!</v>
      </c>
      <c r="K39" s="33" t="e">
        <f>IF(AND($C$39=3,$D$39=1),"R1","")</f>
        <v>#REF!</v>
      </c>
      <c r="L39" s="33" t="e">
        <f>IF(AND($C$39=3,$D$39=2),"R1","")</f>
        <v>#REF!</v>
      </c>
      <c r="M39" s="33" t="e">
        <f>IF(AND($C$39=3,$D$39=3),"R1","")</f>
        <v>#REF!</v>
      </c>
      <c r="N39" s="22"/>
      <c r="O39" s="22"/>
      <c r="P39" s="19"/>
    </row>
    <row r="40" spans="1:16" hidden="1">
      <c r="A40" s="25"/>
      <c r="B40" s="25" t="e">
        <f>#REF!</f>
        <v>#REF!</v>
      </c>
      <c r="C40" s="25" t="e">
        <f>#REF!</f>
        <v>#REF!</v>
      </c>
      <c r="D40" s="25" t="e">
        <f>#REF!</f>
        <v>#REF!</v>
      </c>
      <c r="E40" s="33" t="e">
        <f>IF(AND($C$40=1,$D$40=1),"R2","")</f>
        <v>#REF!</v>
      </c>
      <c r="F40" s="33" t="e">
        <f>IF(AND($C$40=1,$D$40=2),"R2","")</f>
        <v>#REF!</v>
      </c>
      <c r="G40" s="33" t="e">
        <f>IF(AND($C$40=1,$D$40=3),"R2","")</f>
        <v>#REF!</v>
      </c>
      <c r="H40" s="33" t="e">
        <f>IF(AND($C$40=2,$D$40=1),"R2","")</f>
        <v>#REF!</v>
      </c>
      <c r="I40" s="33" t="e">
        <f>IF(AND($C$40=2,$D$40=2),"R2","")</f>
        <v>#REF!</v>
      </c>
      <c r="J40" s="33" t="e">
        <f>IF(AND($C$40=2,$D$40=3),"R2","")</f>
        <v>#REF!</v>
      </c>
      <c r="K40" s="33" t="e">
        <f>IF(AND($C$40=3,$D$40=1),"R2","")</f>
        <v>#REF!</v>
      </c>
      <c r="L40" s="33" t="e">
        <f>IF(AND($C$40=3,$D$40=2),"R2","")</f>
        <v>#REF!</v>
      </c>
      <c r="M40" s="33" t="e">
        <f>IF(AND($C$40=3,$D$40=3),"R2","")</f>
        <v>#REF!</v>
      </c>
      <c r="N40" s="22"/>
      <c r="O40" s="22"/>
      <c r="P40" s="19"/>
    </row>
    <row r="41" spans="1:16" hidden="1">
      <c r="A41" s="25"/>
      <c r="B41" s="25" t="e">
        <f>#REF!</f>
        <v>#REF!</v>
      </c>
      <c r="C41" s="25" t="e">
        <f>#REF!</f>
        <v>#REF!</v>
      </c>
      <c r="D41" s="25" t="e">
        <f>#REF!</f>
        <v>#REF!</v>
      </c>
      <c r="E41" s="33" t="e">
        <f>IF(AND($C$41=1,$D$41=1),"R3","")</f>
        <v>#REF!</v>
      </c>
      <c r="F41" s="33" t="e">
        <f>IF(AND($C$41=1,$D$41=2),"R2","")</f>
        <v>#REF!</v>
      </c>
      <c r="G41" s="33" t="e">
        <f>IF(AND($C$41=1,$D$41=3),"R3","")</f>
        <v>#REF!</v>
      </c>
      <c r="H41" s="33" t="e">
        <f>IF(AND($C$41=2,$D$41=1),"R3","")</f>
        <v>#REF!</v>
      </c>
      <c r="I41" s="33" t="e">
        <f>IF(AND($C$41=2,$D$41=2),"R3","")</f>
        <v>#REF!</v>
      </c>
      <c r="J41" s="33" t="e">
        <f>IF(AND($C$41=2,$D$41=3),"R3","")</f>
        <v>#REF!</v>
      </c>
      <c r="K41" s="33" t="e">
        <f>IF(AND($C$41=3,$D$41=1),"R3","")</f>
        <v>#REF!</v>
      </c>
      <c r="L41" s="33" t="e">
        <f>IF(AND($C$41=3,$D$41=2),"R3","")</f>
        <v>#REF!</v>
      </c>
      <c r="M41" s="33" t="e">
        <f>IF(AND($C$41=3,$D$41=3),"R3","")</f>
        <v>#REF!</v>
      </c>
      <c r="N41" s="22"/>
      <c r="O41" s="22"/>
      <c r="P41" s="19"/>
    </row>
    <row r="42" spans="1:16" hidden="1">
      <c r="A42" s="25"/>
      <c r="B42" s="25" t="e">
        <f>#REF!</f>
        <v>#REF!</v>
      </c>
      <c r="C42" s="25" t="e">
        <f>#REF!</f>
        <v>#REF!</v>
      </c>
      <c r="D42" s="25" t="e">
        <f>#REF!</f>
        <v>#REF!</v>
      </c>
      <c r="E42" s="33" t="e">
        <f>IF(AND($C$42=1,$D$42=1),"R4","")</f>
        <v>#REF!</v>
      </c>
      <c r="F42" s="33" t="e">
        <f>IF(AND($C$42=1,$D$42=2),"R4","")</f>
        <v>#REF!</v>
      </c>
      <c r="G42" s="33" t="e">
        <f>IF(AND($C$42=1,$D$42=3),"R4","")</f>
        <v>#REF!</v>
      </c>
      <c r="H42" s="33" t="e">
        <f>IF(AND($C$42=2,$D$42=1),"R4","")</f>
        <v>#REF!</v>
      </c>
      <c r="I42" s="33" t="e">
        <f>IF(AND($C$42=2,$D$42=2),"R4","")</f>
        <v>#REF!</v>
      </c>
      <c r="J42" s="33" t="e">
        <f>IF(AND($C$42=2,$D$42=3),"R4","")</f>
        <v>#REF!</v>
      </c>
      <c r="K42" s="33" t="e">
        <f>IF(AND($C$42=3,$D$42=1),"R4","")</f>
        <v>#REF!</v>
      </c>
      <c r="L42" s="33" t="e">
        <f>IF(AND($C$42=3,$D$42=2),"R4","")</f>
        <v>#REF!</v>
      </c>
      <c r="M42" s="33" t="e">
        <f>IF(AND($C$42=3,$D$42=3),"R4","")</f>
        <v>#REF!</v>
      </c>
      <c r="N42" s="22"/>
      <c r="O42" s="22"/>
      <c r="P42" s="19"/>
    </row>
    <row r="43" spans="1:16" hidden="1">
      <c r="A43" s="25"/>
      <c r="B43" s="25" t="e">
        <f>#REF!</f>
        <v>#REF!</v>
      </c>
      <c r="C43" s="25" t="e">
        <f>#REF!</f>
        <v>#REF!</v>
      </c>
      <c r="D43" s="25" t="e">
        <f>#REF!</f>
        <v>#REF!</v>
      </c>
      <c r="E43" s="33" t="e">
        <f>IF(AND($C$43=1,$D$43=1),"R5","")</f>
        <v>#REF!</v>
      </c>
      <c r="F43" s="33" t="e">
        <f>IF(AND($C$43=1,$D$43=2),"R5","")</f>
        <v>#REF!</v>
      </c>
      <c r="G43" s="33" t="e">
        <f>IF(AND($C$43=1,$D$43=3),"R5","")</f>
        <v>#REF!</v>
      </c>
      <c r="H43" s="33" t="e">
        <f>IF(AND($C$43=2,$D$43=1),"R5","")</f>
        <v>#REF!</v>
      </c>
      <c r="I43" s="33" t="e">
        <f>IF(AND($C$43=2,$D$43=2),"R5","")</f>
        <v>#REF!</v>
      </c>
      <c r="J43" s="33" t="e">
        <f>IF(AND($C$43=2,$D$43=3),"R5","")</f>
        <v>#REF!</v>
      </c>
      <c r="K43" s="33" t="e">
        <f>IF(AND($C$43=3,$D$43=1),"R5","")</f>
        <v>#REF!</v>
      </c>
      <c r="L43" s="33" t="e">
        <f>IF(AND($C$43=3,$D$43=2),"R5","")</f>
        <v>#REF!</v>
      </c>
      <c r="M43" s="33" t="e">
        <f>IF(AND($C$43=3,$D$43=3),"R5","")</f>
        <v>#REF!</v>
      </c>
      <c r="N43" s="22"/>
      <c r="O43" s="22"/>
      <c r="P43" s="19"/>
    </row>
    <row r="44" spans="1:16" hidden="1">
      <c r="A44" s="25"/>
      <c r="B44" s="25" t="e">
        <f>#REF!</f>
        <v>#REF!</v>
      </c>
      <c r="C44" s="25" t="e">
        <f>#REF!</f>
        <v>#REF!</v>
      </c>
      <c r="D44" s="25" t="e">
        <f>#REF!</f>
        <v>#REF!</v>
      </c>
      <c r="E44" s="33" t="e">
        <f>IF(AND($C$44=1,$D$44=1),"R6","")</f>
        <v>#REF!</v>
      </c>
      <c r="F44" s="33" t="e">
        <f>IF(AND($C$44=1,$D$44=2),"R6","")</f>
        <v>#REF!</v>
      </c>
      <c r="G44" s="33" t="e">
        <f>IF(AND($C$44=1,$D$44=3),"R6","")</f>
        <v>#REF!</v>
      </c>
      <c r="H44" s="33" t="e">
        <f>IF(AND($C$44=2,$D$44=1),"R6","")</f>
        <v>#REF!</v>
      </c>
      <c r="I44" s="33" t="e">
        <f>IF(AND($C$44=2,$D$44=2),"R6","")</f>
        <v>#REF!</v>
      </c>
      <c r="J44" s="33" t="e">
        <f>IF(AND($C$44=2,$D$44=3),"R6","")</f>
        <v>#REF!</v>
      </c>
      <c r="K44" s="33" t="e">
        <f>IF(AND($C$44=3,$D$44=1),"R6","")</f>
        <v>#REF!</v>
      </c>
      <c r="L44" s="33" t="e">
        <f>IF(AND($C$44=3,$D$44=2),"R6","")</f>
        <v>#REF!</v>
      </c>
      <c r="M44" s="33" t="e">
        <f>IF(AND($C$44=3,$D$44=3),"R6","")</f>
        <v>#REF!</v>
      </c>
      <c r="N44" s="22"/>
      <c r="O44" s="22"/>
      <c r="P44" s="19"/>
    </row>
    <row r="45" spans="1:16" hidden="1">
      <c r="A45" s="25"/>
      <c r="B45" s="25" t="e">
        <f>#REF!</f>
        <v>#REF!</v>
      </c>
      <c r="C45" s="25" t="e">
        <f>#REF!</f>
        <v>#REF!</v>
      </c>
      <c r="D45" s="25" t="e">
        <f>#REF!</f>
        <v>#REF!</v>
      </c>
      <c r="E45" s="33" t="e">
        <f>IF(AND($C$45=1,$D$45=1),"R7","")</f>
        <v>#REF!</v>
      </c>
      <c r="F45" s="33" t="e">
        <f>IF(AND($C$45=1,$D$45=2),"R7","")</f>
        <v>#REF!</v>
      </c>
      <c r="G45" s="33" t="e">
        <f>IF(AND($C$45=1,$D$45=3),"R7","")</f>
        <v>#REF!</v>
      </c>
      <c r="H45" s="33" t="e">
        <f>IF(AND($C$45=2,$D$45=1),"R7","")</f>
        <v>#REF!</v>
      </c>
      <c r="I45" s="33" t="e">
        <f>IF(AND($C$45=2,$D$45=2),"R7","")</f>
        <v>#REF!</v>
      </c>
      <c r="J45" s="33" t="e">
        <f>IF(AND($C$45=2,$D$45=3),"R7","")</f>
        <v>#REF!</v>
      </c>
      <c r="K45" s="33" t="e">
        <f>IF(AND($C$45=3,$D$45=1),"R7","")</f>
        <v>#REF!</v>
      </c>
      <c r="L45" s="33" t="e">
        <f>IF(AND($C$45=3,$D$45=2),"R7","")</f>
        <v>#REF!</v>
      </c>
      <c r="M45" s="33" t="e">
        <f>IF(AND($C$45=3,$D$45=3),"R7","")</f>
        <v>#REF!</v>
      </c>
      <c r="N45" s="22"/>
      <c r="O45" s="22"/>
      <c r="P45" s="19"/>
    </row>
    <row r="46" spans="1:16" hidden="1">
      <c r="A46" s="25"/>
      <c r="B46" s="25" t="e">
        <f>#REF!</f>
        <v>#REF!</v>
      </c>
      <c r="C46" s="25" t="e">
        <f>#REF!</f>
        <v>#REF!</v>
      </c>
      <c r="D46" s="25" t="e">
        <f>#REF!</f>
        <v>#REF!</v>
      </c>
      <c r="E46" s="33" t="e">
        <f>IF(AND($C$46=1,$D$46=1),"R8","")</f>
        <v>#REF!</v>
      </c>
      <c r="F46" s="33" t="e">
        <f>IF(AND($C$46=1,$D$46=2),"R8","")</f>
        <v>#REF!</v>
      </c>
      <c r="G46" s="33" t="e">
        <f>IF(AND($C$46=1,$D$46=3),"R8","")</f>
        <v>#REF!</v>
      </c>
      <c r="H46" s="33" t="e">
        <f>IF(AND($C$46=2,$D$46=1),"R8","")</f>
        <v>#REF!</v>
      </c>
      <c r="I46" s="33" t="e">
        <f>IF(AND($C$46=2,$D$46=2),"R8","")</f>
        <v>#REF!</v>
      </c>
      <c r="J46" s="33" t="e">
        <f>IF(AND($C$46=2,$D$46=3),"R8","")</f>
        <v>#REF!</v>
      </c>
      <c r="K46" s="33" t="e">
        <f>IF(AND($C$46=3,$D$46=1),"R8","")</f>
        <v>#REF!</v>
      </c>
      <c r="L46" s="33" t="e">
        <f>IF(AND($C$46=3,$D$46=2),"R8","")</f>
        <v>#REF!</v>
      </c>
      <c r="M46" s="33" t="e">
        <f>IF(AND($C$46=3,$D$46=3),"R8","")</f>
        <v>#REF!</v>
      </c>
      <c r="N46" s="22"/>
      <c r="O46" s="22"/>
      <c r="P46" s="19"/>
    </row>
    <row r="47" spans="1:16" hidden="1">
      <c r="A47" s="25"/>
      <c r="B47" s="25" t="e">
        <f>#REF!</f>
        <v>#REF!</v>
      </c>
      <c r="C47" s="25" t="e">
        <f>#REF!</f>
        <v>#REF!</v>
      </c>
      <c r="D47" s="25" t="e">
        <f>#REF!</f>
        <v>#REF!</v>
      </c>
      <c r="E47" s="33" t="e">
        <f>IF(AND($C$47=1,$D$47=1),"R9","")</f>
        <v>#REF!</v>
      </c>
      <c r="F47" s="33" t="e">
        <f>IF(AND($C$47=1,$D$47=2),"R9","")</f>
        <v>#REF!</v>
      </c>
      <c r="G47" s="33" t="e">
        <f>IF(AND($C$47=1,$D$47=3),"R9","")</f>
        <v>#REF!</v>
      </c>
      <c r="H47" s="33" t="e">
        <f>IF(AND($C$47=2,$D$47=1),"R9","")</f>
        <v>#REF!</v>
      </c>
      <c r="I47" s="33" t="e">
        <f>IF(AND($C$47=2,$D$47=2),"R9","")</f>
        <v>#REF!</v>
      </c>
      <c r="J47" s="33" t="e">
        <f>IF(AND($C$47=2,$D$47=3),"R9","")</f>
        <v>#REF!</v>
      </c>
      <c r="K47" s="33" t="e">
        <f>IF(AND($C$47=3,$D$47=1),"R9","")</f>
        <v>#REF!</v>
      </c>
      <c r="L47" s="33" t="e">
        <f>IF(AND($C$47=3,$D$47=2),"R9","")</f>
        <v>#REF!</v>
      </c>
      <c r="M47" s="33" t="e">
        <f>IF(AND($C$47=3,$D$47=3),"R9","")</f>
        <v>#REF!</v>
      </c>
      <c r="N47" s="22"/>
      <c r="O47" s="22"/>
      <c r="P47" s="19"/>
    </row>
    <row r="48" spans="1:16" hidden="1">
      <c r="A48" s="25"/>
      <c r="B48" s="25" t="e">
        <f>#REF!</f>
        <v>#REF!</v>
      </c>
      <c r="C48" s="25" t="e">
        <f>#REF!</f>
        <v>#REF!</v>
      </c>
      <c r="D48" s="25" t="e">
        <f>#REF!</f>
        <v>#REF!</v>
      </c>
      <c r="E48" s="33" t="e">
        <f>IF(AND($C$48=1,$D$48=1),"R10","")</f>
        <v>#REF!</v>
      </c>
      <c r="F48" s="33" t="e">
        <f>IF(AND($C$48=1,$D$48=2),"R10","")</f>
        <v>#REF!</v>
      </c>
      <c r="G48" s="33" t="e">
        <f>IF(AND($C$48=1,$D$48=3),"R10","")</f>
        <v>#REF!</v>
      </c>
      <c r="H48" s="33" t="e">
        <f>IF(AND($C$48=2,$D$48=1),"R10","")</f>
        <v>#REF!</v>
      </c>
      <c r="I48" s="33" t="e">
        <f>IF(AND($C$48=2,$D$48=2),"R10","")</f>
        <v>#REF!</v>
      </c>
      <c r="J48" s="33" t="e">
        <f>IF(AND($C$48=2,$D$48=3),"R10","")</f>
        <v>#REF!</v>
      </c>
      <c r="K48" s="33" t="e">
        <f>IF(AND($C$48=3,$D$48=1),"R10","")</f>
        <v>#REF!</v>
      </c>
      <c r="L48" s="33" t="e">
        <f>IF(AND($C$48=3,$D$48=2),"R10","")</f>
        <v>#REF!</v>
      </c>
      <c r="M48" s="33" t="e">
        <f>IF(AND($C$48=3,$D$48=3),"R10","")</f>
        <v>#REF!</v>
      </c>
      <c r="N48" s="22"/>
      <c r="O48" s="22"/>
      <c r="P48" s="19"/>
    </row>
    <row r="49" spans="1:16" hidden="1">
      <c r="A49" s="25"/>
      <c r="B49" s="25"/>
      <c r="C49" s="25"/>
      <c r="D49" s="25"/>
      <c r="E49" s="31" t="e">
        <f>CONCATENATE(E39," ",E40," ",E41," ",E42," ",E43," ",E44," ",E45," ",E46," ",E47," ",E48)</f>
        <v>#REF!</v>
      </c>
      <c r="F49" s="31" t="e">
        <f t="shared" ref="F49:M49" si="0">CONCATENATE(F39," ",F40," ",F41," ",F42," ",F43," ",F44," ",F45," ",F46," ",F47," ",F48)</f>
        <v>#REF!</v>
      </c>
      <c r="G49" s="31" t="e">
        <f t="shared" si="0"/>
        <v>#REF!</v>
      </c>
      <c r="H49" s="31" t="e">
        <f t="shared" si="0"/>
        <v>#REF!</v>
      </c>
      <c r="I49" s="31" t="e">
        <f t="shared" si="0"/>
        <v>#REF!</v>
      </c>
      <c r="J49" s="31" t="e">
        <f t="shared" si="0"/>
        <v>#REF!</v>
      </c>
      <c r="K49" s="31" t="e">
        <f t="shared" si="0"/>
        <v>#REF!</v>
      </c>
      <c r="L49" s="31" t="e">
        <f t="shared" si="0"/>
        <v>#REF!</v>
      </c>
      <c r="M49" s="31" t="e">
        <f t="shared" si="0"/>
        <v>#REF!</v>
      </c>
      <c r="N49" s="19"/>
      <c r="O49" s="19"/>
      <c r="P49" s="19"/>
    </row>
    <row r="50" spans="1:16">
      <c r="A50" s="25"/>
      <c r="B50" s="25"/>
      <c r="C50" s="25"/>
      <c r="D50" s="25"/>
      <c r="E50" s="25"/>
      <c r="F50" s="25"/>
      <c r="G50" s="19"/>
      <c r="H50" s="19"/>
      <c r="I50" s="19"/>
      <c r="J50" s="19"/>
      <c r="K50" s="19"/>
      <c r="L50" s="19"/>
      <c r="M50" s="19"/>
      <c r="N50" s="19"/>
      <c r="O50" s="19"/>
      <c r="P50" s="19"/>
    </row>
    <row r="51" spans="1:16">
      <c r="A51" s="25"/>
      <c r="B51" s="25"/>
      <c r="C51" s="25"/>
      <c r="D51" s="25"/>
      <c r="E51" s="25"/>
      <c r="F51" s="25"/>
      <c r="G51" s="19"/>
      <c r="H51" s="19"/>
      <c r="I51" s="19"/>
      <c r="J51" s="19"/>
      <c r="K51" s="19"/>
      <c r="L51" s="19"/>
      <c r="M51" s="19"/>
      <c r="N51" s="19"/>
      <c r="O51" s="19"/>
      <c r="P51" s="19"/>
    </row>
    <row r="52" spans="1:16">
      <c r="A52" s="25"/>
      <c r="B52" s="25"/>
      <c r="C52" s="25"/>
      <c r="D52" s="25"/>
      <c r="E52" s="25"/>
      <c r="F52" s="25"/>
      <c r="G52" s="19"/>
      <c r="H52" s="19"/>
      <c r="I52" s="19"/>
      <c r="J52" s="19"/>
      <c r="K52" s="19"/>
      <c r="L52" s="19"/>
      <c r="M52" s="19"/>
      <c r="N52" s="19"/>
      <c r="O52" s="19"/>
      <c r="P52" s="19"/>
    </row>
    <row r="53" spans="1:16">
      <c r="A53" s="19"/>
      <c r="B53" s="19"/>
      <c r="C53" s="19"/>
      <c r="D53" s="19"/>
      <c r="E53" s="19"/>
      <c r="F53" s="19"/>
      <c r="G53" s="19"/>
      <c r="H53" s="19"/>
      <c r="I53" s="19"/>
      <c r="J53" s="19"/>
      <c r="K53" s="19"/>
      <c r="L53" s="19"/>
      <c r="M53" s="19"/>
      <c r="N53" s="19"/>
      <c r="O53" s="19"/>
      <c r="P53" s="19"/>
    </row>
    <row r="54" spans="1:16">
      <c r="A54" s="19"/>
      <c r="B54" s="19"/>
      <c r="C54" s="19"/>
      <c r="D54" s="19"/>
      <c r="E54" s="19"/>
      <c r="F54" s="19"/>
      <c r="G54" s="19"/>
      <c r="H54" s="19"/>
      <c r="I54" s="19"/>
      <c r="J54" s="19"/>
      <c r="K54" s="19"/>
      <c r="L54" s="19"/>
      <c r="M54" s="19"/>
      <c r="N54" s="19"/>
      <c r="O54" s="19"/>
      <c r="P54" s="19"/>
    </row>
    <row r="55" spans="1:16">
      <c r="A55" s="19"/>
      <c r="B55" s="19"/>
      <c r="C55" s="19"/>
      <c r="D55" s="19"/>
      <c r="E55" s="19"/>
      <c r="F55" s="19"/>
      <c r="G55" s="19"/>
      <c r="H55" s="19"/>
      <c r="I55" s="19"/>
      <c r="J55" s="19"/>
      <c r="K55" s="19"/>
      <c r="L55" s="19"/>
      <c r="M55" s="19"/>
      <c r="N55" s="19"/>
      <c r="O55" s="19"/>
      <c r="P55" s="19"/>
    </row>
    <row r="56" spans="1:16">
      <c r="A56" s="19"/>
      <c r="B56" s="19"/>
      <c r="C56" s="19"/>
      <c r="D56" s="19"/>
      <c r="E56" s="19"/>
      <c r="F56" s="19"/>
      <c r="G56" s="19"/>
      <c r="H56" s="19"/>
      <c r="I56" s="19"/>
      <c r="J56" s="19"/>
      <c r="K56" s="19"/>
      <c r="L56" s="19"/>
      <c r="M56" s="19"/>
      <c r="N56" s="19"/>
      <c r="O56" s="19"/>
      <c r="P56" s="19"/>
    </row>
    <row r="57" spans="1:16">
      <c r="A57" s="19"/>
      <c r="B57" s="19"/>
      <c r="C57" s="19"/>
      <c r="D57" s="19"/>
      <c r="E57" s="19"/>
      <c r="F57" s="19"/>
      <c r="G57" s="19"/>
      <c r="H57" s="19"/>
      <c r="I57" s="19"/>
      <c r="J57" s="19"/>
      <c r="K57" s="19"/>
      <c r="L57" s="19"/>
      <c r="M57" s="19"/>
      <c r="N57" s="19"/>
      <c r="O57" s="19"/>
      <c r="P57" s="19"/>
    </row>
  </sheetData>
  <mergeCells count="20">
    <mergeCell ref="A1:J7"/>
    <mergeCell ref="C16:C20"/>
    <mergeCell ref="B12:C15"/>
    <mergeCell ref="D14:E15"/>
    <mergeCell ref="F14:G15"/>
    <mergeCell ref="H14:I15"/>
    <mergeCell ref="D16:E20"/>
    <mergeCell ref="F16:G20"/>
    <mergeCell ref="H16:I20"/>
    <mergeCell ref="B10:I11"/>
    <mergeCell ref="D12:I13"/>
    <mergeCell ref="C26:C30"/>
    <mergeCell ref="B16:B30"/>
    <mergeCell ref="D26:E30"/>
    <mergeCell ref="F26:G30"/>
    <mergeCell ref="H26:I30"/>
    <mergeCell ref="D21:E25"/>
    <mergeCell ref="F21:G25"/>
    <mergeCell ref="H21:I25"/>
    <mergeCell ref="C21:C25"/>
  </mergeCells>
  <phoneticPr fontId="9" type="noConversion"/>
  <pageMargins left="0.75" right="0.75" top="1" bottom="1" header="0" footer="0"/>
  <headerFooter alignWithMargins="0"/>
  <ignoredErrors>
    <ignoredError sqref="F39:F40 E40 G40 I40:M40 H41"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Hoja6</vt:lpstr>
      <vt:lpstr>Hoja2</vt:lpstr>
      <vt:lpstr>Hoja4</vt:lpstr>
      <vt:lpstr>Hoja3</vt:lpstr>
      <vt:lpstr>CORRUPCCIÓN</vt:lpstr>
      <vt:lpstr>Hoja1</vt:lpstr>
      <vt:lpstr>Hoja5</vt:lpstr>
      <vt:lpstr>Nivel Organizacional</vt:lpstr>
      <vt:lpstr>Mapa_Riesgo_Inherente</vt:lpstr>
      <vt:lpstr>Contexto</vt:lpstr>
      <vt:lpstr>Fuentes del Riesgo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Leonardo Lopez Avila</dc:creator>
  <cp:lastModifiedBy>Fatima Rodriguez</cp:lastModifiedBy>
  <cp:lastPrinted>2017-09-21T22:15:34Z</cp:lastPrinted>
  <dcterms:created xsi:type="dcterms:W3CDTF">2015-07-13T16:05:22Z</dcterms:created>
  <dcterms:modified xsi:type="dcterms:W3CDTF">2018-01-16T16:28:53Z</dcterms:modified>
</cp:coreProperties>
</file>