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mc:AlternateContent xmlns:mc="http://schemas.openxmlformats.org/markup-compatibility/2006">
    <mc:Choice Requires="x15">
      <x15ac:absPath xmlns:x15ac="http://schemas.microsoft.com/office/spreadsheetml/2010/11/ac" url="E:\Usuarios\Fatima Rodriguez\Documents\2017\VARIOS C.I\PLAN ANTICORRUPCIÓN\3.SEGUIMIENTO PAA\Matriz de riesgos de corrupción\"/>
    </mc:Choice>
  </mc:AlternateContent>
  <bookViews>
    <workbookView xWindow="0" yWindow="0" windowWidth="28800" windowHeight="11610" tabRatio="403" firstSheet="4" activeTab="4"/>
  </bookViews>
  <sheets>
    <sheet name="Hoja6" sheetId="25" state="hidden" r:id="rId1"/>
    <sheet name="Hoja2" sheetId="24" state="hidden" r:id="rId2"/>
    <sheet name="Hoja4" sheetId="21" state="hidden" r:id="rId3"/>
    <sheet name="Hoja3" sheetId="20" state="hidden" r:id="rId4"/>
    <sheet name="CORRUPCCIÓN" sheetId="19" r:id="rId5"/>
    <sheet name="Hoja1" sheetId="26" r:id="rId6"/>
    <sheet name="Hoja5" sheetId="22" state="hidden" r:id="rId7"/>
    <sheet name="Nivel Organizacional" sheetId="17" state="hidden" r:id="rId8"/>
    <sheet name="Mapa_Riesgo_Inherente" sheetId="10" state="hidden" r:id="rId9"/>
    <sheet name="Contexto" sheetId="15" state="hidden" r:id="rId10"/>
    <sheet name="Fuentes del Riesgo" sheetId="16" state="hidden" r:id="rId11"/>
  </sheets>
  <externalReferences>
    <externalReference r:id="rId12"/>
    <externalReference r:id="rId13"/>
    <externalReference r:id="rId14"/>
  </externalReferences>
  <definedNames>
    <definedName name="_1_SE">#REF!</definedName>
    <definedName name="A">#REF!</definedName>
    <definedName name="AA">#REF!</definedName>
    <definedName name="aaaa">#REF!</definedName>
    <definedName name="accion">#REF!</definedName>
    <definedName name="AGENTE">#REF!</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#REF!</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oliticasmanejo">#REF!</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'[3]NO BORRAR'!$F$1:$F$2</definedName>
    <definedName name="SINO">#REF!</definedName>
    <definedName name="SISTEMAS">#REF!</definedName>
    <definedName name="TECNOLOGIA">#REF!</definedName>
    <definedName name="Tipificacionriesgo">'[1]SM-FO-27'!$BR$486:$BR$499</definedName>
    <definedName name="TIPOACCION">'[2]NO BORRAR'!$I$1:$I$9</definedName>
    <definedName name="tiposriesgo">#REF!</definedName>
    <definedName name="TOTAL_PUNTAJE_RIESGO">#REF!</definedName>
    <definedName name="TRATAMIENTO">#REF!</definedName>
    <definedName name="TRATAMIENTO_RIESGO">'[3]NO BORRAR'!$G$1:$G$5</definedName>
    <definedName name="trIANGULO">#REF!</definedName>
    <definedName name="X">#REF!</definedName>
    <definedName name="Y">#REF!</definedName>
    <definedName name="Z">#REF!</definedName>
    <definedName name="zona">#REF!</definedName>
  </definedNames>
  <calcPr calcId="162913"/>
</workbook>
</file>

<file path=xl/calcChain.xml><?xml version="1.0" encoding="utf-8"?>
<calcChain xmlns="http://schemas.openxmlformats.org/spreadsheetml/2006/main">
  <c r="G5" i="26" l="1"/>
  <c r="F5" i="26"/>
  <c r="U31" i="19" l="1"/>
  <c r="U30" i="19"/>
  <c r="U29" i="19"/>
  <c r="U28" i="19"/>
  <c r="U27" i="19"/>
  <c r="S27" i="19"/>
  <c r="V27" i="19"/>
  <c r="W27" i="19"/>
  <c r="S31" i="19"/>
  <c r="V31" i="19"/>
  <c r="W31" i="19"/>
  <c r="S30" i="19"/>
  <c r="S29" i="19"/>
  <c r="S28" i="19"/>
  <c r="S20" i="19"/>
  <c r="U20" i="19"/>
  <c r="V20" i="19"/>
  <c r="W20" i="19"/>
  <c r="V30" i="19"/>
  <c r="W30" i="19"/>
  <c r="V29" i="19"/>
  <c r="W29" i="19"/>
  <c r="V28" i="19"/>
  <c r="W28" i="19"/>
  <c r="L31" i="19"/>
  <c r="L30" i="19"/>
  <c r="L29" i="19"/>
  <c r="L28" i="19"/>
  <c r="L27" i="19"/>
  <c r="J31" i="19"/>
  <c r="M31" i="19"/>
  <c r="N31" i="19"/>
  <c r="J30" i="19"/>
  <c r="J29" i="19"/>
  <c r="J28" i="19"/>
  <c r="J27" i="19"/>
  <c r="M27" i="19"/>
  <c r="N27" i="19"/>
  <c r="J26" i="19"/>
  <c r="U26" i="19"/>
  <c r="U25" i="19"/>
  <c r="U24" i="19"/>
  <c r="U23" i="19"/>
  <c r="S26" i="19"/>
  <c r="S25" i="19"/>
  <c r="S24" i="19"/>
  <c r="S23" i="19"/>
  <c r="L25" i="19"/>
  <c r="L24" i="19"/>
  <c r="L23" i="19"/>
  <c r="L22" i="19"/>
  <c r="J25" i="19"/>
  <c r="J24" i="19"/>
  <c r="J23" i="19"/>
  <c r="L20" i="19"/>
  <c r="J20" i="19"/>
  <c r="U22" i="19"/>
  <c r="U21" i="19"/>
  <c r="S22" i="19"/>
  <c r="S21" i="19"/>
  <c r="L21" i="19"/>
  <c r="L26" i="19"/>
  <c r="J21" i="19"/>
  <c r="J22" i="19"/>
  <c r="U19" i="19"/>
  <c r="S19" i="19"/>
  <c r="J19" i="19"/>
  <c r="L19" i="19"/>
  <c r="S18" i="19"/>
  <c r="S17" i="19"/>
  <c r="S16" i="19"/>
  <c r="S15" i="19"/>
  <c r="S11" i="19"/>
  <c r="J11" i="19"/>
  <c r="U15" i="19"/>
  <c r="U16" i="19"/>
  <c r="U17" i="19"/>
  <c r="U18" i="19"/>
  <c r="L15" i="19"/>
  <c r="L16" i="19"/>
  <c r="L17" i="19"/>
  <c r="L18" i="19"/>
  <c r="J15" i="19"/>
  <c r="J16" i="19"/>
  <c r="J17" i="19"/>
  <c r="J18" i="19"/>
  <c r="M20" i="19"/>
  <c r="N20" i="19"/>
  <c r="V22" i="19"/>
  <c r="W22" i="19"/>
  <c r="M28" i="19"/>
  <c r="N28" i="19"/>
  <c r="M30" i="19"/>
  <c r="N30" i="19"/>
  <c r="M29" i="19"/>
  <c r="N29" i="19"/>
  <c r="V15" i="19"/>
  <c r="W15" i="19"/>
  <c r="V21" i="19"/>
  <c r="W21" i="19"/>
  <c r="M23" i="19"/>
  <c r="N23" i="19"/>
  <c r="V23" i="19"/>
  <c r="W23" i="19"/>
  <c r="V19" i="19"/>
  <c r="W19" i="19"/>
  <c r="V26" i="19"/>
  <c r="W26" i="19"/>
  <c r="V25" i="19"/>
  <c r="W25" i="19"/>
  <c r="V24" i="19"/>
  <c r="W24" i="19"/>
  <c r="M26" i="19"/>
  <c r="N26" i="19"/>
  <c r="M25" i="19"/>
  <c r="N25" i="19"/>
  <c r="M24" i="19"/>
  <c r="N24" i="19"/>
  <c r="M22" i="19"/>
  <c r="N22" i="19"/>
  <c r="M21" i="19"/>
  <c r="N21" i="19"/>
  <c r="M19" i="19"/>
  <c r="N19" i="19"/>
  <c r="V18" i="19"/>
  <c r="W18" i="19"/>
  <c r="M18" i="19"/>
  <c r="N18" i="19"/>
  <c r="V17" i="19"/>
  <c r="W17" i="19"/>
  <c r="M17" i="19"/>
  <c r="N17" i="19"/>
  <c r="V16" i="19"/>
  <c r="W16" i="19"/>
  <c r="M16" i="19"/>
  <c r="N16" i="19"/>
  <c r="M15" i="19"/>
  <c r="N15" i="19"/>
  <c r="U14" i="19"/>
  <c r="U13" i="19"/>
  <c r="U12" i="19"/>
  <c r="U11" i="19"/>
  <c r="S14" i="19"/>
  <c r="S13" i="19"/>
  <c r="S10" i="19"/>
  <c r="S12" i="19"/>
  <c r="V14" i="19"/>
  <c r="W14" i="19"/>
  <c r="V13" i="19"/>
  <c r="W13" i="19"/>
  <c r="V12" i="19"/>
  <c r="W12" i="19"/>
  <c r="V11" i="19"/>
  <c r="W11" i="19"/>
  <c r="U10" i="19"/>
  <c r="V10" i="19"/>
  <c r="W10" i="19"/>
  <c r="L14" i="19"/>
  <c r="J14" i="19"/>
  <c r="L13" i="19"/>
  <c r="J13" i="19"/>
  <c r="L12" i="19"/>
  <c r="J12" i="19"/>
  <c r="L11" i="19"/>
  <c r="L10" i="19"/>
  <c r="J10" i="19"/>
  <c r="M13" i="19"/>
  <c r="N13" i="19"/>
  <c r="M14" i="19"/>
  <c r="N14" i="19"/>
  <c r="M10" i="19"/>
  <c r="N10" i="19"/>
  <c r="M11" i="19"/>
  <c r="N11" i="19"/>
  <c r="M12" i="19"/>
  <c r="N12" i="19"/>
  <c r="Q11" i="19"/>
  <c r="P11" i="19"/>
  <c r="D39" i="10"/>
  <c r="D40" i="10"/>
  <c r="C41" i="10"/>
  <c r="C42" i="10"/>
  <c r="C43" i="10"/>
  <c r="C45" i="10"/>
  <c r="D45" i="10"/>
  <c r="C48" i="10"/>
  <c r="B41" i="10"/>
  <c r="B43" i="10"/>
  <c r="B44" i="10"/>
  <c r="B46" i="10"/>
  <c r="B48" i="10"/>
  <c r="C46" i="10"/>
  <c r="B47" i="10"/>
  <c r="Q14" i="19"/>
  <c r="Q10" i="19"/>
  <c r="P10" i="19"/>
  <c r="P13" i="19"/>
  <c r="P14" i="19"/>
  <c r="P12" i="19"/>
  <c r="Q13" i="19"/>
  <c r="B45" i="10"/>
  <c r="C40" i="10"/>
  <c r="M40" i="10"/>
  <c r="D41" i="10"/>
  <c r="F41" i="10"/>
  <c r="D43" i="10"/>
  <c r="M43" i="10"/>
  <c r="D47" i="10"/>
  <c r="B42" i="10"/>
  <c r="D42" i="10"/>
  <c r="L42" i="10"/>
  <c r="D48" i="10"/>
  <c r="J48" i="10"/>
  <c r="C39" i="10"/>
  <c r="F39" i="10"/>
  <c r="H45" i="10"/>
  <c r="I45" i="10"/>
  <c r="M45" i="10"/>
  <c r="C47" i="10"/>
  <c r="B40" i="10"/>
  <c r="K45" i="10"/>
  <c r="F45" i="10"/>
  <c r="J45" i="10"/>
  <c r="E45" i="10"/>
  <c r="G45" i="10"/>
  <c r="L45" i="10"/>
  <c r="D44" i="10"/>
  <c r="C44" i="10"/>
  <c r="B39" i="10"/>
  <c r="D46" i="10"/>
  <c r="M46" i="10"/>
  <c r="Q12" i="19"/>
  <c r="J40" i="10"/>
  <c r="J42" i="10"/>
  <c r="H42" i="10"/>
  <c r="G42" i="10"/>
  <c r="E43" i="10"/>
  <c r="F43" i="10"/>
  <c r="L48" i="10"/>
  <c r="E41" i="10"/>
  <c r="M41" i="10"/>
  <c r="K48" i="10"/>
  <c r="M48" i="10"/>
  <c r="G48" i="10"/>
  <c r="F48" i="10"/>
  <c r="M42" i="10"/>
  <c r="H48" i="10"/>
  <c r="K42" i="10"/>
  <c r="K43" i="10"/>
  <c r="G43" i="10"/>
  <c r="I43" i="10"/>
  <c r="I48" i="10"/>
  <c r="I42" i="10"/>
  <c r="F42" i="10"/>
  <c r="G40" i="10"/>
  <c r="F40" i="10"/>
  <c r="E40" i="10"/>
  <c r="I40" i="10"/>
  <c r="K40" i="10"/>
  <c r="H40" i="10"/>
  <c r="L40" i="10"/>
  <c r="J41" i="10"/>
  <c r="G41" i="10"/>
  <c r="L41" i="10"/>
  <c r="H41" i="10"/>
  <c r="I41" i="10"/>
  <c r="K41" i="10"/>
  <c r="E42" i="10"/>
  <c r="J43" i="10"/>
  <c r="H43" i="10"/>
  <c r="L43" i="10"/>
  <c r="E48" i="10"/>
  <c r="J39" i="10"/>
  <c r="M39" i="10"/>
  <c r="L39" i="10"/>
  <c r="K39" i="10"/>
  <c r="I39" i="10"/>
  <c r="G39" i="10"/>
  <c r="H39" i="10"/>
  <c r="E39" i="10"/>
  <c r="H47" i="10"/>
  <c r="K47" i="10"/>
  <c r="E47" i="10"/>
  <c r="G47" i="10"/>
  <c r="I47" i="10"/>
  <c r="L47" i="10"/>
  <c r="J47" i="10"/>
  <c r="F47" i="10"/>
  <c r="M47" i="10"/>
  <c r="G46" i="10"/>
  <c r="E46" i="10"/>
  <c r="F46" i="10"/>
  <c r="L46" i="10"/>
  <c r="I46" i="10"/>
  <c r="H46" i="10"/>
  <c r="J46" i="10"/>
  <c r="K46" i="10"/>
  <c r="J44" i="10"/>
  <c r="F44" i="10"/>
  <c r="K44" i="10"/>
  <c r="L44" i="10"/>
  <c r="H44" i="10"/>
  <c r="M44" i="10"/>
  <c r="I44" i="10"/>
  <c r="G44" i="10"/>
  <c r="E44" i="10"/>
  <c r="E49" i="10"/>
  <c r="D16" i="10"/>
  <c r="M49" i="10"/>
  <c r="H26" i="10"/>
  <c r="J49" i="10"/>
  <c r="H21" i="10"/>
  <c r="G49" i="10"/>
  <c r="H16" i="10"/>
  <c r="H49" i="10"/>
  <c r="D21" i="10"/>
  <c r="F49" i="10"/>
  <c r="F16" i="10"/>
  <c r="K49" i="10"/>
  <c r="D26" i="10"/>
  <c r="L49" i="10"/>
  <c r="F26" i="10"/>
  <c r="I49" i="10"/>
  <c r="F21" i="10"/>
</calcChain>
</file>

<file path=xl/comments1.xml><?xml version="1.0" encoding="utf-8"?>
<comments xmlns="http://schemas.openxmlformats.org/spreadsheetml/2006/main">
  <authors>
    <author>Alejandra Trujillo</author>
  </authors>
  <commentList>
    <comment ref="AB7" authorId="0" shapeId="0">
      <text>
        <r>
          <rPr>
            <b/>
            <sz val="9"/>
            <color indexed="81"/>
            <rFont val="Tahoma"/>
            <family val="2"/>
          </rPr>
          <t>Alejandra Trujillo:
Seguimiento Control Interno</t>
        </r>
      </text>
    </comment>
  </commentList>
</comments>
</file>

<file path=xl/comments2.xml><?xml version="1.0" encoding="utf-8"?>
<comments xmlns="http://schemas.openxmlformats.org/spreadsheetml/2006/main">
  <authors>
    <author>Alejandra Trujillo</author>
  </authors>
  <commentList>
    <comment ref="J2" authorId="0" shapeId="0">
      <text>
        <r>
          <rPr>
            <b/>
            <sz val="9"/>
            <color indexed="81"/>
            <rFont val="Tahoma"/>
            <family val="2"/>
          </rPr>
          <t>Alejandra Trujillo:
Seguimiento Control Interno</t>
        </r>
      </text>
    </comment>
  </commentList>
</comments>
</file>

<file path=xl/sharedStrings.xml><?xml version="1.0" encoding="utf-8"?>
<sst xmlns="http://schemas.openxmlformats.org/spreadsheetml/2006/main" count="976" uniqueCount="396">
  <si>
    <t>Personas</t>
  </si>
  <si>
    <t>Tecnologìa</t>
  </si>
  <si>
    <t>Procesos</t>
  </si>
  <si>
    <t>Infraestructura</t>
  </si>
  <si>
    <t>No.</t>
  </si>
  <si>
    <t>AREA DE IMPACTO</t>
  </si>
  <si>
    <t>FUENTES DE RIESGO</t>
  </si>
  <si>
    <t>PROBABILIDAD</t>
  </si>
  <si>
    <t>IMPACTO</t>
  </si>
  <si>
    <t>SEVERIDAD</t>
  </si>
  <si>
    <t>VALOR DE SEVERIDAD</t>
  </si>
  <si>
    <t>EFECTIVIDAD CONTROL</t>
  </si>
  <si>
    <t>VALOR SEVERIDAD</t>
  </si>
  <si>
    <t>POLÍTICAS DE MANEJO</t>
  </si>
  <si>
    <t>PORCENTAJE REDUCCIÓN RIESGO SEGÚN E.C</t>
  </si>
  <si>
    <t>ACEPTABLE</t>
  </si>
  <si>
    <t>1</t>
  </si>
  <si>
    <t>Asumir</t>
  </si>
  <si>
    <t>TOLERABLE</t>
  </si>
  <si>
    <t>2</t>
  </si>
  <si>
    <t>Reducir</t>
  </si>
  <si>
    <t>MODERADO</t>
  </si>
  <si>
    <t>MODERADA</t>
  </si>
  <si>
    <t>3</t>
  </si>
  <si>
    <t>Evitar</t>
  </si>
  <si>
    <t>NIVEL ORGANIZACIONAL DEL RIESGO</t>
  </si>
  <si>
    <t>IMPORTANTE</t>
  </si>
  <si>
    <t>4</t>
  </si>
  <si>
    <t>Compartir</t>
  </si>
  <si>
    <t>INACEPTABLE</t>
  </si>
  <si>
    <t>5</t>
  </si>
  <si>
    <t>Transferir</t>
  </si>
  <si>
    <t>6</t>
  </si>
  <si>
    <t>7</t>
  </si>
  <si>
    <t>8</t>
  </si>
  <si>
    <t>ALTA</t>
  </si>
  <si>
    <t>9</t>
  </si>
  <si>
    <t>10</t>
  </si>
  <si>
    <t>11</t>
  </si>
  <si>
    <t>12</t>
  </si>
  <si>
    <t>13</t>
  </si>
  <si>
    <t>14</t>
  </si>
  <si>
    <t>15</t>
  </si>
  <si>
    <t>16</t>
  </si>
  <si>
    <t>17</t>
  </si>
  <si>
    <t>18</t>
  </si>
  <si>
    <t>19</t>
  </si>
  <si>
    <t>20</t>
  </si>
  <si>
    <t>21</t>
  </si>
  <si>
    <t>22</t>
  </si>
  <si>
    <t>23</t>
  </si>
  <si>
    <t>24</t>
  </si>
  <si>
    <t>25</t>
  </si>
  <si>
    <t>Información</t>
  </si>
  <si>
    <t>Estratégico</t>
  </si>
  <si>
    <t>Táctico</t>
  </si>
  <si>
    <t>Operativo</t>
  </si>
  <si>
    <t>BAJA</t>
  </si>
  <si>
    <t>MEDIA</t>
  </si>
  <si>
    <t>LEVE</t>
  </si>
  <si>
    <t>CATASTRÓFICO</t>
  </si>
  <si>
    <t>EFECTIVIDAD DE CONTROLES</t>
  </si>
  <si>
    <t>Si</t>
  </si>
  <si>
    <t>No</t>
  </si>
  <si>
    <t>Documentado</t>
  </si>
  <si>
    <t>Preventivo</t>
  </si>
  <si>
    <t>Detectivo</t>
  </si>
  <si>
    <t>Correctivo</t>
  </si>
  <si>
    <t>Permanente</t>
  </si>
  <si>
    <t>Periódico</t>
  </si>
  <si>
    <t>Ocasional</t>
  </si>
  <si>
    <t>Externos (Eventos Naturales/ Terceros)</t>
  </si>
  <si>
    <t>Automatización</t>
  </si>
  <si>
    <t xml:space="preserve">Oportunidad </t>
  </si>
  <si>
    <t xml:space="preserve">Periodicidad </t>
  </si>
  <si>
    <t>Automático</t>
  </si>
  <si>
    <t>CALIICACIÓN</t>
  </si>
  <si>
    <t>INEXISTENTE</t>
  </si>
  <si>
    <t>REGULAR</t>
  </si>
  <si>
    <t>BUENO</t>
  </si>
  <si>
    <t>EXCELENTE</t>
  </si>
  <si>
    <t>MAPA DE RIESGO INHERENTE</t>
  </si>
  <si>
    <t>Impacto</t>
  </si>
  <si>
    <t>Probabilidad</t>
  </si>
  <si>
    <t>PROCESO:</t>
  </si>
  <si>
    <t>FECHA</t>
  </si>
  <si>
    <t>Aceptable</t>
  </si>
  <si>
    <t>Moderada</t>
  </si>
  <si>
    <t>Inaceptable</t>
  </si>
  <si>
    <t>Baja-Leve</t>
  </si>
  <si>
    <t>Baja-Moderado</t>
  </si>
  <si>
    <t>Baja-Catastrófico</t>
  </si>
  <si>
    <t>Media-Leve</t>
  </si>
  <si>
    <t>Media-Moderado</t>
  </si>
  <si>
    <t>Media-Catastrófico</t>
  </si>
  <si>
    <t>Alta-Leve</t>
  </si>
  <si>
    <t>Alta-Moderado</t>
  </si>
  <si>
    <t>Alta-
Catastrófico</t>
  </si>
  <si>
    <t>PROBABLE</t>
  </si>
  <si>
    <t>IMPROBABLE</t>
  </si>
  <si>
    <t>MAYOR</t>
  </si>
  <si>
    <t>CASI SEGURO</t>
  </si>
  <si>
    <t>POSIBLE</t>
  </si>
  <si>
    <t>RARO</t>
  </si>
  <si>
    <t>$AC:$</t>
  </si>
  <si>
    <t>Calidad</t>
  </si>
  <si>
    <t>$D:$D</t>
  </si>
  <si>
    <t>$F$17</t>
  </si>
  <si>
    <t>CAUSA</t>
  </si>
  <si>
    <t>Ambiente</t>
  </si>
  <si>
    <t>Credibilidad, buen nombre y reputación</t>
  </si>
  <si>
    <t>Servidor público o contratista</t>
  </si>
  <si>
    <t>CONSECUENCIA</t>
  </si>
  <si>
    <t>$E:$E</t>
  </si>
  <si>
    <t>VALORACIÓN DEL RIESGO</t>
  </si>
  <si>
    <t>RIESGO INHERENTE</t>
  </si>
  <si>
    <t xml:space="preserve">ZONA DE RIESGO </t>
  </si>
  <si>
    <t>Código:</t>
  </si>
  <si>
    <t>Versión:</t>
  </si>
  <si>
    <t>Fecha:</t>
  </si>
  <si>
    <t>$4:$6</t>
  </si>
  <si>
    <t xml:space="preserve"> CONTEXTO</t>
  </si>
  <si>
    <t>$5:$5</t>
  </si>
  <si>
    <t>Externo</t>
  </si>
  <si>
    <t>Interno</t>
  </si>
  <si>
    <t>Del proceso</t>
  </si>
  <si>
    <t>$D$25</t>
  </si>
  <si>
    <t>$B$14</t>
  </si>
  <si>
    <t>Exp. Personas</t>
  </si>
  <si>
    <t>Cumplimiento</t>
  </si>
  <si>
    <t>Estratégicos</t>
  </si>
  <si>
    <t>Financieros</t>
  </si>
  <si>
    <t>Imagen</t>
  </si>
  <si>
    <t>Operativos</t>
  </si>
  <si>
    <t>Tecnología</t>
  </si>
  <si>
    <t>Daños Medio ambiente</t>
  </si>
  <si>
    <t>Afectación P/S</t>
  </si>
  <si>
    <t>Gestión de Activos</t>
  </si>
  <si>
    <t>Gestión del  Cambio</t>
  </si>
  <si>
    <t>Gestión de la  Alta Dirección</t>
  </si>
  <si>
    <t>Tácticos</t>
  </si>
  <si>
    <t>INSIGNIFICANTE</t>
  </si>
  <si>
    <t>$I$32</t>
  </si>
  <si>
    <t>POR  MEJORAR</t>
  </si>
  <si>
    <t>$C:$C</t>
  </si>
  <si>
    <t>General</t>
  </si>
  <si>
    <t>Específico</t>
  </si>
  <si>
    <t>$B:$B</t>
  </si>
  <si>
    <t>$C$16</t>
  </si>
  <si>
    <t>Planeación</t>
  </si>
  <si>
    <t>Selección</t>
  </si>
  <si>
    <t>Contratación</t>
  </si>
  <si>
    <t>Ejecución</t>
  </si>
  <si>
    <t>MENOR</t>
  </si>
  <si>
    <t>BAJO</t>
  </si>
  <si>
    <t>MEDIO</t>
  </si>
  <si>
    <t>ALTO</t>
  </si>
  <si>
    <t>EXTREMO</t>
  </si>
  <si>
    <t>CASI CIERTO</t>
  </si>
  <si>
    <t>$C$15</t>
  </si>
  <si>
    <t>Económicos</t>
  </si>
  <si>
    <t>Sociales o Políticos</t>
  </si>
  <si>
    <t>Operacionales</t>
  </si>
  <si>
    <t>Regulatorios</t>
  </si>
  <si>
    <t>Naturaleza</t>
  </si>
  <si>
    <t>Ambientales</t>
  </si>
  <si>
    <t>Tecnológicos</t>
  </si>
  <si>
    <t>$C$33</t>
  </si>
  <si>
    <t>CONTROLES</t>
  </si>
  <si>
    <t xml:space="preserve"> MATRIZ DE RIESGOS DE CORRUPCIÓN</t>
  </si>
  <si>
    <t>EXTREMA</t>
  </si>
  <si>
    <t>SI</t>
  </si>
  <si>
    <t>NO</t>
  </si>
  <si>
    <t>Manual</t>
  </si>
  <si>
    <t>CONTROL DE CAMBIOS</t>
  </si>
  <si>
    <t>$C$5</t>
  </si>
  <si>
    <t>Evitar el Riesgo</t>
  </si>
  <si>
    <t>Transferir el Riesgo</t>
  </si>
  <si>
    <t>Aceptar el Riesgo</t>
  </si>
  <si>
    <t>Reducir la probabilidad de la ocurrencia del evento</t>
  </si>
  <si>
    <t>Reducir las consecuencias o el impacto del Riesgo a través de planes de contingencia</t>
  </si>
  <si>
    <t>$C$21</t>
  </si>
  <si>
    <t>RIESGO RESIDUAL</t>
  </si>
  <si>
    <t>ZONA DE RIESGO</t>
  </si>
  <si>
    <t>Período de ejecución</t>
  </si>
  <si>
    <t>Acciones</t>
  </si>
  <si>
    <t>Registro</t>
  </si>
  <si>
    <t>ANALISIS DEL RIESGO</t>
  </si>
  <si>
    <t>EVALUACIÓN DEL RIESGO</t>
  </si>
  <si>
    <t xml:space="preserve"> IDENTIFICACIÓN DEL RIESGO</t>
  </si>
  <si>
    <t>MONITOREO  Y REVISIÓN</t>
  </si>
  <si>
    <t>ACCIONES ASOCIADAS EL CONTROL</t>
  </si>
  <si>
    <t>ACCIONES</t>
  </si>
  <si>
    <t>RESPONSABLE</t>
  </si>
  <si>
    <t>INDICADOR</t>
  </si>
  <si>
    <t>VER</t>
  </si>
  <si>
    <t>FR-02-PR-MEJ-05</t>
  </si>
  <si>
    <t>ENTIDAD: SECRETARIA DISTRITAL DE CULTURA, RECREACIÓN Y DEPORTE.</t>
  </si>
  <si>
    <t>PROPÓSITO</t>
  </si>
  <si>
    <t>PROCESO</t>
  </si>
  <si>
    <t>Falta de control a los insumos y materiales</t>
  </si>
  <si>
    <t>Querer beneficiar a un tercero</t>
  </si>
  <si>
    <t xml:space="preserve">Pérdida de insumos y material de impresión
</t>
  </si>
  <si>
    <t>Publicación extemporánea de información</t>
  </si>
  <si>
    <t>Carencia de material para las impresiones</t>
  </si>
  <si>
    <t>Pérdida de credibilidad institucional
Llamados de atención de organismos de control
Generación de crisis mediática
Baja calificación de suministro de información a medios</t>
  </si>
  <si>
    <t>Formato de entrega de insumos a proveedores</t>
  </si>
  <si>
    <t>Verificar los tiempos utilizados para el cumplimiento de las actividades de publicación.</t>
  </si>
  <si>
    <t>Año 2017</t>
  </si>
  <si>
    <t>Llevar control de los formatos de entrega de insumos</t>
  </si>
  <si>
    <t>Formatos diligenciados de acuerdo a la cantidad de solicitudes</t>
  </si>
  <si>
    <t>Mantener actualizados los procedimientos.
Socializar los procedimientos para exigir su cumplimiento., al igual que la utilización del formato de solicitud.</t>
  </si>
  <si>
    <t>Solicitudes de modificación de procedimientos a que haya lugar.
Formatos de asistencia a socializaciones de procedimientos.</t>
  </si>
  <si>
    <t>Alterar la información para no presentar cifras reales, como beneficio de la entidad</t>
  </si>
  <si>
    <t>Manipular la información para beneficios particulares.</t>
  </si>
  <si>
    <t>Aprovechar la información de ubicación y de contacto de las personas encuestadas para usos que no son estadísticos, sino por ejemplo comerciales o personales.</t>
  </si>
  <si>
    <t>Falsedad en documentos.</t>
  </si>
  <si>
    <t>Mal uso de la información de identificación de los encuestados.</t>
  </si>
  <si>
    <t>Información inconsistente.
Mala toma de decisiones.
Falta de credibilidad en la entidad.</t>
  </si>
  <si>
    <t>Publicaciones con información que no se ajusta a la realidad de la ciudad.
Falta de credibilidad en la entidad.</t>
  </si>
  <si>
    <t>Demandas jurídicas por parte de los ciudadanos.
Falta de confianza en la entidad.</t>
  </si>
  <si>
    <t xml:space="preserve">Formularios de las encuestas diligenciadas.
Formatos de recolección en campo y reportes.
</t>
  </si>
  <si>
    <t>Manuales metodológicos de las operaciones en campo.
Formato de crítica de encuestas.
Formatos de supervisión de encuestadores.</t>
  </si>
  <si>
    <t>La información se guarda en un equipo y en el servidor con un solo usuario de acceso.</t>
  </si>
  <si>
    <t>Mantener actualizados los procedimientos.
Socializar los procedimientos para exigir su cumplimiento, al igual que la utilización del formato de solicitud.</t>
  </si>
  <si>
    <t>Liderar y coordinar la planeación estratégica de la SCRD y del sector acompañando la elaboración y ejecución de las políticas, planes, programas y proyectos en todo el ciclo de vida de los mismos.</t>
  </si>
  <si>
    <t>Generar y desarrollar procesos de comunicación orientados a la apropiación ciudadana del sector cultura, recreación y deporte así como de la plataforma estratégica de la entidad.</t>
  </si>
  <si>
    <t>Incorporar el componente de transformación cultural de la ciudad y la gestión del conocimiento en la formulación, implementación y seguimiento de los proyectos, programas y estrategias que adelanta la entidad y la Administración Distrital en articulación con las iniciativas ciudadanas para promover el ejercicio de los derechos culturales en condiciones de igualdad social, sostenibilidad ambiental, valoración de la diversidad y respeto a la diferencia.</t>
  </si>
  <si>
    <t>Intereses particulares.
Flexibilidad en el manejo de los procedimientos del proceso.</t>
  </si>
  <si>
    <t>Entregar información imprecisa y/o poco confiable a los grupos de interés.</t>
  </si>
  <si>
    <t>Pérdida de credibilidad del sector ante la ciudadanía.
Posibles sanciones a la entidad.
Pérdida de credibilidad de la SDCRD ante el sector.</t>
  </si>
  <si>
    <t>Aplicación de los procedimientos del proceso .</t>
  </si>
  <si>
    <t>Direccionamiento   Estratégico</t>
  </si>
  <si>
    <t>Gestión de TIC</t>
  </si>
  <si>
    <t>Generar, implementar y mantener soluciones tecnológicas que provean en forma oportuna, eficiente y transparente las herramientas necesarias para el cumplimiento de los fines de la Secretaria Distrital de Cultura, Recreación y Deporte.</t>
  </si>
  <si>
    <t>Modificación, eliminación y/o violación a la confidencialidad de la información de la entidad almacenada en bases de datos</t>
  </si>
  <si>
    <t>Indisponibilidad de trabajo por parte de los usuarios.
Pérdida de información sensible de la entidad.
Beneficios particulares.</t>
  </si>
  <si>
    <t>Acta de restauración de información y actas de verificación de auditorías</t>
  </si>
  <si>
    <t>Gestión de Talento Humano</t>
  </si>
  <si>
    <t>Desarrollar integralmente el Talento Humano vinculado a la Secretaría Distrital de Cultura, Recreación y Deporte, en pro del mejoramiento continuo, la satisfacción personal y el desarrollo institucional que permitan contar con el personal idóneo y competente para atender la misión y funciones de la Entidad.</t>
  </si>
  <si>
    <t>Entrada en vigencia del Acuerdo No.565 del 25 de enero de 2016, “Por el cual se establece el sistema tipo de evaluación del desempeño laboral de los empleados públicos de carrera administrativa y en período de prueba”.</t>
  </si>
  <si>
    <t>Falta de apropiación tanto de evaluadores como de evaluados de la aplicación del instrumento mediante el cual se evalúa el desempeño.</t>
  </si>
  <si>
    <t>Exclusión de funcionarios en los programas de bienestar e incentivos.</t>
  </si>
  <si>
    <t>Capacitación y sensibilización sobre la aplicación del instrumento de Evaluación del Desempeño Laboral- EDL, vigente.</t>
  </si>
  <si>
    <t>Capacitación y sensibilización sobre la aplicación del instrumento de Evaluación del Desempeño Laboral- EDL, vigente .</t>
  </si>
  <si>
    <t>Registros de asistencia a capacitaciones y socializaciones.</t>
  </si>
  <si>
    <t>Omisión en la verificación de los requisitos mínimos acreditados por los aspirantes la información de los aspirantes.
Presiones externas.</t>
  </si>
  <si>
    <t>Incorporar personal sin el cumplimiento de los requisitos establecidos en los manuales de funciones.</t>
  </si>
  <si>
    <t>Incumplimiento de la normatividad establecida.
Procesos disciplinarios o fiscales.</t>
  </si>
  <si>
    <t>Utilizar el formato de análisis de requisitos.
Realizar las entrevistas necesarias para verificar el perfil del candidato del cargo a proveer.
Procedimiento de PR-HUM-20 v1 Selección, vinculación y desvinculación de personal.</t>
  </si>
  <si>
    <t>Habiendo transcurriendo el plazo establecido, no convalidar los títulos educativos obtenidos en el exterior.</t>
  </si>
  <si>
    <t>Títulos obtenidos en el exterior sin el lleno de los requisitos..</t>
  </si>
  <si>
    <t>Revocatoria de actos administrativos y consecuencias fiscales para la entidad</t>
  </si>
  <si>
    <t>Alertar a los aspirantes sobre los requisitos que debe reunir los documentos expedidos en el exterior.</t>
  </si>
  <si>
    <t>Todas las vinculaciones del año 2017 cumplirán con el procedimiento.</t>
  </si>
  <si>
    <t>Historia laboral.</t>
  </si>
  <si>
    <t xml:space="preserve">Politica de seguridad de la información.            Resolución 169 (17/03/2014)                                     Aviso de Privacidad    </t>
  </si>
  <si>
    <t>Gestión Documental, de Recursos Físicos y Servicios Generales</t>
  </si>
  <si>
    <t>Selección indebida de contratista por limitación de proponentes</t>
  </si>
  <si>
    <t xml:space="preserve">Premura del tiempo para contratar dada la necesidad del servicio o de comprometer recursos para evitar devolverlos a Hacienda.
Improvisación en el estudio de las necesidades a contratar.
Estudio superficial de requisitos del contratista a vincular
</t>
  </si>
  <si>
    <t>Fomento</t>
  </si>
  <si>
    <t>Expedientes ORFEO</t>
  </si>
  <si>
    <t>Atender de manera transversal las necesidades de todos los procesos de la SCRD, en materia de entrada, traslado,control y disposicion final de bienes muebles; mantenimiento preventivo y correctivo de bienes muebles e inmuebles; prestación de servicios generales, protección de bienes muebles, inmuebles y activos, gestión
documental y ambiental y de creación, manejo y control de caja menor, con el fin de garantizar la conservación y funcionamiento adecuado de los bienes muebles e inmuebles a cargo de la entidad.</t>
  </si>
  <si>
    <t>Debido a:
- Manejo de expedientes y documentos fuera del archivo centralizado.
-No utilización de la herramienta de Gestión documental establecida.
- Extemporaneidad en la entrega de la documentacíón para digitalización y actualización de expediente físico.
- Incumplimiento de los procedimientos y de la normatividad vigente frente a la gestión documental.</t>
  </si>
  <si>
    <t>Pérdida de la documentación</t>
  </si>
  <si>
    <t>Demandas en contra de la entidad.
Multas o sanciones.
Investigaciones disciplinarias.</t>
  </si>
  <si>
    <t>Formalización de entidades sin ánimo de lucro</t>
  </si>
  <si>
    <t>Contribuir a la formalización y fortalecimiento de las entidades sin animo de lucro con fines culturales, deportivos y/o recreativos del Distrito Capital.</t>
  </si>
  <si>
    <t>Debido a una mala conducta de un funcionario o contratista de la SCRD.</t>
  </si>
  <si>
    <t>Que se emitan actos administrativos y/o documentos sin el cumplimiento de los requisitos por parte de las ESAL deportivas y recreativas que pertenecen al Sistema Nacional del Deporte o que estén sujetas a inspección, vigilancia y control por  parte de la SDCRD.</t>
  </si>
  <si>
    <t xml:space="preserve">Posibles perjuicios a terceros, responsabilidades disciplinarias y penales.
Desconfianza de la ciudadanía en la entidad.
Conflictos internos en las ESAL.
</t>
  </si>
  <si>
    <t>Revisiones cruzadas de los trámites entre los funcionarios de la dependencia.
Revisión por parte del (la) Director (a) de Regulación y Control.</t>
  </si>
  <si>
    <t>Revisiones permanentes de cada unos de los documentos.</t>
  </si>
  <si>
    <t>Actos Administrativos revisados y aprobados.</t>
  </si>
  <si>
    <t>Gestión Juridica</t>
  </si>
  <si>
    <t>Asesorar y apoyar jurídicamente a las diferentes dependencias de la Entidad, en el cumplimiento de su función administrativa contractual; establecer, fijar e impartir directrices jurídicas; atender los derechos de petición a cargo de la Oficina Asesora
Jurídica; emitir conceptos jurídicos; dirigir y orientar la formulación, actualización, adopción de propuestas y medidas regulatorias, emitir conceptos jurídicos y regulatorios formulados por el Sector Cultura Recreación y Deporte; proyectar actos
administrativos; asumir la defensa y representación judicial y extrajudicial de la SCRD; sustanciar y proyectar las providencias o fallos que deba proferir la Secretaría en segunda instancia;</t>
  </si>
  <si>
    <t>Omisión en la verificación del cumplimiento de la totalidad de requisitos para contratar.
La falta de planeación hace que se generen solicitudes con trámite de urgencia de contratación sin el cumplimiento de los requisitos legales.
No cumplimiento de procedimientos.</t>
  </si>
  <si>
    <t>Celebración de los contratos sin el cumplimiento de los requisitos legales.</t>
  </si>
  <si>
    <t xml:space="preserve">Sanciones de tipo disciplinario, fiscal y penal.
Mala imagen instituciona.l
</t>
  </si>
  <si>
    <t>La falta de racionalidad y proporcionalidad en los criterios de verificación y evaluación del proponente de acuerdo a la naturaleza y cuantía de la contratación. Inclusión de requisitos o elementos que direccionen el proceso.</t>
  </si>
  <si>
    <t>Direccionamiento en la adjudicación del contrato o limitación de proponentes.</t>
  </si>
  <si>
    <t>Demandas.
Demoras en el proceso de contratación.
Mala imagen institucional.
Quejas ante los entes de control.</t>
  </si>
  <si>
    <t>El contratista asalta la buena fe del supervisor o interventor y adultera los soportes para recibir un desembolso o pago.</t>
  </si>
  <si>
    <t>Falsificación de los soportes presentados para que se le adjudique un contrato, o para recibir el pago por parte de los contratistas o beneficiarios de recursos.</t>
  </si>
  <si>
    <t>Detrimento del patrimonio público lo que origina la presentación de la denuncia de carácter penal ante la Fiscalía, reporte ante los entes de control: Personería Distrital, Contraloría Distrital, Procuraduría General de la Nación, UGPP, ente rector que vigila la profesión, si a ello hubiere lugar.</t>
  </si>
  <si>
    <t>Cumplimiento de los procedimientos establecidos al tipo de contratación</t>
  </si>
  <si>
    <t>Comité de apoyo a la Actividad Contractual.
Comité verificador y evaluador de cada proceso de selección pública.
Coordinación y acompañamiento del área técnica y financiera.</t>
  </si>
  <si>
    <t xml:space="preserve">Expedición de una circular al comité evaluador y a los supervisores para que procedan a “Verificar en caso de duda con la persona que expide el documento o soporte la veracidad del mismo, por parte del comité evaluador, el supervisor o el apoyo a la supervisión, según sea el caso” .
</t>
  </si>
  <si>
    <t>Para cada proceso contractual realizar las sesiones y designaciones correspondientes.</t>
  </si>
  <si>
    <t>Expedientes contractuales que apliquen.</t>
  </si>
  <si>
    <t xml:space="preserve">Mantener actualizados los procedimientos. </t>
  </si>
  <si>
    <t>Solicitudes de modificación de procedimientos a que haya lugar.</t>
  </si>
  <si>
    <t>Expedir una circular en la cual se indique el procedimiento a seguir para la verificación.</t>
  </si>
  <si>
    <t>Registro de entrega de circular y divulgación.</t>
  </si>
  <si>
    <t>Seguimiento y Evaluación de la Gestión</t>
  </si>
  <si>
    <t>Ocultar hallazgos para favorecimiento de intereses.</t>
  </si>
  <si>
    <t>No hacer seguimiento a situaciones anómalas conocidas por Control Interno.</t>
  </si>
  <si>
    <t>*Tráfico de influencias
*Uso indebido de la información
*Cultura permisiva
*Presión indebida
* Falta de ética profesional</t>
  </si>
  <si>
    <t>*Ocultar información.
*Favorecer intereses personales o de otros funcionarios.
*Presión indebida.
*Tráfico de influencias.
*Uso indebido de la información.</t>
  </si>
  <si>
    <t>Que no evidencien desviaciones o irregularidades en los temas auditados o revisados.</t>
  </si>
  <si>
    <t>Que no se realicen acciones que permitan corregir la posible situación anómala.</t>
  </si>
  <si>
    <t>*Formación del perfil del auditor..
*Publicidad de la trazabilidad del procedimiento de auditoría (Reunión de Cierre, Informe preliminar – Informe Definitivo)</t>
  </si>
  <si>
    <t>Verificar a través de ORFEO, correo electrónico o verbalmente que se haya atendido la situación anómala.</t>
  </si>
  <si>
    <t>Verificar y evaluar de manera objetiva e independiente el Sistema de Control Interno y los procesos establecidos para el desarrollo de las actividades que permitan contribuir con el mejoramiento continuo y el cumplimiento de los objetivos de la entidad.</t>
  </si>
  <si>
    <t>No responder en término y no resolver de fondo las peticiones de los ciudadanos</t>
  </si>
  <si>
    <t xml:space="preserve">Que no se direccione correcta y/o oportunamente.
Que no se analice el contenido de la respuesta.
</t>
  </si>
  <si>
    <t>Acciones disciplinarias contra el responsable de la emisión.
Vulneración de los derechos al ciudadano y afectación de la imagen institucional.</t>
  </si>
  <si>
    <t xml:space="preserve">Ejercer la potestad disciplinaria, cuando a ello haya lugar, frente a los servidores y ex servidores públicos de la Entidad de conformidad con el Código Disciplinario Único e implementar acciones de prevención
dirigidas a minimizar la ocurrencia de conductas disciplinables. </t>
  </si>
  <si>
    <t>Control Disciplinario</t>
  </si>
  <si>
    <t>Tramitar todos los derechos de petición a través de ORFEO y del SDQS.
Realizar seguimiento en campo, ORFEO y SDQS para el cumplimiento de términos.</t>
  </si>
  <si>
    <t>Vencimiento de términos del proceso disciplinario.</t>
  </si>
  <si>
    <t>No hacer seguimiento a los términos del proceso disciplinario.</t>
  </si>
  <si>
    <t>Dilación del proceso disciplinario.</t>
  </si>
  <si>
    <t>Nulidades y dilación del proceso disciplinario.</t>
  </si>
  <si>
    <t>Aplicar las normas propias del debido proceso en favor o en contra del disciplinado.</t>
  </si>
  <si>
    <t>Procesos disciplinarios nulos y acción de repetición.</t>
  </si>
  <si>
    <t>Utilización del Sistema de Información Disciplinaria aplicando los roles del SID y aplicación de las normas que regulan la materia.</t>
  </si>
  <si>
    <t>Utilización del Sistema de Información Disciplinaria aplicando los roles del SID.</t>
  </si>
  <si>
    <t>Procedimientos documentados.
La entidad deja constancia de todos los documentos que recibe (radicados) y registro de consultas de documentos.</t>
  </si>
  <si>
    <t>CALIFICACIÓN</t>
  </si>
  <si>
    <t>Monitorear a usuarios y reportar el estado de la información a los responsables de dependencia.
Informar, a través de correo electrónico a los usuarios para que incorporen los documentos pendientes, y mantener actualizados los archivos.
Efectuar seguimiento a las copias de seguridad del aplicativo.</t>
  </si>
  <si>
    <t>Correos electrónicos dirigidos a los usuarios con copia a los jefes inmediatos.</t>
  </si>
  <si>
    <t>Continuar en las capacitaciones que propendan por la formación de auditores.</t>
  </si>
  <si>
    <t>Expedientes de auditorias.</t>
  </si>
  <si>
    <t>Continuar aplicando el control</t>
  </si>
  <si>
    <t>Formato de situaciones presentadas</t>
  </si>
  <si>
    <t>Establecer alarmas en el ORFEO.</t>
  </si>
  <si>
    <t>Histórico ORFEO.</t>
  </si>
  <si>
    <t>Control permanente del sistema SID.</t>
  </si>
  <si>
    <t>Registro de las actuaciones disciplinarias</t>
  </si>
  <si>
    <t>Registro de las actuaciones disciplinarias.</t>
  </si>
  <si>
    <t>Enero 24 del 2017</t>
  </si>
  <si>
    <t xml:space="preserve">   DESCRIPCIÓN                RIESGO                                (Que puede pasar y cómo puede suceder)</t>
  </si>
  <si>
    <t>Términos y condiciones de la convocatoria se direccionen en beneficio de algún participante.</t>
  </si>
  <si>
    <t xml:space="preserve"> Falta de condiciones generales de participación aplicables a todos los participantes. </t>
  </si>
  <si>
    <t>Desarrollar programas para fortalecer, promover y reconocer las prácticas de los agentes culturales, artísticos, patrimoniales, recreativos y deportivos de la ciudad, con base en las dinámicas de los sectores, los objetivos misionales de la entidad y el Plan de Desarrollo Vigente.</t>
  </si>
  <si>
    <t xml:space="preserve">Sanciones de tipo disciplinario, fiscal y penal. </t>
  </si>
  <si>
    <t xml:space="preserve">Consolidación de condiciones generales de participación únicas para todas la convocatorias ofertadas, que permitirá controlar el diseño de términos y condiciones
Coherencia con proyectos de inversión
Coherencia con Plan de Desarrollo Vigencia.
Coherencia con Política Cultural y políticas vigentes.
.
</t>
  </si>
  <si>
    <t>Cada vez que se elabora las convocatorias  se realizan las revisiones desde el punto de vista técnico y jurídico</t>
  </si>
  <si>
    <t>Se realizó el ajuste a los manuales de campo (supervisores, encuestadores, coordinadores, crítica y validación) utlizados para la realización de la EBC-2017, donde se establecen los criterios de control de calidad para la información recolectada.
Los manuales forman parte del documento metodológico, el cual se contruye durante la aplicación de la encuesta  y se radica al final de la vigencia.
Respecto a las otras mediciones que se realizan en la Dirección de Cultura Ciudadana y la Subdirección Observatorio de Culturas, se tienen establecidos documentos de control.</t>
  </si>
  <si>
    <t>Todas las bases de datos que genera el Observatorio se anonimizan  y se guardan en un servidor asignado por el área de sistemas de la entidad.
A esta información se le hace backup periódicamente según los lineamientos de la entidad.</t>
  </si>
  <si>
    <t>Las bases de datos anonimizadas reposan en el servidor asignado por el área de sistemas de la entidad.</t>
  </si>
  <si>
    <t>Formularios de encuestas diligenciados con información no real, por facilidad.</t>
  </si>
  <si>
    <t>Agosto 25 del 2017</t>
  </si>
  <si>
    <t xml:space="preserve">Configuración y  revisión  de roles y perfiles en los sistemas de información misionales de la Secretaría
</t>
  </si>
  <si>
    <t>Transformaciones Culturales</t>
  </si>
  <si>
    <t>Comunicaciones</t>
  </si>
  <si>
    <t>Mantener actualizados los procedimientos.
Socialización frente a los procedimientos.
Participar de acuerdo con la programación que se haga cada año en las auditorías internas de la entidad.</t>
  </si>
  <si>
    <t>Procedimientos actualizados.
Listados de asistencia a socializaciones.
Informes de auditorías internas realizadas.</t>
  </si>
  <si>
    <t>La oficina de Control Interno cuenta con un Plan Anual de Auditoría, aprobado por el comité de control interno de la entidad. De igual manera la oficina atiende todos los derechos de petición y demás requerimientos interpuestos por los ciudadanos cuando se informan o denuncian situaciones anómalas, incluidos los actos de corrupción.</t>
  </si>
  <si>
    <t>SEGUIMIENTO 
OFICINA CONTROL INTERNO
3I DE AGOSTO DE 2017</t>
  </si>
  <si>
    <t>La Subdirección del observatorio de culturas de la SCRD, mediante radicado de ORFEO 20179100119943, incorporó la metodología general para realizar los ajustes y validación del formulario de la Encuesta Bienal de Culturas con entidades del sector y del distrito.
Las actas del 9 de junio y 16 de junio radicadas bajo los orfeos 20179100120793 y 20179100121353 respectivamente contienen los ajustes y estructura del formulario de la ECB, así como una revisión del formulario.</t>
  </si>
  <si>
    <t>La SCRD fue objeto de un rediseño organizacional de conformnidad con el Decreto 037 de 2017, al respecto de estos cambios surtidos se procedió a realizar una ajuste a la plataforma estratégica de la entidad que contó con la participación de los lideres operativos de los procesos y la alta dirección producto de ello se expidió la Resolución 339 del 16 de junio de 2017 que adopto la misión, visión y objetivos estratégicos. Por último las diferentes dependencias han realizando labores de ajustes a las caracterizaciones de los procesos, definicion y ajuste de los procedimientos, formatos y actualización del normograma de conformidad con el ajuste al mapa de procesos de la entidad.</t>
  </si>
  <si>
    <t>Durante el seguimiento se evidenció que durante el periodo mayo a agosto de 2017 no se ha reunido el comité de informática y  seguridad de la información. Por último como actividades adelantadas por el Grupo interno de sistemas durante lo corrido de la vigencia 2017 se encuentra la respuesta que se dio al requerimient del proyecto guía de manejo de datos personales y seguimiento del avance de actividades de identificación y formulación de la estrategía GEL.</t>
  </si>
  <si>
    <t>En ocasión al rediseño institucional de la SCRD, se adelantó la vinculación de personal a la planta provisional en los meses de febrero y marzo del año en curso. En el proceso de vinculación se realiza una verificación de la información de documentación de estudios y certificaciones laborales de conformidad con los requisitos establecidos en los manuales de funciones de cada cargo. A su vez se informa que al corte del mes de agosto de 2017 se encuentran un total de 161 cargos ocupados y cinco cargos vacantes.</t>
  </si>
  <si>
    <t xml:space="preserve">La Dirección de Planeación y Procesos Estrategicos expidio la circular 003 de fecha 31 de enero de 2017 y la circular 007 donde se realizó la socialización de la metas de los proyectos de inversión como fuente base para la evaluación del desempeño laboral. De igual manera, se han adelantado jormadas  entre la comisión de personal y la alta dirección con el fin de definir las reglas del juego para la evaluación de servidores de la entidad. Como componente de evaluación de desempeño se definieron los parametros de la evaluación por dependencias por parte del jefe de control interno para la calificación del 10%, ya que el mismo influye en evaluación del desempeño laboral de los funcionarios al final del año. De igual manera la oficina de control interno realizó una capacitación a los funcionarios de carrera administrativa el pasado junio 7 de 2017.   </t>
  </si>
  <si>
    <t>Para garantizar la efectiva salvaguarda de documentos, en la SCRD se cuenta con un sistema de gestión documental denominado ORFEO a través del cual se administra toda la información tanto interna como externa, manteniendo la trazabilidad de flujo de los documentos tanto de archivo central como de gestión, de tal manera que el manejo de información se haga en lo posible de manera virtual garantizando así la integridad de los documentos físicos.
Es pertinente informar que se realizaron algunos cambios surtidos en el aplicativo ORFEO durante la vigencia 2017, los cuales se enuncian a continuación:
 Estabilización del aplicativo, migrado a la nueva plataforma tecnológica adquirida   por la entidad.
 Codificación y parametrización de la nueva estructura organizacional de la Secretaría de Cultura, Recreación y Deporte, de conformidad con el Decreto 037 de 2017. 
 Desarrollo e implementación del proceso de digitalización en PDF, de tal manera que los documentos son escaneados y subidos a ORFEO en formato PDF, aprovechando además el OCR del fabricante.
 Desarrollo e implementación de Sticker Web, para imprimirlos directamente desde Orfeo Web.
 Ajustes al nuevo módulo para entrega de impresos. (Reemplazo de Impresión/ Firma y Planilla Mail)
Se encuentra pendiente la actualización de las Tablas de Retención Documental, sinembargo actualmente se esta trabajando para llevar a cabo dicha actividad.</t>
  </si>
  <si>
    <t xml:space="preserve">"Contratar una persona que no llena las expectativas de la entidad en el aspecto profesional y de compromiso institucional.
Ejecución incompleta del contrato al verificarse que no se están cumpliendo las obligaciones contractuales.
Liberación de saldos del contrato y por lo mismo, presupuesto no ejecutado.
</t>
  </si>
  <si>
    <t>La entidad cuenta con un plan anual de adquisiones el cual se encuentra publicado en la página web de la entidad, pestaña SCRD transparente.  Dicho plan cuenta con cinco versiones, la última versión corresponde al 07 de julio de 2017. Para la contratación de la entidad se cuenta con un manual de contratación, así mismo la entidad publicó en la página web SCRD la contratación adelantada por la entidad en los meses de enero - febrero de 2017. También se verificó desde la página web, que la entidad ha  venido informando los contratos suscritos, al corte del periodo evaluado se evidenció como última publicación la del mes de agosto de 2017, también se evidencia que los contratos adelantados por la entidad  se encuentran publicados a través del portal SECOP.</t>
  </si>
  <si>
    <t xml:space="preserve">Como actividades de seguimiento se evidenció que el programa distrital de estímulos posee un total de 16 becas y un premio vida y obra, cada una de las convocatorias posee una cartilla del concurso y como anexos se incluyen los formularios y demás documentacion aplicable a cada convocatoria, es importante mencionar que la apertura de los concursos se dió mediante la Resolución 091 de 2017 y que a la fecha del 31 de agosto  las 16 becas ya fueron adjudicadas, asi como el premio vida y obra. Es de aclarar que, para los procesos de inscripción de concursantes se cuenta con un Plataforma técnologica que permite un registro ON LINE, lo que genera un nivel de transparencia en la primera etapa del proceso de las convocatorias. 
Para el segundo semestre del presente año se expidió la Resolución 363 del mes de junio y la Resolución 455 de septiembre, las cuales contemplan una beca y dos premios en el marco del programa distrital de estímulos. Al corte del 31 de agosto se encuentran en estado de cerrado una beca y un premio, y en estado de abierto un premio.  </t>
  </si>
  <si>
    <t>Se evidencia que la documentación y actos administrativos dirijidos a las ESAL, contienen verificaciones por parte de más de dos funcionarios asignados a la dependencia de la Dirección de personas jurídicas. Ejemplo revisión a la Resolución 286 del mes de mayo de 2017 (radicado 20177000080503) expedida por la Dirección de Personas Jurídicas.</t>
  </si>
  <si>
    <t>En ocasión al rediseño institucional de la SCRD, se realizaron  labores relacionadas con cambios en la plataforma estratégica, misión visión y objetivos estratégicos que obligaron a revisar los procedimimientos de todas las dependencias incluida el área jurídica. Cabe anotar que en la revisión al proceso de gestíon jurídica se evidenció que el manual de supervisión e interventoriá se encuentran desactualizado, así como no existe un procedimiento o guía para la suscripción de convenios de asociación con las ESAL.</t>
  </si>
  <si>
    <t xml:space="preserve">Para los procesos de selección adelantados por la entidad se designa un comité evaluardor que esta conformado por funcionarios de las áreas jurídica, financiera y técnica encargadas de recomendar los proponentes habilitados de conformidad con los estudios previos, pliegos de condiciones y demas anexos. De esta manera se garantiza transparencia en los procesos adelantados por la entidad. Por otra parte se evidencia el trámite de suscripción de contratos que ha venido realizado la entidad a través del aplicativo SECOP II desde el mes de julio del presente año, en virtud del acuerdo 657 de 2016 y la Circular 018 de 2017 expedida por la Secretaría Jurídica Distrital. </t>
  </si>
  <si>
    <t>La oficina de Control interno cuenta con un equipo multidisciplinario que de conformidad con su perfil es designado para realizar las auditorías de gestión y demás informes de carácter legal. Para cada auditoría se prepara un memorando informando el inicio de la auditoría, seguidamente se presentan el plan de auditoría que contiene el alcance y los criterios de auditoria, seguidamente se ejecuta la auditoría al proceso seleccionado desde el PAA, posteriormente se elabora un informe preliminar de auditoria y por último se elabora un informe final de auditoría que es comunidado a la secretaría del despacho e informado al responsable del proceso auditado.</t>
  </si>
  <si>
    <t>El área cuenta con aplicativo ORFEO que permite realizar un seguimiento a las peticiones interpuestas por los ciudadanos y su tiempo de repuesta. El aplicativo permite conocer las estadisticas de entradas y salidas de documentos. De igual manera la mayoría de las peticiones se registran en el SDQS para un control y seguimiento de las respuestas, a fin de se cumplan los términos establecidos de acuerdo con las típologías de las peticiones. Es de anotar que en revisiones realizadas a las PQRS, se ha detectado que no todas las peticiones son incorporadas en el SDQS.</t>
  </si>
  <si>
    <t>A la fecha de seguimiento no existen formatos diligenciados que den cuenta del número de solicitudes de insumos de impresión, sin embargo se evidenció que el área de comunicaciones al realizar trabajos o piezas de comunicación de las diferentes áreas realiza un requerimiento de trabajos en el formato dispuesto por la imprenta distrital, donde se adjunta el inventario que es de propiedad de la SCRD y que se encuentra en la Imprenta, a fin de que se cuente con los insumos necesarios para efectuar los trabajos requeridos por la SCRD. Cabe anotar que en el periodo mayo – agosto no se han realizado trabajos de impresión, por lo que el stock de insumos de impresión que posee la imprenta distrital es el mismo del año pasado.</t>
  </si>
  <si>
    <t>El día 11 de agosto mediante radicado de ORFEO 20179100119053 la subdirección del Observatorio de Culturas generó el formulario que contiene las preguntas de la Encuesta Bienal de Culturas.
El día 14 de agosto se radico un documento mediante ORFEO 20179100119053 en el cual se definen los criterios para la inclusión, exclusión o modificación en los temas y preguntas de la encuesta bienal de culturas, esto como producto de la mesa de trabajo del pasado 30 de marzo de 2017.</t>
  </si>
  <si>
    <t>Durante el seguimiento realizado al riesgo identificado, el equipo de control interno realizó una revisión de seguimiento a los indicadores que posee el proceso de comunicaciones, donde se evidenció la entrega de los mismos en los siguientes radicados:  20171200084353, 20171200098853, 20171200113773. Para el mes de agosto se envío correo donde se solicito a la Dirección de planeación la creación de un nuevo indicador que establezca en términos de porcentaje el incremento de seguidores en redes sociales de la SCRD. De igual manera la OAC realizó en el mes de mayo la actualización del procedimiento manejo de publicaciones denominado bajo el código PR-COM-03.</t>
  </si>
  <si>
    <t>La Subdirección del observatorio de cultura posee un expediente virtual denominado aplicación de la Encuesta Bienal de Culturas allí se encuentran los siguientes documentos:  
1. Validación de requerimientos y alcance de desarrollo para la captura de la encuesta bienal de culturas. (radicado 20179100119873).
2. Validación de reportes requeridos y base que debe generar la aplicación para el procesamiento estadístico. (radicado 20179100119893).
Seguimiento Encuesta Bienal de Culturas 2017 (radicado 20179100131223).
3. Validación de arquitectura para la aplicación de captura de la Encuesta Bienal de Culturas con la oficina de sistemas (radicado 20179100133353).
4. Acta de despliegue de la versión con ajustes solicitados con el desarrollador del aplicativo de captura de la encuesta Bienal de Culturas basadas en las pruebas (radicado 20179100133433)..</t>
  </si>
  <si>
    <t>La Oficina de Control Interno Disciplinario ha subido la totalidad de la información de cada uno de los expedientes disciplinarios de la SCRD al Sistema de Información Disciplinaria -SID-, de esta manera se evidencia el cumplimiento de la acción establecida en este documento.</t>
  </si>
  <si>
    <t>SEGUIMIENTO A LAS ACCIONES ESTABLECIDAS EN LA MATRIZ DE RIESGOS DE CORRUPCIÓN DURANTE EL PERIODO 
SEPTIEMBRE 1 AL 31 DE DICIEMBRE DE 2017. 2 VERSIÓN</t>
  </si>
  <si>
    <t>En cuanto a la acción "control permanente en el SID", para evitar vencimiento de términos, nulidades y dilaciones en los procesos disciplinarios, comedidamente le informo que el año anterior tuvimos un total de dieciséis actuaciones disciplinarias y que dentro de cada uno de los respectivos expedientes se respetaron los términos procesales previstos en la Ley 734 de 2002. Además, que las actuaciones fueron debidamente incorporadas en el Sistema de Información Disciplinaria (SID),  y en la herramienta virtual creada por el Grupo interno de Sistemas de la entidad. La reserva que rige las actuaciones disciplinarias no me permite suministrar mayor información. No obstante, le informo que delegados de la Dirección Distrital de Asuntos Disciplinarios de la Secretaría Jurídica de la Alcaldía Mayor de Bogotá y delegados de la Personería de Bogotá realizaron sendas visitas de acompañamiento a la gestión de de esta oficina en los meses de octubre y noviembre de 2017. En dichas oportunidades se les informó, grosso modo, lo mismo que le he manifestado a usted, debido, justamente, a la reserva legal impuesta a  los procesos disciplinarios.    </t>
  </si>
  <si>
    <t>En ocasión al rediseño institucional  donde se adelantó la vinculación de funcionarios a través de la planta provisional, se evidenció que el Grupo Interno de Recursos Humanos efectuó un Análisis de los requisitos  y soportes  entregados por cada funcionario de conformidad con en el numeral 2. titulado "postgrado", se debe relacionar el No. de Folio, Universidad, Titulo y Modadlidad. En este aspecto el Grupo Interno de Recursos Humanos  deja constancia de la revisión a fin de determinar la convalidaciónde Títulos  o no, concluyendo si hay lugar a aplicar las tablas de equivalencia por la experiencia profesional. Este mismo ejercicio se realizó para las demás vinculaciones de funcionarios , un ejemplo de elllo refiere al radicado 20177300141023 del 21 de septiembre de 2017.
De igual manera se realiza una revisión de los soportes allegados por los funcionarios, los cuales sirven como base para determinar el porcentaje a aplicar para el acceder a la prima técnica. Un ejemplo de este proceso refiere a la expedición de la Resolución 495 de 2017 (20177000150873) "Por la cual se reconoce y ordena el pago de una prima técnica"</t>
  </si>
  <si>
    <t>Respecto a la acción se evidencia que la entidad  "alarmas en "ORFEO", con el fin de atender oportunamente  las peticiones asignadas a través del mismo ORFEO o por el sistema SDQS, debo señalar que el número de asignaciones a esta oficina es bajo por la especialidad de la misma. Por medio del SDQS sólo se envían las relacionadas con actos de corrupción y en el año anterior no recibimos mas de cinco (5). Algunas no tenían nada que ver con el tema de corrupción y otras estaban relacionadas con actividades de otras entidades.  En uno y otro caso fueron remitidas el mismo día de radicación en el sistema o, a mas tardar, al día siguiente, a la dependencia o entidad competente para atenderlas.  Las asignadas por ORFEO, también muy pocas, fueron atendidas en los términos previstos en la Ley 1755 de 2015. (Dada la premura del requerimiento, no tengo disponibilidad de suministrar soportes; sin embargo, la próxima semana los allegaré).  </t>
  </si>
  <si>
    <t>Como actividades de seguimiento se evidenció que el programa distrital de estímulos al corte del 31 de diciembre adjudicó un total de 24 becas y 6 premios, se evidenció desde la página web de la SCRD que cada una de las convocatorias posee una cartilla que establece las reglas aplicables a cada uno de los concurso y como anexos a los mismos se incluyen las condiciones generales, los formularios y demás documentacion que debe presentar los concursantes. Cabe mencionar  mencionar que la apertura de los concursos se dió mediante las Resoluciones No.091, No. 363, No. 455 y 483 de 2017.  Es de aclarar que, para los procesos de inscripción de concursantes se cuenta con una Plataforma técnologica que permite un registro ON LINE, lo que genera un nivel de transparencia en la primera etapa del proceso de las convocatorias. 
De igual manera la entidad  cuenta con el programa de apoyos concertados, cuya apertura se dió  a través de la Resolución No.431 de 2017, vale la pena mencionar que para el proceso se expidió un aviso modificatoria de fecha 6 de diciembre de 2017, que estableció, ampliar el plazo de subsanación de documentos admInistrativos para aquellas entidades sin ánimo de lucro interesadas en participar en el proceso, lo anterior con el  fin de contar con una mayor participación de ESAL en dicha convocatoria .Para llevar a cabo esta actividad se  habilitó la plataforma ON LINE que administra la Dirección de Fomento.  
Es de anotar que cada convocatoria de estímulos económicos, posee una carpeta virtual por cada uno de los ganadores, así como de cada uno de los jurados seleccionados, lo anterior aplica tanto para el programa distrital de estímulos, como para el Programa Distrital de Apoyos concertados.</t>
  </si>
  <si>
    <t>Durante el seguimiento realizado por parte del equipo de control Interno al corte del 31 de diciembre de 2017 , se evidenció  que la entidad cuenta con registros de asistencia de los funcionarios de carrera admnistraiva  a las  capacitaciones y socializaciones, relacionadas con la evaluación de desempeño laboral, así:
1. Control de inducción a funcionarios nuevos, mediante el cual se deja constancia de la socialización del instrumento de evaluaciónExpediente Orfeo 201773005702300001E.
2. Reinducción realizada el 2 de marzo de 2017, mediante la cual, entre otros aspectos, se llamó la atención sobre la aplicación de los instrumentos de evaluación. Radicado 20177300039173.
3. Capacitación metodología evaluación por dependencias a cargo de Control Interno Radicado 201773000123653</t>
  </si>
  <si>
    <t xml:space="preserve">Durante la revisión se evidenció que el día 11 de agosto mediante radicado de ORFEO 20179100119053 la subdirección del Observatorio de Culturas generó el formulario que contiene las preguntas de la Encuesta Bienal de Culturas 2017. Luego para el día 14 de agosto se radicó un documento mediante ORFEO 20179100119053 en el cual se definen los criterios para la inclusión, exclusión o modificación en los temas y preguntas de la encuesta bienal de culturas, esto como producto de la mesa de trabajo del  30 de marzo de 2017.
Como acción preventiva de custodia de la información, la Subdirección Observatorio de Culturas desarrolló el Aplicativo de Captura de Información de la EBC 2017, el cual se encuentra en el servidor de la entidad bajo la dirección: http://172.16.11.20:18080/SCRDformulario/reporte/lista_general.xhtml.  
Se desarrollaron roles para el acceso a esta herramienta de tal manera que se garantiza el adecuado uso de la información por parte de quienes sistematizan y procesan los datos suministrados por las personas consultadas. </t>
  </si>
  <si>
    <t xml:space="preserve">Durante el seguimiento realizado por el equipo de control interno, se evidenció que el Grupo Interno de Sistemas elaboró un borrador del documento de actualización de políticas de políticas de seguridad de la información, el cual fue presentado el día 26 de diciembre de 2017, ante el comité directivo. A dicho documento se le realizaron algunos ajustes con el fin de ser presentados a la Alta Dirección para su aprobación final. </t>
  </si>
  <si>
    <t>Para la fecha de la revisión se comunica que la oficina de Control interno cuenta con un equipo multidisciplinario que de conformidad con su perfil es designado para realizar las auditorías de gestión y demás informes de carácter legal. Para cada auditoría se prepara un memorando informando el inicio de la auditoría, seguidamente se presentan el plan de auditoría que contiene el alcance y los criterios de auditoria, luego se ejecuta la auditoría al proceso seleccionado desde el PAA, posteriormente se elabora un informe preliminar de auditoria y por último se elabora un informe final de auditoría que es comunidado a la secretaría del despacho e informado al responsable del proceso auditado. Cabe mencionar que el equipo de Control Interno al realizar las actividades antes mencionas, viene dando cumplimiento al procedimiento de auditorías internas el cual fue actualizado el pasado 11 de mayo de 2017. Por último en cumplimiento del Decreto 648 de 2017 la Oficina de Control Interno preparó los documentos de Estatuto de Auditoría Interna y Código de Ética del Auditor, los cuales fueron aprobados por el Comité Institucional de Coordinación de Control Interno el pasado 02 de noviembre de 2017, posteriormente los mismos documentos fueron adoptados mediante la Resolución 596 de 2017.</t>
  </si>
  <si>
    <t>En desarrollo de las actividades propias de la Oficina de Control Interno se cuenta con el Plan Anual de Auditoría, el cual fue aprobado por el Comité Institucional de Coordinación de Control Interno de la entidad. De igual manera la oficina atiende de manera oportuna todos los derechos de petición y demás requerimientos interpuestos por los ciudadanos cuando estos informan o denuncian situaciones anómalas, incluidos los actos de corrupción.</t>
  </si>
  <si>
    <r>
      <t>En ocasión al segumiento realizado por parte del equipo de Control Interno se evidenció que la entidad cuenta con carpetas virtuales que contienen la historia laboral de cada funcionario vinculado, donde se anexan los siguientes registros, así:
1. Hoja de vida del SIDEAP ( con soportes de estudios y experiencia laboral)
2. Análisis meritocráctico cuando se trate de Gerente Público.
3. Análisis de requisitos.
4. Acto administtativo de nombramiento y de posesión.
5. Constancia de afiliación al SGSSI.</t>
    </r>
    <r>
      <rPr>
        <sz val="12"/>
        <color rgb="FFFF0000"/>
        <rFont val="Arial"/>
        <family val="2"/>
      </rPr>
      <t xml:space="preserve">
</t>
    </r>
  </si>
  <si>
    <t>Equipo de Control Interno</t>
  </si>
  <si>
    <t>1. Manual metodológico recolección de información.
2. Instructivo metodologías sencillas de conteo
Estos documentos se encuentran publicados en la página de Cultunet de la SCRD en el proceso de transformaciones culturales.</t>
  </si>
  <si>
    <t xml:space="preserve">Modificación, eliminación y/o violación a la confidencialidad de la información de la entidad almacenada en bases de datos de manera malintencionada por parte del personal que administra la plataforma informática de la entidad.
</t>
  </si>
  <si>
    <r>
      <rPr>
        <u/>
        <sz val="12"/>
        <color rgb="FF000000"/>
        <rFont val="Arial1"/>
      </rPr>
      <t>1.  Instrumentos de control en la administración de documentos:</t>
    </r>
    <r>
      <rPr>
        <sz val="12"/>
        <color rgb="FF000000"/>
        <rFont val="Arial1"/>
      </rPr>
      <t xml:space="preserve">
Como parte del control frente a los documentos que hacen parte de los expedientes que se conforman en la sede principal de la SCRD, se realiza control mediante una planilla con el ánimo de identificar y ubicar los documentos recibidos o generados con relación a cada tema en particular (contratos e historias laborales) documentos que son archivados en los respectivos expedientes en Orfeo. Evidencia (Expediente Orfeo No.201771004000500001E) 
Control de documentos que no pudieron ser entregados al destinatario:  Traza de los documentos que por factores externos no fueron entregados a su destinatario y fueron reportados a los respectivos productores. Evidencia (Expediente Orfeo No. 201771004000600003E).
Control de entrega de las comunicaciones oficiales enviadas a destinatarios internos:  Control de préstamo y entrega de los documentos a usuarios internos. Evidencia (Expediente Orfeo No. 201771004000600002E).
Control de entrega de las comunicaciones oficiales enviadas a destinatarios externos: Control del envío de las comunicaciones oficiales entregadas a los usuarios externos. Evidencia (Expediente Orfeo No. 201771004000600001E).
</t>
    </r>
    <r>
      <rPr>
        <u/>
        <sz val="12"/>
        <color rgb="FF000000"/>
        <rFont val="Arial1"/>
      </rPr>
      <t>2.  Acciones frente a los procesos de capacitación en materia de gestión documental y uso del aplicativo Orfeo</t>
    </r>
    <r>
      <rPr>
        <sz val="12"/>
        <color rgb="FF000000"/>
        <rFont val="Arial1"/>
      </rPr>
      <t xml:space="preserve">
Capacitación Gestión Documental - 24 de octubre de 2017. Evidencia Radicado Orfeo No.20177300165743
Capacitación de Aplicativo Orfeo para el Nivel Asistencial – Tres grupos - 15, 16 Y 17 de Agosto 2017. Evidencia  radicado Orfeo 20177300124333.
</t>
    </r>
    <r>
      <rPr>
        <u/>
        <sz val="12"/>
        <color rgb="FF000000"/>
        <rFont val="Arial1"/>
      </rPr>
      <t>3. Divulgación administración de documentos</t>
    </r>
    <r>
      <rPr>
        <sz val="12"/>
        <color rgb="FF000000"/>
        <rFont val="Arial1"/>
      </rPr>
      <t xml:space="preserve">
Circular No. 14 de 2017.  Uso eficiente del papel. Evidencia radicado Orfeo No. 20177000107273
Circular No. 13 de 2017. Uso del aplicativo Orfeo y de formatos oficiales. Evidencia radicado Orfeo No. 20177100100383
</t>
    </r>
    <r>
      <rPr>
        <u/>
        <sz val="12"/>
        <color rgb="FF000000"/>
        <rFont val="Arial1"/>
      </rPr>
      <t xml:space="preserve">4. Acciones frente al Sistema Integrado de Gestión
</t>
    </r>
    <r>
      <rPr>
        <sz val="12"/>
        <color rgb="FF000000"/>
        <rFont val="Arial1"/>
      </rPr>
      <t xml:space="preserve">Actualización Procedimiento PR-GDF-14 Generación y Tramite de Documentos. Evidencia radicado Orfeo No. 20175000176583
Actualización Caracterización Gestión Documental de Rec. Físicos y Serv. Generales. Evidencia radicado Orfeo No. 20177100108003
Actualización procedimientos Ges. Doc. (PR-GDF- 01,02,03).  Evidencia radicado Orfeo No. 20175000098283
</t>
    </r>
  </si>
  <si>
    <t>La entidad cuenta con un plan anual de adquisiones el cual se encuentra publicado en la página web de la entidad, pestaña SCRD transparente.  Dicho plan cuenta con cinco varias versiones el último corresponde al del 31 de octubre de 2017. Para la contratación de la entidad se cuenta con un manual de contratación, así mismo la entidad viene publicando en la página web SCRD la contratación adelantada por la entidad en los meses de enero - febrero de 2017. También se verificó desde la página web, que la entidad ha  venido informando los contratos suscritos, al corte del periodo evaluado se evidenció como última publicación la del mes de noviembre de 2017, también se evidencia que los contratos adelantados por la entidad  se encuentran publicados a través del portal SECOP y SECOP II.</t>
  </si>
  <si>
    <t>La Oficina Asesora de Comunicaciones (OAC) cuenta con una herramienta para la publicación de información(BRIEF), así mismo cuenta con personal idoneo para atender los requerimientos que las áreas solicitan en temas de diseño y elaboración de piezas de publicación. Las publicaciones e impresiones realizadas por la OAC  tienen en ocasiones incidencia a nivel interno de la entidad y otras son nivel externo. 
Para el seguimiento del periodo a evaluar se evidencian las planillas que contienen cada una de las solicitudes de publicación de todas las áreas de la entidad, las cuales se encuentran en los siguientes radicados de ORFEO:  20171200072903 - 20171200072913 - 20171200072933 - 20171200072943 - 20171200072963 - 20171200072973 - 20171200099203 - 20171200099213 - 20179000121973 - 20171200132283 - 20171200132303 - 20173100134443 - 20171200148773.</t>
  </si>
  <si>
    <t xml:space="preserve">La Subdirección del observatorio de culturas de la SCRD, mediante radicado de ORFEO 20179100119943, incorporó la metodología general para realizar los ajustes y la validación del formulario de la Encuesta Bienal de Culturas con entidades del sector y del distrito.
Las actas del 9 de junio y 16 de junio radicadas bajo los orfeos 20179100120793 y 20179100121353 respectivamente contienen los ajustes y estructura del formulario de la ECB, así como una revisión final del formulario.
Para el último trimestre de la vigencia 2017, se diseñaron e implementaron los manuales de campo de la Encuesta Bienal de Culturas 2017 (manual de supervisión, manual de coordinación, manual del encuestador, manual de crítica y digitación) que responden a las solicitudes de mejoramiento de procedimientos hechas por el DANE en la evaluación de la EBC 2015. Los manuales fueron radicados eldía  28 de diciembre bajo los ORFEOS No. 20179100203793, No. 20179100180343, No. 20179100202483. </t>
  </si>
  <si>
    <r>
      <t xml:space="preserve">La Subdirección del Observatorio de Culturas posee un expediente virtual denominado aplicación de la Encuesta Bienal de Culturas, allí se encuentran los siguientes documentos:  
1. Validación de requerimientos y alcance de desarrollo para la captura de la encuesta bienal de culturas. (radicado 20179100119873).
2. Validación de reportes requeridos y la base que debe generar la aplicación para el procesamiento estadístico. (radicado ORFEO No. 20179100119893). Seguimiento de la Encuesta Bienal de Culturas 2017 (radicado ORFEO No. 20179100131223).
3. Validación de arquitectura para la aplicación de captura de la Encuesta Bienal de Culturas con la oficina de sistemas (radicado ORFEO No. 20179100133353).
4. Acta de despliegue de la versión con ajustes solicitados con el desarrollador del aplicativo de captura de la encuesta Bienal de Culturas basadas en las pruebas (radicado ORFEO No. 20179100133433).
</t>
    </r>
    <r>
      <rPr>
        <sz val="12"/>
        <rFont val="Arial1"/>
      </rPr>
      <t>De acuerdo con el Manual de Seguridad de la Información (del área de sistemas de la entidad) se realizan copias de seguridad de la base de datos de la EBC 2017 cada mes, con el fin de controlar las fugas de información. Así mismo, el Aplicativo de Captura de información diseñado para la sistematización de la EBC 2017, solo permite la descarga de información al rol de Administrador evitando que cualquier persona pueda tener acceso a la información.  
En el micrositio Dirección de Cultura Ciudadana de la página web de la Secretaría de Cultura, Recreación y Deporte, se publican los resultados de las mediciones realizadas por el Observatorio de Culturas de manera anonimizada, con lo cual se garantiza la protección de la información de identificación personal de las personas consultadas. Esta información se puede consultar en: http://www.culturarecreacionydeporte.gov.co/es/cultura-ciudadana/observatorio-de-culturas/encuesta-bienal-de-culturas.</t>
    </r>
  </si>
  <si>
    <t>En los nuevos procedimientos que se formularán en el nuevo contexto de SECOP II, se enfatizará y se establecerán controles que contribuyan a eliminar riesgos de falsificación de documentos soportes para los contratos, además de los existentes, si esto procede.</t>
  </si>
  <si>
    <t>Se evidencia que la documentación y actos administrativos dirijidos a las ESAL, contienen verificaciones por parte de más de dos funcionarios asignados a la dependencia de la Dirección de personas jurídicas. Ejemplo revisión a la Resolución 286 del mes de mayo de 2017 (radicado 20177000080503) expedida por la Dirección de Personas Jurídicas. De igual manera se realiza una verificación de la documentación entregada por las ESAL, las cuales se convalidan con una revisión en una lista de chequeo establecida en el formato FR-08- PR-FES-08l la cual es verificada por dos funcionarios de la Dirección de Personas Jurídicas. Lo anterior mencionado se ve evidenciado en el ejemplo (radicado ORFEO 20172300653).</t>
  </si>
  <si>
    <t>Durante el seguimiento se evidenció que la entidad viene realizando los procesos de selección de conformidad con lo establecido en la normatividad vigente, sin embargo está en la tarea de desarrollar una acción preventiva formulada  en el radicado ORFEO No. 20171100112373, por medio de la cual se plantean acciones tendientes a mantener actualizados los procedimientos en el contexto de la implementación del SECOP II.</t>
  </si>
  <si>
    <t>La Resolución 742 de 2016 que modifico parcialmente la resolución 237 de 2015, adopta el reglamento de funcionamiento de los Comités evaluadores y se establecen los procedimientos respectivos. La responsabilidad de designar los miembros del comite evaluador recae sobre el ordenador del gasto. Luego de ello, éstos se rigen por lo reglamentado.</t>
  </si>
  <si>
    <t>FECHA DE SEGUIMIENTO</t>
  </si>
  <si>
    <t>SEGUIMIENTO A LAS ACCIONES</t>
  </si>
  <si>
    <t>Los insumos y demás materiales de impresión que se encuentra en la imprenta distrital y que pertenecen a la SCRD se encuentran controlados por un funcionario de la OAC, a traves de un control administrativo (Archivo EXCEL). Algunos insumos y materiales de impresión se encuentran en la imprenta Distrital, a fin de atender los requerimientos de impresos y publicaciones solicitadas por las diferentes áreas de la entidad, esto obedece a que la imprenta presta el servicio de impresión a todas las entidades del distrito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</si>
</sst>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240A]#,##0.00;[Red]&quot;(&quot;[$$-240A]#,##0.00&quot;)&quot;"/>
  </numFmts>
  <fonts count="49">
    <font>
      <sz val="10"/>
      <name val="Arial"/>
      <family val="2"/>
    </font>
    <font>
      <sz val="11"/>
      <color theme="1"/>
      <name val="Calibri"/>
      <family val="2"/>
      <scheme val="minor"/>
    </font>
    <font>
      <sz val="11"/>
      <color theme="1"/>
      <name val="Calibri"/>
      <family val="2"/>
      <scheme val="minor"/>
    </font>
    <font>
      <sz val="10"/>
      <name val="Arial"/>
      <family val="2"/>
    </font>
    <font>
      <sz val="12"/>
      <name val="Arial"/>
      <family val="2"/>
    </font>
    <font>
      <b/>
      <sz val="10"/>
      <name val="Arial"/>
      <family val="2"/>
    </font>
    <font>
      <sz val="16"/>
      <name val="Arial"/>
      <family val="2"/>
    </font>
    <font>
      <b/>
      <sz val="12"/>
      <color indexed="9"/>
      <name val="Arial"/>
      <family val="2"/>
    </font>
    <font>
      <sz val="11"/>
      <name val="Arial"/>
      <family val="2"/>
    </font>
    <font>
      <sz val="8"/>
      <name val="Arial"/>
      <family val="2"/>
    </font>
    <font>
      <b/>
      <sz val="16"/>
      <color indexed="63"/>
      <name val="Carlito"/>
      <family val="2"/>
    </font>
    <font>
      <b/>
      <sz val="10"/>
      <color indexed="21"/>
      <name val="Arial"/>
      <family val="2"/>
    </font>
    <font>
      <b/>
      <sz val="12"/>
      <color indexed="16"/>
      <name val="Arial"/>
      <family val="2"/>
    </font>
    <font>
      <b/>
      <sz val="12"/>
      <color indexed="29"/>
      <name val="Arial"/>
      <family val="2"/>
    </font>
    <font>
      <sz val="10"/>
      <color indexed="8"/>
      <name val="Arial"/>
      <family val="2"/>
    </font>
    <font>
      <b/>
      <sz val="11"/>
      <color theme="1"/>
      <name val="Calibri"/>
      <family val="2"/>
      <scheme val="minor"/>
    </font>
    <font>
      <b/>
      <sz val="12"/>
      <color theme="5" tint="-0.249977111117893"/>
      <name val="Arial"/>
      <family val="2"/>
    </font>
    <font>
      <b/>
      <sz val="16"/>
      <color theme="1"/>
      <name val="Calibri"/>
      <family val="2"/>
      <scheme val="minor"/>
    </font>
    <font>
      <b/>
      <sz val="12"/>
      <color theme="1"/>
      <name val="Arial"/>
      <family val="2"/>
    </font>
    <font>
      <b/>
      <sz val="12"/>
      <color rgb="FFFF0000"/>
      <name val="Arial"/>
      <family val="2"/>
    </font>
    <font>
      <b/>
      <sz val="12"/>
      <color rgb="FF0070C0"/>
      <name val="Arial"/>
      <family val="2"/>
    </font>
    <font>
      <b/>
      <sz val="11"/>
      <color theme="1"/>
      <name val="Arial"/>
      <family val="2"/>
    </font>
    <font>
      <sz val="12"/>
      <color theme="1"/>
      <name val="Arial"/>
      <family val="2"/>
    </font>
    <font>
      <b/>
      <sz val="10"/>
      <color rgb="FFFF0000"/>
      <name val="Arial"/>
      <family val="2"/>
    </font>
    <font>
      <b/>
      <sz val="10"/>
      <color rgb="FF0070C0"/>
      <name val="Arial"/>
      <family val="2"/>
    </font>
    <font>
      <b/>
      <sz val="28"/>
      <color theme="1"/>
      <name val="Calibri"/>
      <family val="2"/>
      <scheme val="minor"/>
    </font>
    <font>
      <b/>
      <sz val="11"/>
      <color rgb="FF0070C0"/>
      <name val="Arial"/>
      <family val="2"/>
    </font>
    <font>
      <b/>
      <sz val="10"/>
      <color theme="1"/>
      <name val="Arial"/>
      <family val="2"/>
    </font>
    <font>
      <b/>
      <sz val="18"/>
      <color theme="1"/>
      <name val="Calibri"/>
      <family val="2"/>
      <scheme val="minor"/>
    </font>
    <font>
      <sz val="18"/>
      <name val="Arial"/>
      <family val="2"/>
    </font>
    <font>
      <sz val="11"/>
      <color theme="1"/>
      <name val="Liberation Sans"/>
      <family val="2"/>
    </font>
    <font>
      <b/>
      <i/>
      <sz val="16"/>
      <color theme="1"/>
      <name val="Liberation Sans"/>
      <family val="2"/>
    </font>
    <font>
      <b/>
      <i/>
      <u/>
      <sz val="11"/>
      <color theme="1"/>
      <name val="Liberation Sans"/>
      <family val="2"/>
    </font>
    <font>
      <b/>
      <sz val="14"/>
      <name val="Arial"/>
      <family val="2"/>
    </font>
    <font>
      <sz val="12"/>
      <color theme="1"/>
      <name val="Arial1"/>
    </font>
    <font>
      <sz val="14"/>
      <color theme="1"/>
      <name val="Arial"/>
      <family val="2"/>
    </font>
    <font>
      <b/>
      <sz val="9"/>
      <color indexed="81"/>
      <name val="Tahoma"/>
      <family val="2"/>
    </font>
    <font>
      <sz val="11"/>
      <color rgb="FF000000"/>
      <name val="Liberation Sans"/>
      <family val="2"/>
    </font>
    <font>
      <b/>
      <i/>
      <sz val="16"/>
      <color rgb="FF000000"/>
      <name val="Liberation Sans"/>
      <family val="2"/>
    </font>
    <font>
      <b/>
      <i/>
      <u/>
      <sz val="11"/>
      <color rgb="FF000000"/>
      <name val="Liberation Sans"/>
      <family val="2"/>
    </font>
    <font>
      <sz val="12"/>
      <color rgb="FF000000"/>
      <name val="Arial1"/>
    </font>
    <font>
      <b/>
      <sz val="28"/>
      <name val="Arial"/>
      <family val="2"/>
    </font>
    <font>
      <b/>
      <sz val="16"/>
      <color theme="1"/>
      <name val="Arial"/>
      <family val="2"/>
    </font>
    <font>
      <sz val="12"/>
      <color rgb="FFFF0000"/>
      <name val="Arial"/>
      <family val="2"/>
    </font>
    <font>
      <sz val="12"/>
      <name val="Arial1"/>
    </font>
    <font>
      <u/>
      <sz val="12"/>
      <color rgb="FF000000"/>
      <name val="Arial1"/>
    </font>
    <font>
      <sz val="11"/>
      <color rgb="FFFF0000"/>
      <name val="Arial"/>
      <family val="2"/>
    </font>
    <font>
      <sz val="17"/>
      <name val="Arial1"/>
    </font>
    <font>
      <sz val="17"/>
      <color rgb="FF000000"/>
      <name val="Arial1"/>
    </font>
  </fonts>
  <fills count="22">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11"/>
        <bgColor indexed="64"/>
      </patternFill>
    </fill>
    <fill>
      <patternFill patternType="solid">
        <fgColor indexed="23"/>
        <bgColor indexed="64"/>
      </patternFill>
    </fill>
    <fill>
      <patternFill patternType="solid">
        <fgColor indexed="13"/>
        <bgColor indexed="64"/>
      </patternFill>
    </fill>
    <fill>
      <patternFill patternType="solid">
        <fgColor indexed="51"/>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theme="4"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3">
    <xf numFmtId="0" fontId="0" fillId="0" borderId="0"/>
    <xf numFmtId="0" fontId="3" fillId="0" borderId="0"/>
    <xf numFmtId="0" fontId="30" fillId="0" borderId="0"/>
    <xf numFmtId="0" fontId="31" fillId="0" borderId="0">
      <alignment horizontal="center"/>
    </xf>
    <xf numFmtId="0" fontId="31" fillId="0" borderId="0">
      <alignment horizontal="center" textRotation="90"/>
    </xf>
    <xf numFmtId="0" fontId="32" fillId="0" borderId="0"/>
    <xf numFmtId="164" fontId="32" fillId="0" borderId="0"/>
    <xf numFmtId="0" fontId="37" fillId="0" borderId="0"/>
    <xf numFmtId="0" fontId="38" fillId="0" borderId="0" applyNumberFormat="0" applyBorder="0" applyProtection="0">
      <alignment horizontal="center"/>
    </xf>
    <xf numFmtId="0" fontId="38" fillId="0" borderId="0" applyNumberFormat="0" applyBorder="0" applyProtection="0">
      <alignment horizontal="center" textRotation="90"/>
    </xf>
    <xf numFmtId="41" fontId="1" fillId="0" borderId="0" applyFont="0" applyFill="0" applyBorder="0" applyAlignment="0" applyProtection="0"/>
    <xf numFmtId="0" fontId="39" fillId="0" borderId="0" applyNumberFormat="0" applyBorder="0" applyProtection="0"/>
    <xf numFmtId="164" fontId="39" fillId="0" borderId="0" applyBorder="0" applyProtection="0"/>
  </cellStyleXfs>
  <cellXfs count="267">
    <xf numFmtId="0" fontId="0" fillId="0" borderId="0" xfId="0"/>
    <xf numFmtId="0" fontId="0" fillId="2" borderId="0" xfId="0" applyFill="1" applyProtection="1"/>
    <xf numFmtId="0" fontId="3" fillId="2" borderId="0" xfId="0" applyFont="1" applyFill="1" applyBorder="1" applyAlignment="1" applyProtection="1">
      <alignment vertical="center" wrapText="1"/>
    </xf>
    <xf numFmtId="0" fontId="4"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xf>
    <xf numFmtId="0" fontId="3" fillId="2" borderId="0" xfId="0" applyFont="1" applyFill="1" applyAlignment="1" applyProtection="1">
      <alignment horizontal="center" vertical="center" wrapText="1"/>
    </xf>
    <xf numFmtId="0" fontId="3" fillId="2" borderId="1" xfId="0" applyFont="1" applyFill="1" applyBorder="1" applyAlignment="1" applyProtection="1">
      <alignment vertical="center" wrapText="1"/>
    </xf>
    <xf numFmtId="0" fontId="6" fillId="2" borderId="1" xfId="1"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 fontId="5" fillId="0" borderId="1" xfId="0" applyNumberFormat="1" applyFont="1" applyBorder="1" applyAlignment="1" applyProtection="1">
      <alignment horizontal="center" vertical="center"/>
    </xf>
    <xf numFmtId="0" fontId="4" fillId="2" borderId="1" xfId="0" applyFont="1" applyFill="1" applyBorder="1" applyAlignment="1" applyProtection="1">
      <alignment vertical="center" wrapText="1"/>
    </xf>
    <xf numFmtId="0" fontId="6" fillId="2"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3" fillId="2" borderId="0" xfId="1" applyFont="1" applyFill="1" applyBorder="1" applyAlignment="1" applyProtection="1">
      <alignment vertical="center" wrapText="1"/>
    </xf>
    <xf numFmtId="0" fontId="4" fillId="0" borderId="1" xfId="1" applyFont="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0" fontId="3" fillId="2" borderId="0" xfId="1" applyFont="1" applyFill="1" applyAlignment="1" applyProtection="1">
      <alignment vertical="center" wrapText="1"/>
    </xf>
    <xf numFmtId="0" fontId="0" fillId="2" borderId="0" xfId="0" applyFill="1"/>
    <xf numFmtId="0" fontId="5" fillId="6" borderId="1" xfId="0" applyFont="1" applyFill="1" applyBorder="1" applyAlignment="1" applyProtection="1">
      <alignment horizontal="center" vertical="center" wrapText="1"/>
    </xf>
    <xf numFmtId="0" fontId="3" fillId="2" borderId="0" xfId="1" applyFont="1" applyFill="1" applyAlignment="1" applyProtection="1">
      <alignment horizontal="center" vertical="center" wrapText="1"/>
    </xf>
    <xf numFmtId="0" fontId="0" fillId="2" borderId="0" xfId="0" applyFill="1" applyAlignment="1">
      <alignment horizontal="center"/>
    </xf>
    <xf numFmtId="0" fontId="8" fillId="0" borderId="0" xfId="0" applyFont="1"/>
    <xf numFmtId="0" fontId="0" fillId="2" borderId="0" xfId="0" applyFill="1" applyAlignment="1" applyProtection="1">
      <alignment horizontal="center"/>
    </xf>
    <xf numFmtId="0" fontId="3" fillId="2" borderId="0" xfId="0" applyFont="1" applyFill="1"/>
    <xf numFmtId="0" fontId="0" fillId="4" borderId="0" xfId="0" applyFill="1"/>
    <xf numFmtId="0" fontId="0" fillId="3" borderId="0" xfId="0" applyFill="1"/>
    <xf numFmtId="0" fontId="0" fillId="6" borderId="0" xfId="0" applyFill="1"/>
    <xf numFmtId="0" fontId="5" fillId="2" borderId="0" xfId="0" applyFont="1" applyFill="1" applyAlignment="1">
      <alignment vertical="center"/>
    </xf>
    <xf numFmtId="0" fontId="3" fillId="2" borderId="0" xfId="0" applyFont="1" applyFill="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horizontal="center"/>
    </xf>
    <xf numFmtId="0" fontId="10" fillId="2" borderId="0" xfId="0" applyFont="1" applyFill="1" applyAlignment="1">
      <alignment wrapText="1"/>
    </xf>
    <xf numFmtId="0" fontId="10" fillId="2" borderId="0" xfId="0" applyFont="1" applyFill="1" applyAlignment="1"/>
    <xf numFmtId="0" fontId="5" fillId="7"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14" fillId="2" borderId="0" xfId="0" applyFont="1" applyFill="1" applyProtection="1"/>
    <xf numFmtId="0" fontId="14" fillId="2" borderId="0" xfId="1" applyFont="1" applyFill="1" applyAlignment="1" applyProtection="1">
      <alignment vertical="center" wrapText="1"/>
    </xf>
    <xf numFmtId="0" fontId="14" fillId="2" borderId="0" xfId="0" applyFont="1" applyFill="1" applyAlignment="1" applyProtection="1">
      <alignment horizontal="center"/>
    </xf>
    <xf numFmtId="0" fontId="14" fillId="2" borderId="0" xfId="0" applyFont="1" applyFill="1" applyBorder="1" applyAlignment="1" applyProtection="1">
      <alignment vertical="center" wrapText="1"/>
    </xf>
    <xf numFmtId="0" fontId="14" fillId="2" borderId="0"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protection locked="0"/>
    </xf>
    <xf numFmtId="0" fontId="4" fillId="0" borderId="3" xfId="1" applyFont="1" applyBorder="1" applyAlignment="1" applyProtection="1">
      <alignment horizontal="center" vertical="center" wrapText="1"/>
    </xf>
    <xf numFmtId="0" fontId="17" fillId="0" borderId="1" xfId="0" applyFont="1" applyBorder="1" applyAlignment="1">
      <alignment vertical="center"/>
    </xf>
    <xf numFmtId="0" fontId="0" fillId="11" borderId="0" xfId="0" applyFill="1" applyAlignment="1" applyProtection="1">
      <alignment horizontal="center"/>
    </xf>
    <xf numFmtId="0" fontId="0" fillId="2" borderId="1" xfId="0" applyFont="1" applyFill="1" applyBorder="1" applyAlignment="1" applyProtection="1">
      <alignment horizontal="center" vertical="center" wrapText="1"/>
    </xf>
    <xf numFmtId="0" fontId="7" fillId="10" borderId="0" xfId="0" applyFont="1" applyFill="1" applyBorder="1" applyAlignment="1" applyProtection="1">
      <alignment horizontal="center" vertical="center" wrapText="1"/>
    </xf>
    <xf numFmtId="0" fontId="6" fillId="10" borderId="0" xfId="0" applyFont="1" applyFill="1" applyBorder="1" applyAlignment="1" applyProtection="1">
      <alignment horizontal="center" vertical="top" wrapText="1"/>
    </xf>
    <xf numFmtId="0" fontId="3" fillId="10" borderId="0" xfId="0" applyFont="1" applyFill="1" applyBorder="1" applyAlignment="1" applyProtection="1">
      <alignment vertical="center" wrapText="1"/>
    </xf>
    <xf numFmtId="0" fontId="6" fillId="0" borderId="5" xfId="0" applyFont="1" applyBorder="1" applyAlignment="1" applyProtection="1">
      <alignment horizontal="center" vertical="top" wrapText="1"/>
    </xf>
    <xf numFmtId="0" fontId="22" fillId="2" borderId="1" xfId="0" applyFont="1" applyFill="1" applyBorder="1" applyAlignment="1" applyProtection="1">
      <alignment horizontal="left" vertical="center" wrapText="1"/>
    </xf>
    <xf numFmtId="0" fontId="7" fillId="5"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0" fillId="12" borderId="0" xfId="0" applyFill="1"/>
    <xf numFmtId="0" fontId="0" fillId="13" borderId="0" xfId="0" applyFill="1"/>
    <xf numFmtId="0" fontId="0" fillId="14" borderId="0" xfId="0" applyFill="1"/>
    <xf numFmtId="0" fontId="3" fillId="2" borderId="0"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wrapText="1"/>
    </xf>
    <xf numFmtId="0" fontId="24" fillId="2" borderId="1" xfId="1" applyFont="1" applyFill="1" applyBorder="1" applyAlignment="1" applyProtection="1">
      <alignment horizontal="center" vertical="center" textRotation="90" wrapText="1"/>
    </xf>
    <xf numFmtId="0" fontId="0" fillId="2" borderId="0" xfId="0" applyFont="1" applyFill="1" applyBorder="1" applyAlignment="1" applyProtection="1">
      <alignment vertical="center" wrapText="1"/>
    </xf>
    <xf numFmtId="0" fontId="0" fillId="15" borderId="0" xfId="0" applyFill="1"/>
    <xf numFmtId="0" fontId="0" fillId="16" borderId="0" xfId="0" applyFill="1"/>
    <xf numFmtId="0" fontId="3" fillId="10" borderId="1" xfId="0" applyFont="1" applyFill="1" applyBorder="1" applyAlignment="1" applyProtection="1">
      <alignment horizontal="center" vertical="center" wrapText="1"/>
    </xf>
    <xf numFmtId="0" fontId="0" fillId="10" borderId="1"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10" borderId="0" xfId="0" applyFont="1" applyFill="1" applyBorder="1" applyAlignment="1" applyProtection="1">
      <alignment horizontal="center" vertical="center" wrapText="1"/>
    </xf>
    <xf numFmtId="0" fontId="0" fillId="10" borderId="0" xfId="0" applyFont="1" applyFill="1" applyBorder="1" applyAlignment="1" applyProtection="1">
      <alignment horizontal="center" vertical="center" wrapText="1"/>
    </xf>
    <xf numFmtId="0" fontId="0" fillId="2" borderId="2" xfId="0" applyFont="1" applyFill="1" applyBorder="1" applyAlignment="1" applyProtection="1">
      <alignment horizontal="center" vertical="center" wrapText="1"/>
    </xf>
    <xf numFmtId="0" fontId="3" fillId="10" borderId="3" xfId="0" applyFont="1" applyFill="1" applyBorder="1" applyAlignment="1" applyProtection="1">
      <alignment horizontal="center" vertical="center" wrapText="1"/>
    </xf>
    <xf numFmtId="0" fontId="0" fillId="10" borderId="3" xfId="0" applyFont="1" applyFill="1" applyBorder="1" applyAlignment="1" applyProtection="1">
      <alignment horizontal="center" vertical="center" wrapText="1"/>
    </xf>
    <xf numFmtId="0" fontId="24" fillId="2" borderId="1" xfId="1" applyFont="1" applyFill="1" applyBorder="1" applyAlignment="1" applyProtection="1">
      <alignment horizontal="center" textRotation="90" wrapText="1"/>
    </xf>
    <xf numFmtId="0" fontId="23" fillId="2" borderId="1" xfId="1" applyFont="1" applyFill="1" applyBorder="1" applyAlignment="1" applyProtection="1">
      <alignment horizontal="center" vertical="center" textRotation="90" wrapText="1"/>
    </xf>
    <xf numFmtId="0" fontId="23" fillId="2" borderId="1" xfId="1" applyFont="1" applyFill="1" applyBorder="1" applyAlignment="1" applyProtection="1">
      <alignment horizontal="center" textRotation="90" wrapText="1"/>
    </xf>
    <xf numFmtId="0" fontId="4" fillId="0" borderId="1" xfId="0" applyFont="1" applyBorder="1" applyAlignment="1">
      <alignment horizontal="center" vertical="center" textRotation="90" wrapText="1"/>
    </xf>
    <xf numFmtId="0" fontId="26" fillId="2" borderId="1" xfId="1" applyFont="1" applyFill="1" applyBorder="1" applyAlignment="1" applyProtection="1">
      <alignment horizontal="center" vertical="center" textRotation="90" wrapText="1"/>
    </xf>
    <xf numFmtId="0" fontId="21" fillId="2" borderId="1" xfId="1" applyFont="1" applyFill="1" applyBorder="1" applyAlignment="1" applyProtection="1">
      <alignment horizontal="center" vertical="center" wrapText="1"/>
    </xf>
    <xf numFmtId="0" fontId="22" fillId="2" borderId="1" xfId="0" applyFont="1" applyFill="1" applyBorder="1" applyAlignment="1" applyProtection="1">
      <alignment horizontal="center" vertical="center" wrapText="1"/>
    </xf>
    <xf numFmtId="0" fontId="21" fillId="0" borderId="1" xfId="0" applyFont="1" applyFill="1" applyBorder="1" applyAlignment="1">
      <alignment horizontal="center" vertical="center" wrapText="1"/>
    </xf>
    <xf numFmtId="0" fontId="20" fillId="2" borderId="6" xfId="1" applyFont="1" applyFill="1" applyBorder="1" applyAlignment="1" applyProtection="1">
      <alignment horizontal="center" vertical="center" wrapText="1"/>
    </xf>
    <xf numFmtId="0" fontId="28" fillId="0" borderId="8" xfId="0" applyFont="1" applyBorder="1" applyAlignment="1">
      <alignment vertical="center"/>
    </xf>
    <xf numFmtId="0" fontId="29" fillId="0" borderId="0" xfId="0" applyFont="1"/>
    <xf numFmtId="0" fontId="4" fillId="0" borderId="9" xfId="1" applyFont="1" applyBorder="1" applyAlignment="1" applyProtection="1">
      <alignment horizontal="center" vertical="center" wrapText="1"/>
    </xf>
    <xf numFmtId="0" fontId="3" fillId="2" borderId="0" xfId="0" applyFont="1" applyFill="1" applyBorder="1" applyAlignment="1" applyProtection="1">
      <alignment horizontal="center" vertical="center" textRotation="90" wrapText="1"/>
    </xf>
    <xf numFmtId="0" fontId="3" fillId="2" borderId="0" xfId="0" applyFont="1" applyFill="1" applyAlignment="1" applyProtection="1">
      <alignment horizontal="center" vertical="center" textRotation="90" wrapText="1"/>
    </xf>
    <xf numFmtId="0" fontId="3" fillId="2" borderId="0" xfId="0" applyFont="1" applyFill="1" applyBorder="1" applyAlignment="1" applyProtection="1">
      <alignment vertical="center" textRotation="90" wrapText="1"/>
    </xf>
    <xf numFmtId="0" fontId="3" fillId="0" borderId="0" xfId="0" applyFont="1" applyAlignment="1" applyProtection="1">
      <alignment horizontal="center" vertical="center" textRotation="90" wrapText="1"/>
    </xf>
    <xf numFmtId="0" fontId="4"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textRotation="90" wrapText="1"/>
      <protection locked="0"/>
    </xf>
    <xf numFmtId="0" fontId="3" fillId="2" borderId="0" xfId="1" applyFont="1" applyFill="1" applyBorder="1" applyAlignment="1" applyProtection="1">
      <alignment horizontal="left" vertical="center" wrapText="1"/>
    </xf>
    <xf numFmtId="0" fontId="3" fillId="2" borderId="0" xfId="1" applyFont="1" applyFill="1" applyAlignment="1" applyProtection="1">
      <alignment horizontal="left" vertical="center" wrapText="1"/>
    </xf>
    <xf numFmtId="0" fontId="4" fillId="2" borderId="14" xfId="0" applyFont="1" applyFill="1" applyBorder="1" applyAlignment="1" applyProtection="1">
      <alignment horizontal="center" vertical="center" textRotation="90" wrapText="1"/>
      <protection locked="0"/>
    </xf>
    <xf numFmtId="0" fontId="33" fillId="8" borderId="3" xfId="1" applyFont="1" applyFill="1" applyBorder="1" applyAlignment="1" applyProtection="1">
      <alignment horizontal="center" vertical="center" textRotation="90" wrapText="1"/>
    </xf>
    <xf numFmtId="0" fontId="33" fillId="4" borderId="3" xfId="0" applyFont="1" applyFill="1" applyBorder="1" applyAlignment="1">
      <alignment horizontal="center" vertical="center" textRotation="90" wrapText="1"/>
    </xf>
    <xf numFmtId="0" fontId="33" fillId="8" borderId="3" xfId="1" applyFont="1" applyFill="1" applyBorder="1" applyAlignment="1" applyProtection="1">
      <alignment horizontal="center" vertical="center" textRotation="90"/>
    </xf>
    <xf numFmtId="1" fontId="33" fillId="10" borderId="3" xfId="1" applyNumberFormat="1" applyFont="1" applyFill="1" applyBorder="1" applyAlignment="1" applyProtection="1">
      <alignment horizontal="center" vertical="center"/>
    </xf>
    <xf numFmtId="0" fontId="33" fillId="2" borderId="3" xfId="1" applyNumberFormat="1" applyFont="1" applyFill="1" applyBorder="1" applyAlignment="1" applyProtection="1">
      <alignment horizontal="center" vertical="center" textRotation="90" wrapText="1"/>
    </xf>
    <xf numFmtId="0" fontId="33" fillId="4" borderId="3" xfId="0" applyFont="1" applyFill="1" applyBorder="1" applyAlignment="1">
      <alignment horizontal="center" vertical="center" textRotation="90"/>
    </xf>
    <xf numFmtId="1" fontId="33" fillId="10" borderId="3" xfId="1" applyNumberFormat="1" applyFont="1" applyFill="1" applyBorder="1" applyAlignment="1" applyProtection="1">
      <alignment horizontal="center" vertical="center" wrapText="1"/>
    </xf>
    <xf numFmtId="0" fontId="33" fillId="8" borderId="1" xfId="1" applyFont="1" applyFill="1" applyBorder="1" applyAlignment="1" applyProtection="1">
      <alignment horizontal="center" vertical="center" textRotation="90"/>
    </xf>
    <xf numFmtId="0" fontId="33" fillId="4" borderId="1" xfId="0" applyFont="1" applyFill="1" applyBorder="1" applyAlignment="1">
      <alignment horizontal="center" vertical="center" textRotation="90"/>
    </xf>
    <xf numFmtId="1" fontId="33" fillId="10" borderId="1" xfId="1" applyNumberFormat="1" applyFont="1" applyFill="1" applyBorder="1" applyAlignment="1" applyProtection="1">
      <alignment horizontal="center" vertical="center" wrapText="1"/>
    </xf>
    <xf numFmtId="0" fontId="33" fillId="2" borderId="1" xfId="1" applyNumberFormat="1" applyFont="1" applyFill="1" applyBorder="1" applyAlignment="1" applyProtection="1">
      <alignment horizontal="center" vertical="center" textRotation="90" wrapText="1"/>
    </xf>
    <xf numFmtId="1" fontId="33" fillId="10" borderId="1" xfId="1" applyNumberFormat="1" applyFont="1" applyFill="1" applyBorder="1" applyAlignment="1" applyProtection="1">
      <alignment horizontal="center" vertical="center"/>
    </xf>
    <xf numFmtId="0" fontId="33" fillId="4" borderId="1" xfId="0" applyFont="1" applyFill="1" applyBorder="1" applyAlignment="1">
      <alignment horizontal="center" vertical="center" textRotation="90" wrapText="1"/>
    </xf>
    <xf numFmtId="0" fontId="4" fillId="2" borderId="5" xfId="1" applyNumberFormat="1" applyFont="1" applyFill="1" applyBorder="1" applyAlignment="1" applyProtection="1">
      <alignment horizontal="left" vertical="center" wrapText="1"/>
    </xf>
    <xf numFmtId="0" fontId="34" fillId="0" borderId="20" xfId="2" applyFont="1" applyFill="1" applyBorder="1" applyAlignment="1">
      <alignment horizontal="justify" vertical="center" wrapText="1"/>
    </xf>
    <xf numFmtId="0" fontId="34" fillId="0" borderId="1" xfId="2" applyFont="1" applyFill="1" applyBorder="1" applyAlignment="1">
      <alignment horizontal="justify" vertical="center" wrapText="1"/>
    </xf>
    <xf numFmtId="0" fontId="4" fillId="0" borderId="1" xfId="0" applyFont="1" applyBorder="1" applyAlignment="1">
      <alignment vertical="center" wrapText="1"/>
    </xf>
    <xf numFmtId="0" fontId="4" fillId="0" borderId="3" xfId="0" applyFont="1" applyBorder="1" applyAlignment="1">
      <alignment vertical="center" wrapText="1"/>
    </xf>
    <xf numFmtId="0" fontId="8" fillId="2" borderId="1" xfId="1" applyFont="1" applyFill="1" applyBorder="1" applyAlignment="1" applyProtection="1">
      <alignment horizontal="center" vertical="center" wrapText="1"/>
    </xf>
    <xf numFmtId="0" fontId="4" fillId="2" borderId="1" xfId="1" applyFont="1" applyFill="1" applyBorder="1" applyAlignment="1" applyProtection="1">
      <alignment horizontal="left" vertical="center" wrapText="1"/>
    </xf>
    <xf numFmtId="0" fontId="21" fillId="0" borderId="0" xfId="0" applyFont="1" applyFill="1" applyBorder="1" applyAlignment="1">
      <alignment vertical="center" wrapText="1"/>
    </xf>
    <xf numFmtId="0" fontId="22" fillId="2" borderId="0" xfId="0" applyFont="1" applyFill="1" applyBorder="1" applyAlignment="1" applyProtection="1">
      <alignment vertical="center" wrapText="1"/>
    </xf>
    <xf numFmtId="0" fontId="22" fillId="2" borderId="0" xfId="0" applyFont="1" applyFill="1" applyBorder="1" applyAlignment="1" applyProtection="1">
      <alignment vertical="center" textRotation="90" wrapText="1"/>
    </xf>
    <xf numFmtId="0" fontId="33" fillId="17" borderId="3" xfId="0" applyFont="1" applyFill="1" applyBorder="1" applyAlignment="1">
      <alignment horizontal="center" vertical="center" wrapText="1"/>
    </xf>
    <xf numFmtId="0" fontId="33" fillId="17" borderId="1" xfId="0" applyFont="1" applyFill="1" applyBorder="1" applyAlignment="1">
      <alignment horizontal="center" vertical="center" wrapText="1"/>
    </xf>
    <xf numFmtId="0" fontId="4" fillId="10" borderId="1" xfId="1" applyFont="1" applyFill="1" applyBorder="1" applyAlignment="1" applyProtection="1">
      <alignment horizontal="left" vertical="center" wrapText="1"/>
    </xf>
    <xf numFmtId="0" fontId="4" fillId="10" borderId="5" xfId="1" applyNumberFormat="1" applyFont="1" applyFill="1" applyBorder="1" applyAlignment="1" applyProtection="1">
      <alignment horizontal="left" vertical="center" wrapText="1"/>
    </xf>
    <xf numFmtId="0" fontId="40" fillId="0" borderId="18" xfId="7" applyFont="1" applyFill="1" applyBorder="1" applyAlignment="1">
      <alignment horizontal="justify" vertical="center" wrapText="1"/>
    </xf>
    <xf numFmtId="0" fontId="4" fillId="2" borderId="1" xfId="1" applyFont="1" applyFill="1" applyBorder="1" applyAlignment="1" applyProtection="1">
      <alignment horizontal="justify" vertical="top" wrapText="1"/>
    </xf>
    <xf numFmtId="0" fontId="44" fillId="0" borderId="18" xfId="7" applyFont="1" applyFill="1" applyBorder="1" applyAlignment="1">
      <alignment horizontal="justify" vertical="center" wrapText="1"/>
    </xf>
    <xf numFmtId="0" fontId="21" fillId="0" borderId="1" xfId="0" applyFont="1" applyFill="1" applyBorder="1" applyAlignment="1">
      <alignment horizontal="center" vertical="center" wrapText="1"/>
    </xf>
    <xf numFmtId="0" fontId="35" fillId="2" borderId="5"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textRotation="90" wrapText="1"/>
      <protection locked="0"/>
    </xf>
    <xf numFmtId="0" fontId="22" fillId="2" borderId="5"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textRotation="90" wrapText="1"/>
      <protection locked="0"/>
    </xf>
    <xf numFmtId="0" fontId="7" fillId="5" borderId="1" xfId="0" applyFont="1" applyFill="1" applyBorder="1" applyAlignment="1" applyProtection="1">
      <alignment horizontal="center" vertical="center" wrapText="1"/>
    </xf>
    <xf numFmtId="14" fontId="8" fillId="2" borderId="1" xfId="1" applyNumberFormat="1" applyFont="1" applyFill="1" applyBorder="1" applyAlignment="1" applyProtection="1">
      <alignment horizontal="center" vertical="center" wrapText="1"/>
    </xf>
    <xf numFmtId="9" fontId="8" fillId="2" borderId="1" xfId="1" applyNumberFormat="1" applyFont="1" applyFill="1" applyBorder="1" applyAlignment="1" applyProtection="1">
      <alignment horizontal="center" vertical="center" wrapText="1"/>
    </xf>
    <xf numFmtId="9" fontId="46" fillId="2" borderId="1" xfId="1" applyNumberFormat="1" applyFont="1" applyFill="1" applyBorder="1" applyAlignment="1" applyProtection="1">
      <alignment horizontal="center" vertical="center" wrapText="1"/>
    </xf>
    <xf numFmtId="0" fontId="40" fillId="0" borderId="21" xfId="7" applyFont="1" applyFill="1" applyBorder="1" applyAlignment="1">
      <alignment horizontal="justify" vertical="center" wrapText="1"/>
    </xf>
    <xf numFmtId="14" fontId="8" fillId="2" borderId="1" xfId="1" applyNumberFormat="1" applyFont="1" applyFill="1" applyBorder="1" applyAlignment="1" applyProtection="1">
      <alignment horizontal="center" vertical="center" textRotation="90" wrapText="1"/>
    </xf>
    <xf numFmtId="0" fontId="7" fillId="21" borderId="10" xfId="1" applyFont="1" applyFill="1" applyBorder="1" applyAlignment="1" applyProtection="1">
      <alignment vertical="center" wrapText="1"/>
    </xf>
    <xf numFmtId="0" fontId="7" fillId="21" borderId="6" xfId="1" applyFont="1" applyFill="1" applyBorder="1" applyAlignment="1" applyProtection="1">
      <alignment vertical="center" wrapText="1"/>
    </xf>
    <xf numFmtId="0" fontId="47" fillId="0" borderId="18" xfId="7" applyFont="1" applyFill="1" applyBorder="1" applyAlignment="1">
      <alignment horizontal="justify" vertical="center" wrapText="1"/>
    </xf>
    <xf numFmtId="0" fontId="48" fillId="0" borderId="18" xfId="7" applyFont="1" applyFill="1" applyBorder="1" applyAlignment="1">
      <alignment horizontal="justify" vertical="center" wrapText="1"/>
    </xf>
    <xf numFmtId="0" fontId="18" fillId="19" borderId="3" xfId="0" applyFont="1" applyFill="1" applyBorder="1" applyAlignment="1" applyProtection="1">
      <alignment horizontal="center" vertical="center" wrapText="1"/>
    </xf>
    <xf numFmtId="0" fontId="18" fillId="19" borderId="13" xfId="0" applyFont="1" applyFill="1" applyBorder="1" applyAlignment="1" applyProtection="1">
      <alignment horizontal="center" vertical="center" wrapText="1"/>
    </xf>
    <xf numFmtId="0" fontId="18" fillId="19" borderId="14" xfId="0" applyFont="1" applyFill="1" applyBorder="1" applyAlignment="1" applyProtection="1">
      <alignment horizontal="center" vertical="center" wrapText="1"/>
    </xf>
    <xf numFmtId="0" fontId="41" fillId="20" borderId="0" xfId="0" applyFont="1" applyFill="1" applyAlignment="1" applyProtection="1">
      <alignment horizontal="center" vertical="center" wrapText="1"/>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5" fillId="0" borderId="15" xfId="0" applyFont="1" applyBorder="1" applyAlignment="1">
      <alignment horizontal="center" vertical="center"/>
    </xf>
    <xf numFmtId="0" fontId="25" fillId="0" borderId="0" xfId="0" applyFont="1" applyBorder="1" applyAlignment="1">
      <alignment horizontal="center" vertical="center"/>
    </xf>
    <xf numFmtId="0" fontId="25" fillId="0" borderId="16" xfId="0" applyFont="1" applyBorder="1" applyAlignment="1">
      <alignment horizontal="center" vertical="center"/>
    </xf>
    <xf numFmtId="0" fontId="25" fillId="0" borderId="11" xfId="0" applyFont="1" applyBorder="1" applyAlignment="1">
      <alignment horizontal="center" vertical="center"/>
    </xf>
    <xf numFmtId="0" fontId="25" fillId="0" borderId="10" xfId="0" applyFont="1" applyBorder="1" applyAlignment="1">
      <alignment horizontal="center" vertical="center"/>
    </xf>
    <xf numFmtId="0" fontId="25" fillId="0" borderId="12" xfId="0" applyFont="1" applyBorder="1" applyAlignment="1">
      <alignment horizontal="center" vertical="center"/>
    </xf>
    <xf numFmtId="0" fontId="15" fillId="0" borderId="1"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vertical="center"/>
    </xf>
    <xf numFmtId="14" fontId="2" fillId="0" borderId="5" xfId="0" applyNumberFormat="1" applyFont="1" applyBorder="1" applyAlignment="1">
      <alignment horizontal="left" vertical="center"/>
    </xf>
    <xf numFmtId="0" fontId="21" fillId="0" borderId="1" xfId="0" applyFont="1" applyFill="1" applyBorder="1" applyAlignment="1">
      <alignment horizontal="center" vertical="center" wrapText="1"/>
    </xf>
    <xf numFmtId="0" fontId="7" fillId="11" borderId="11" xfId="1" applyFont="1" applyFill="1" applyBorder="1" applyAlignment="1" applyProtection="1">
      <alignment horizontal="center" vertical="center" wrapText="1"/>
    </xf>
    <xf numFmtId="0" fontId="7" fillId="11" borderId="10" xfId="1" applyFont="1" applyFill="1" applyBorder="1" applyAlignment="1" applyProtection="1">
      <alignment horizontal="center" vertical="center" wrapText="1"/>
    </xf>
    <xf numFmtId="0" fontId="7" fillId="11" borderId="1" xfId="1" applyFont="1" applyFill="1" applyBorder="1" applyAlignment="1" applyProtection="1">
      <alignment horizontal="center" vertical="center" wrapText="1"/>
    </xf>
    <xf numFmtId="0" fontId="42" fillId="0" borderId="0" xfId="0" applyFont="1" applyFill="1" applyBorder="1" applyAlignment="1">
      <alignment horizontal="left" vertical="center" wrapText="1"/>
    </xf>
    <xf numFmtId="0" fontId="35" fillId="2" borderId="5" xfId="0" applyFont="1" applyFill="1" applyBorder="1" applyAlignment="1" applyProtection="1">
      <alignment horizontal="center" vertical="center" wrapText="1"/>
    </xf>
    <xf numFmtId="0" fontId="35" fillId="2" borderId="2" xfId="0" applyFont="1" applyFill="1" applyBorder="1" applyAlignment="1" applyProtection="1">
      <alignment horizontal="center" vertical="center" wrapText="1"/>
    </xf>
    <xf numFmtId="0" fontId="27" fillId="2" borderId="5" xfId="1" applyFont="1" applyFill="1" applyBorder="1" applyAlignment="1" applyProtection="1">
      <alignment horizontal="center" vertical="center" wrapText="1"/>
    </xf>
    <xf numFmtId="0" fontId="27" fillId="2" borderId="6" xfId="1" applyFont="1" applyFill="1" applyBorder="1" applyAlignment="1" applyProtection="1">
      <alignment horizontal="center" vertical="center" wrapText="1"/>
    </xf>
    <xf numFmtId="0" fontId="27" fillId="2" borderId="2" xfId="1" applyFont="1" applyFill="1" applyBorder="1" applyAlignment="1" applyProtection="1">
      <alignment horizontal="center" vertical="center" wrapText="1"/>
    </xf>
    <xf numFmtId="0" fontId="18" fillId="18" borderId="7" xfId="1" applyFont="1" applyFill="1" applyBorder="1" applyAlignment="1" applyProtection="1">
      <alignment horizontal="center" vertical="center" textRotation="90" wrapText="1"/>
    </xf>
    <xf numFmtId="0" fontId="7" fillId="18" borderId="15" xfId="1" applyFont="1" applyFill="1" applyBorder="1" applyAlignment="1" applyProtection="1">
      <alignment horizontal="center" vertical="center" textRotation="90" wrapText="1"/>
    </xf>
    <xf numFmtId="0" fontId="7" fillId="18" borderId="11" xfId="1" applyFont="1" applyFill="1" applyBorder="1" applyAlignment="1" applyProtection="1">
      <alignment horizontal="center" vertical="center" textRotation="90" wrapText="1"/>
    </xf>
    <xf numFmtId="0" fontId="18" fillId="18" borderId="3" xfId="1" applyFont="1" applyFill="1" applyBorder="1" applyAlignment="1" applyProtection="1">
      <alignment horizontal="center" vertical="center" textRotation="90" wrapText="1"/>
    </xf>
    <xf numFmtId="0" fontId="18" fillId="18" borderId="13" xfId="1" applyFont="1" applyFill="1" applyBorder="1" applyAlignment="1" applyProtection="1">
      <alignment horizontal="center" vertical="center" textRotation="90" wrapText="1"/>
    </xf>
    <xf numFmtId="0" fontId="18" fillId="18" borderId="14" xfId="1" applyFont="1" applyFill="1" applyBorder="1" applyAlignment="1" applyProtection="1">
      <alignment horizontal="center" vertical="center" textRotation="90" wrapText="1"/>
    </xf>
    <xf numFmtId="0" fontId="18" fillId="18" borderId="1" xfId="1" applyFont="1" applyFill="1" applyBorder="1" applyAlignment="1" applyProtection="1">
      <alignment horizontal="center" vertical="center" textRotation="90" wrapText="1"/>
    </xf>
    <xf numFmtId="0" fontId="7" fillId="18" borderId="1" xfId="1" applyFont="1" applyFill="1" applyBorder="1" applyAlignment="1" applyProtection="1">
      <alignment horizontal="center" vertical="center" textRotation="90" wrapText="1"/>
    </xf>
    <xf numFmtId="0" fontId="20" fillId="2" borderId="5" xfId="1" applyFont="1" applyFill="1" applyBorder="1" applyAlignment="1" applyProtection="1">
      <alignment horizontal="center" vertical="center" wrapText="1"/>
    </xf>
    <xf numFmtId="0" fontId="20" fillId="2" borderId="2" xfId="1"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textRotation="90"/>
    </xf>
    <xf numFmtId="0" fontId="7" fillId="11" borderId="12" xfId="1" applyFont="1" applyFill="1" applyBorder="1" applyAlignment="1" applyProtection="1">
      <alignment horizontal="center" vertical="center" wrapText="1"/>
    </xf>
    <xf numFmtId="0" fontId="19" fillId="2" borderId="5" xfId="1" applyFont="1" applyFill="1" applyBorder="1" applyAlignment="1" applyProtection="1">
      <alignment horizontal="center" vertical="center" wrapText="1"/>
    </xf>
    <xf numFmtId="0" fontId="19" fillId="2" borderId="6" xfId="1" applyFont="1" applyFill="1" applyBorder="1" applyAlignment="1" applyProtection="1">
      <alignment horizontal="center" vertical="center" wrapText="1"/>
    </xf>
    <xf numFmtId="0" fontId="19" fillId="2" borderId="2" xfId="1" applyFont="1" applyFill="1" applyBorder="1" applyAlignment="1" applyProtection="1">
      <alignment horizontal="center" vertical="center" wrapText="1"/>
    </xf>
    <xf numFmtId="0" fontId="28" fillId="0" borderId="5" xfId="0" applyFont="1" applyBorder="1" applyAlignment="1">
      <alignment horizontal="left" vertical="center"/>
    </xf>
    <xf numFmtId="0" fontId="28" fillId="0" borderId="6" xfId="0" applyFont="1" applyBorder="1" applyAlignment="1">
      <alignment horizontal="left" vertical="center"/>
    </xf>
    <xf numFmtId="0" fontId="28" fillId="0" borderId="2" xfId="0" applyFont="1" applyBorder="1" applyAlignment="1">
      <alignment horizontal="left" vertical="center"/>
    </xf>
    <xf numFmtId="0" fontId="12" fillId="2" borderId="3"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2" fillId="2" borderId="14"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textRotation="90" wrapText="1"/>
    </xf>
    <xf numFmtId="0" fontId="12" fillId="2" borderId="13" xfId="0" applyFont="1" applyFill="1" applyBorder="1" applyAlignment="1" applyProtection="1">
      <alignment horizontal="center" vertical="center" textRotation="90" wrapText="1"/>
    </xf>
    <xf numFmtId="0" fontId="12" fillId="2" borderId="14" xfId="0" applyFont="1" applyFill="1" applyBorder="1" applyAlignment="1" applyProtection="1">
      <alignment horizontal="center" vertical="center" textRotation="90" wrapText="1"/>
    </xf>
    <xf numFmtId="0" fontId="4" fillId="2" borderId="3" xfId="0" applyFont="1" applyFill="1" applyBorder="1" applyAlignment="1" applyProtection="1">
      <alignment horizontal="left" vertical="center" wrapText="1"/>
      <protection locked="0"/>
    </xf>
    <xf numFmtId="0" fontId="4" fillId="2" borderId="14"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textRotation="90" wrapText="1"/>
      <protection locked="0"/>
    </xf>
    <xf numFmtId="0" fontId="4" fillId="2" borderId="14" xfId="0" applyFont="1" applyFill="1" applyBorder="1" applyAlignment="1" applyProtection="1">
      <alignment horizontal="center" vertical="center" textRotation="90" wrapText="1"/>
      <protection locked="0"/>
    </xf>
    <xf numFmtId="0" fontId="4" fillId="2" borderId="13" xfId="0" applyFont="1" applyFill="1" applyBorder="1" applyAlignment="1" applyProtection="1">
      <alignment horizontal="center" vertical="center" textRotation="90" wrapText="1"/>
      <protection locked="0"/>
    </xf>
    <xf numFmtId="0" fontId="4" fillId="2" borderId="13" xfId="0" applyFont="1" applyFill="1" applyBorder="1" applyAlignment="1" applyProtection="1">
      <alignment horizontal="left" vertical="center" wrapText="1"/>
      <protection locked="0"/>
    </xf>
    <xf numFmtId="0" fontId="34" fillId="0" borderId="3" xfId="2" applyFont="1" applyFill="1" applyBorder="1" applyAlignment="1">
      <alignment horizontal="left" vertical="center" wrapText="1"/>
    </xf>
    <xf numFmtId="0" fontId="34" fillId="0" borderId="13" xfId="2" applyFont="1" applyFill="1" applyBorder="1" applyAlignment="1">
      <alignment horizontal="left" vertical="center" wrapText="1"/>
    </xf>
    <xf numFmtId="0" fontId="34" fillId="0" borderId="14" xfId="2" applyFont="1" applyFill="1" applyBorder="1" applyAlignment="1">
      <alignment horizontal="left" vertical="center" wrapText="1"/>
    </xf>
    <xf numFmtId="0" fontId="21" fillId="0" borderId="0" xfId="0" applyFont="1" applyFill="1" applyBorder="1" applyAlignment="1">
      <alignment horizontal="left" vertical="center" wrapText="1"/>
    </xf>
    <xf numFmtId="0" fontId="7" fillId="11" borderId="17" xfId="1" applyFont="1" applyFill="1" applyBorder="1" applyAlignment="1" applyProtection="1">
      <alignment horizontal="center" vertical="center" wrapText="1"/>
    </xf>
    <xf numFmtId="0" fontId="20" fillId="2" borderId="6" xfId="1" applyFont="1" applyFill="1" applyBorder="1" applyAlignment="1" applyProtection="1">
      <alignment horizontal="center" vertical="center" wrapText="1"/>
    </xf>
    <xf numFmtId="0" fontId="22" fillId="2" borderId="5"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wrapText="1"/>
    </xf>
    <xf numFmtId="0" fontId="13" fillId="2" borderId="2" xfId="1" applyFont="1" applyFill="1" applyBorder="1" applyAlignment="1" applyProtection="1">
      <alignment horizontal="center" vertical="center" wrapText="1"/>
    </xf>
    <xf numFmtId="0" fontId="13" fillId="2" borderId="1" xfId="1" applyFont="1" applyFill="1" applyBorder="1" applyAlignment="1" applyProtection="1">
      <alignment horizontal="center" vertical="center" wrapText="1"/>
    </xf>
    <xf numFmtId="0" fontId="20" fillId="2" borderId="7" xfId="1" applyFont="1" applyFill="1" applyBorder="1" applyAlignment="1" applyProtection="1">
      <alignment horizontal="center" vertical="center" wrapText="1"/>
    </xf>
    <xf numFmtId="0" fontId="20" fillId="2" borderId="11" xfId="1"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protection locked="0"/>
    </xf>
    <xf numFmtId="0" fontId="34" fillId="0" borderId="1" xfId="2" applyFont="1" applyFill="1" applyBorder="1" applyAlignment="1">
      <alignment horizontal="left" vertical="center" wrapText="1"/>
    </xf>
    <xf numFmtId="0" fontId="4" fillId="2" borderId="1" xfId="0" applyFont="1" applyFill="1" applyBorder="1" applyAlignment="1" applyProtection="1">
      <alignment horizontal="center" vertical="center" textRotation="90" wrapText="1"/>
      <protection locked="0"/>
    </xf>
    <xf numFmtId="0" fontId="12" fillId="2" borderId="1"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wrapText="1"/>
    </xf>
    <xf numFmtId="0" fontId="7" fillId="5" borderId="2"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7" fillId="5" borderId="15"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xf>
    <xf numFmtId="0" fontId="7" fillId="5" borderId="2" xfId="0" applyFont="1" applyFill="1" applyBorder="1" applyAlignment="1" applyProtection="1">
      <alignment horizontal="center" vertical="center"/>
    </xf>
    <xf numFmtId="0" fontId="18" fillId="21" borderId="9" xfId="0" applyFont="1" applyFill="1" applyBorder="1" applyAlignment="1" applyProtection="1">
      <alignment horizontal="center" vertical="center" wrapText="1"/>
    </xf>
    <xf numFmtId="0" fontId="18" fillId="21" borderId="16" xfId="0" applyFont="1" applyFill="1" applyBorder="1" applyAlignment="1" applyProtection="1">
      <alignment horizontal="center" vertical="center" wrapText="1"/>
    </xf>
    <xf numFmtId="0" fontId="18" fillId="21" borderId="12" xfId="0" applyFont="1" applyFill="1" applyBorder="1" applyAlignment="1" applyProtection="1">
      <alignment horizontal="center" vertical="center" wrapText="1"/>
    </xf>
    <xf numFmtId="0" fontId="12" fillId="21" borderId="3" xfId="0" applyFont="1" applyFill="1" applyBorder="1" applyAlignment="1" applyProtection="1">
      <alignment horizontal="center" vertical="center" textRotation="90" wrapText="1"/>
    </xf>
    <xf numFmtId="0" fontId="12" fillId="21" borderId="13" xfId="0" applyFont="1" applyFill="1" applyBorder="1" applyAlignment="1" applyProtection="1">
      <alignment horizontal="center" vertical="center" textRotation="90" wrapText="1"/>
    </xf>
    <xf numFmtId="0" fontId="12" fillId="21" borderId="14" xfId="0" applyFont="1" applyFill="1" applyBorder="1" applyAlignment="1" applyProtection="1">
      <alignment horizontal="center" vertical="center" textRotation="90" wrapText="1"/>
    </xf>
    <xf numFmtId="0" fontId="18" fillId="21" borderId="1" xfId="0" applyFont="1" applyFill="1" applyBorder="1" applyAlignment="1" applyProtection="1">
      <alignment horizontal="center" vertical="center" wrapText="1"/>
    </xf>
    <xf numFmtId="0" fontId="7" fillId="21" borderId="10" xfId="1" applyFont="1" applyFill="1" applyBorder="1" applyAlignment="1" applyProtection="1">
      <alignment horizontal="center" vertical="center" wrapText="1"/>
    </xf>
    <xf numFmtId="0" fontId="18" fillId="21" borderId="1" xfId="1" applyFont="1" applyFill="1" applyBorder="1" applyAlignment="1" applyProtection="1">
      <alignment horizontal="center" vertical="center" textRotation="90" wrapText="1"/>
    </xf>
    <xf numFmtId="0" fontId="7" fillId="21" borderId="1" xfId="1" applyFont="1" applyFill="1" applyBorder="1" applyAlignment="1" applyProtection="1">
      <alignment horizontal="center" vertical="center" textRotation="90" wrapText="1"/>
    </xf>
    <xf numFmtId="0" fontId="13" fillId="21" borderId="9" xfId="1" applyFont="1" applyFill="1" applyBorder="1" applyAlignment="1" applyProtection="1">
      <alignment horizontal="center" vertical="center" wrapText="1"/>
    </xf>
    <xf numFmtId="0" fontId="13" fillId="21" borderId="12" xfId="1" applyFont="1" applyFill="1" applyBorder="1" applyAlignment="1" applyProtection="1">
      <alignment horizontal="center" vertical="center" wrapText="1"/>
    </xf>
    <xf numFmtId="0" fontId="13" fillId="21" borderId="3" xfId="1" applyFont="1" applyFill="1" applyBorder="1" applyAlignment="1" applyProtection="1">
      <alignment horizontal="center" vertical="center" wrapText="1"/>
    </xf>
    <xf numFmtId="0" fontId="13" fillId="21" borderId="14" xfId="1" applyFont="1" applyFill="1" applyBorder="1" applyAlignment="1" applyProtection="1">
      <alignment horizontal="center" vertical="center" wrapText="1"/>
    </xf>
    <xf numFmtId="0" fontId="18" fillId="21" borderId="3" xfId="0" applyFont="1" applyFill="1" applyBorder="1" applyAlignment="1" applyProtection="1">
      <alignment horizontal="center" vertical="center" wrapText="1"/>
    </xf>
    <xf numFmtId="0" fontId="18" fillId="21" borderId="13" xfId="0" applyFont="1" applyFill="1" applyBorder="1" applyAlignment="1" applyProtection="1">
      <alignment horizontal="center" vertical="center" wrapText="1"/>
    </xf>
    <xf numFmtId="0" fontId="18" fillId="21" borderId="19" xfId="0" applyFont="1" applyFill="1" applyBorder="1" applyAlignment="1" applyProtection="1">
      <alignment horizontal="center" vertical="center" wrapText="1"/>
    </xf>
    <xf numFmtId="0" fontId="18" fillId="21" borderId="3" xfId="1" applyFont="1" applyFill="1" applyBorder="1" applyAlignment="1" applyProtection="1">
      <alignment horizontal="center" vertical="center" textRotation="90" wrapText="1"/>
    </xf>
    <xf numFmtId="0" fontId="18" fillId="21" borderId="13" xfId="1" applyFont="1" applyFill="1" applyBorder="1" applyAlignment="1" applyProtection="1">
      <alignment horizontal="center" vertical="center" textRotation="90" wrapText="1"/>
    </xf>
    <xf numFmtId="0" fontId="18" fillId="21" borderId="14" xfId="1" applyFont="1" applyFill="1" applyBorder="1" applyAlignment="1" applyProtection="1">
      <alignment horizontal="center" vertical="center" textRotation="90" wrapText="1"/>
    </xf>
    <xf numFmtId="0" fontId="11" fillId="2" borderId="1" xfId="0" applyFont="1" applyFill="1" applyBorder="1" applyAlignment="1">
      <alignment horizontal="center" vertical="center"/>
    </xf>
    <xf numFmtId="0" fontId="5" fillId="9" borderId="3" xfId="0" applyFont="1" applyFill="1" applyBorder="1" applyAlignment="1">
      <alignment horizontal="center" vertical="center" textRotation="90"/>
    </xf>
    <xf numFmtId="0" fontId="5" fillId="9" borderId="13" xfId="0" applyFont="1" applyFill="1" applyBorder="1" applyAlignment="1">
      <alignment horizontal="center" vertical="center" textRotation="90"/>
    </xf>
    <xf numFmtId="0" fontId="5" fillId="9" borderId="14" xfId="0" applyFont="1" applyFill="1" applyBorder="1" applyAlignment="1">
      <alignment horizontal="center" vertical="center" textRotation="90"/>
    </xf>
    <xf numFmtId="0" fontId="0" fillId="6" borderId="1" xfId="0"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10" fillId="2" borderId="0" xfId="0" applyFont="1" applyFill="1" applyAlignment="1">
      <alignment horizontal="center" wrapText="1"/>
    </xf>
    <xf numFmtId="0" fontId="0" fillId="9" borderId="1" xfId="0" applyFill="1" applyBorder="1" applyAlignment="1">
      <alignment horizont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5" fillId="9" borderId="7" xfId="0" applyFont="1" applyFill="1" applyBorder="1" applyAlignment="1">
      <alignment horizontal="center" vertical="center"/>
    </xf>
    <xf numFmtId="0" fontId="5" fillId="9" borderId="8" xfId="0" applyFont="1" applyFill="1" applyBorder="1" applyAlignment="1">
      <alignment horizontal="center" vertical="center"/>
    </xf>
    <xf numFmtId="0" fontId="5" fillId="9" borderId="9" xfId="0" applyFont="1" applyFill="1" applyBorder="1" applyAlignment="1">
      <alignment horizontal="center" vertical="center"/>
    </xf>
    <xf numFmtId="0" fontId="5" fillId="9" borderId="11"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12" xfId="0" applyFont="1" applyFill="1" applyBorder="1" applyAlignment="1">
      <alignment horizontal="center" vertical="center"/>
    </xf>
  </cellXfs>
  <cellStyles count="13">
    <cellStyle name="Heading" xfId="3"/>
    <cellStyle name="Heading 2" xfId="8"/>
    <cellStyle name="Heading1" xfId="4"/>
    <cellStyle name="Heading1 2" xfId="9"/>
    <cellStyle name="Millares [0] 2" xfId="10"/>
    <cellStyle name="Normal" xfId="0" builtinId="0"/>
    <cellStyle name="Normal 2" xfId="1"/>
    <cellStyle name="Normal 3" xfId="2"/>
    <cellStyle name="Normal 4" xfId="7"/>
    <cellStyle name="Result" xfId="5"/>
    <cellStyle name="Result 2" xfId="11"/>
    <cellStyle name="Result2" xfId="6"/>
    <cellStyle name="Result2 2" xfId="12"/>
  </cellStyles>
  <dxfs count="36">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condense val="0"/>
        <extend val="0"/>
        <color auto="1"/>
      </font>
      <fill>
        <patternFill>
          <bgColor indexed="43"/>
        </patternFill>
      </fill>
    </dxf>
    <dxf>
      <font>
        <b/>
        <i val="0"/>
        <condense val="0"/>
        <extend val="0"/>
        <color auto="1"/>
        <name val="Cambria"/>
        <scheme val="none"/>
      </font>
      <fill>
        <patternFill>
          <bgColor indexed="11"/>
        </patternFill>
      </fill>
    </dxf>
    <dxf>
      <font>
        <b/>
        <i val="0"/>
        <color indexed="8"/>
      </font>
      <fill>
        <patternFill>
          <bgColor indexed="22"/>
        </patternFill>
      </fill>
    </dxf>
    <dxf>
      <font>
        <b/>
        <i val="0"/>
        <color indexed="9"/>
      </font>
      <fill>
        <patternFill>
          <bgColor indexed="1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ont>
        <b val="0"/>
        <i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atriz%20de%20Riesgos%20Corrupcci&#243;n/Contexto.xlsx" TargetMode="External"/><Relationship Id="rId1" Type="http://schemas.openxmlformats.org/officeDocument/2006/relationships/image" Target="../media/image1.pn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0</xdr:colOff>
      <xdr:row>5</xdr:row>
      <xdr:rowOff>104775</xdr:rowOff>
    </xdr:from>
    <xdr:to>
      <xdr:col>8</xdr:col>
      <xdr:colOff>0</xdr:colOff>
      <xdr:row>7</xdr:row>
      <xdr:rowOff>133350</xdr:rowOff>
    </xdr:to>
    <xdr:grpSp>
      <xdr:nvGrpSpPr>
        <xdr:cNvPr id="2" name="Group 5">
          <a:extLst/>
        </xdr:cNvPr>
        <xdr:cNvGrpSpPr>
          <a:grpSpLocks/>
        </xdr:cNvGrpSpPr>
      </xdr:nvGrpSpPr>
      <xdr:grpSpPr bwMode="auto">
        <a:xfrm>
          <a:off x="8884227" y="2685184"/>
          <a:ext cx="0" cy="859848"/>
          <a:chOff x="8569490" y="3697224"/>
          <a:chExt cx="652062" cy="835218"/>
        </a:xfrm>
      </xdr:grpSpPr>
      <xdr:pic>
        <xdr:nvPicPr>
          <xdr:cNvPr id="3" name="13 Imagen" descr="Untitled-1.png">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9490" y="3697224"/>
            <a:ext cx="652062" cy="658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sp macro="[1]!mostrarTipoRiesgo" textlink="">
        <xdr:nvSpPr>
          <xdr:cNvPr id="4" name="Text Box 28">
            <a:extLst/>
          </xdr:cNvPr>
          <xdr:cNvSpPr txBox="1"/>
        </xdr:nvSpPr>
        <xdr:spPr>
          <a:xfrm>
            <a:off x="9182100" y="4777853"/>
            <a:ext cx="0" cy="4264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grpSp>
    <xdr:clientData/>
  </xdr:twoCellAnchor>
  <xdr:twoCellAnchor>
    <xdr:from>
      <xdr:col>31</xdr:col>
      <xdr:colOff>551090</xdr:colOff>
      <xdr:row>9</xdr:row>
      <xdr:rowOff>172146</xdr:rowOff>
    </xdr:from>
    <xdr:to>
      <xdr:col>31</xdr:col>
      <xdr:colOff>551090</xdr:colOff>
      <xdr:row>9</xdr:row>
      <xdr:rowOff>191436</xdr:rowOff>
    </xdr:to>
    <xdr:sp macro="[1]!mostrarEscalasRiesgoResidual" textlink="">
      <xdr:nvSpPr>
        <xdr:cNvPr id="7" name="Text Box 8">
          <a:extLst/>
        </xdr:cNvPr>
        <xdr:cNvSpPr txBox="1"/>
      </xdr:nvSpPr>
      <xdr:spPr>
        <a:xfrm>
          <a:off x="24526875" y="4706046"/>
          <a:ext cx="0" cy="192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RR</a:t>
          </a:r>
        </a:p>
      </xdr:txBody>
    </xdr:sp>
    <xdr:clientData/>
  </xdr:twoCellAnchor>
  <xdr:twoCellAnchor>
    <xdr:from>
      <xdr:col>7</xdr:col>
      <xdr:colOff>1409700</xdr:colOff>
      <xdr:row>5</xdr:row>
      <xdr:rowOff>104775</xdr:rowOff>
    </xdr:from>
    <xdr:to>
      <xdr:col>7</xdr:col>
      <xdr:colOff>1409700</xdr:colOff>
      <xdr:row>7</xdr:row>
      <xdr:rowOff>85488</xdr:rowOff>
    </xdr:to>
    <xdr:sp macro="[0]!MostrarFuente_Impacto" textlink="">
      <xdr:nvSpPr>
        <xdr:cNvPr id="9" name="Rectangle 52">
          <a:extLst/>
        </xdr:cNvPr>
        <xdr:cNvSpPr>
          <a:spLocks noChangeArrowheads="1"/>
        </xdr:cNvSpPr>
      </xdr:nvSpPr>
      <xdr:spPr bwMode="auto">
        <a:xfrm>
          <a:off x="7953375" y="2295525"/>
          <a:ext cx="0" cy="39981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8</xdr:col>
      <xdr:colOff>0</xdr:colOff>
      <xdr:row>5</xdr:row>
      <xdr:rowOff>133350</xdr:rowOff>
    </xdr:from>
    <xdr:to>
      <xdr:col>8</xdr:col>
      <xdr:colOff>0</xdr:colOff>
      <xdr:row>5</xdr:row>
      <xdr:rowOff>514350</xdr:rowOff>
    </xdr:to>
    <xdr:sp macro="[0]!Tipo_riesgo" textlink="">
      <xdr:nvSpPr>
        <xdr:cNvPr id="10" name="Rectangle 54">
          <a:extLst/>
        </xdr:cNvPr>
        <xdr:cNvSpPr>
          <a:spLocks noChangeArrowheads="1"/>
        </xdr:cNvSpPr>
      </xdr:nvSpPr>
      <xdr:spPr bwMode="auto">
        <a:xfrm>
          <a:off x="7962900" y="2324100"/>
          <a:ext cx="0" cy="28575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8</xdr:col>
      <xdr:colOff>0</xdr:colOff>
      <xdr:row>7</xdr:row>
      <xdr:rowOff>224518</xdr:rowOff>
    </xdr:from>
    <xdr:to>
      <xdr:col>8</xdr:col>
      <xdr:colOff>0</xdr:colOff>
      <xdr:row>7</xdr:row>
      <xdr:rowOff>420847</xdr:rowOff>
    </xdr:to>
    <xdr:sp macro="" textlink="">
      <xdr:nvSpPr>
        <xdr:cNvPr id="11" name="Rectangle 55">
          <a:extLst/>
        </xdr:cNvPr>
        <xdr:cNvSpPr>
          <a:spLocks noChangeArrowheads="1"/>
        </xdr:cNvSpPr>
      </xdr:nvSpPr>
      <xdr:spPr bwMode="auto">
        <a:xfrm>
          <a:off x="7962900" y="2834368"/>
          <a:ext cx="0" cy="15354"/>
        </a:xfrm>
        <a:prstGeom prst="rect">
          <a:avLst/>
        </a:prstGeom>
        <a:noFill/>
        <a:ln w="9525">
          <a:noFill/>
          <a:miter lim="800000"/>
          <a:headEnd/>
          <a:tailEnd/>
        </a:ln>
      </xdr:spPr>
      <xdr:txBody>
        <a:bodyPr vertOverflow="clip" wrap="square" lIns="45720" tIns="41148" rIns="45720" bIns="0" anchor="t" upright="1"/>
        <a:lstStyle/>
        <a:p>
          <a:pPr algn="ctr" rtl="1">
            <a:defRPr sz="1000"/>
          </a:pPr>
          <a:r>
            <a:rPr lang="es-CO" sz="2000" b="1" i="0" strike="noStrike">
              <a:solidFill>
                <a:srgbClr val="FFFFFF"/>
              </a:solidFill>
              <a:latin typeface="Arial"/>
              <a:cs typeface="Arial"/>
            </a:rPr>
            <a:t>?</a:t>
          </a:r>
        </a:p>
      </xdr:txBody>
    </xdr:sp>
    <xdr:clientData/>
  </xdr:twoCellAnchor>
  <xdr:twoCellAnchor editAs="oneCell">
    <xdr:from>
      <xdr:col>5</xdr:col>
      <xdr:colOff>0</xdr:colOff>
      <xdr:row>36</xdr:row>
      <xdr:rowOff>0</xdr:rowOff>
    </xdr:from>
    <xdr:to>
      <xdr:col>5</xdr:col>
      <xdr:colOff>295275</xdr:colOff>
      <xdr:row>36</xdr:row>
      <xdr:rowOff>323849</xdr:rowOff>
    </xdr:to>
    <xdr:sp macro="" textlink="">
      <xdr:nvSpPr>
        <xdr:cNvPr id="12" name="AutoShape 38" descr="Resultado de imagen para boton agregar icono">
          <a:extLst/>
        </xdr:cNvPr>
        <xdr:cNvSpPr>
          <a:spLocks noChangeAspect="1" noChangeArrowheads="1"/>
        </xdr:cNvSpPr>
      </xdr:nvSpPr>
      <xdr:spPr bwMode="auto">
        <a:xfrm>
          <a:off x="3667125" y="1291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295275</xdr:colOff>
      <xdr:row>36</xdr:row>
      <xdr:rowOff>323849</xdr:rowOff>
    </xdr:to>
    <xdr:sp macro="" textlink="">
      <xdr:nvSpPr>
        <xdr:cNvPr id="13" name="AutoShape 39" descr="Resultado de imagen para boton agregar icono">
          <a:extLst/>
        </xdr:cNvPr>
        <xdr:cNvSpPr>
          <a:spLocks noChangeAspect="1" noChangeArrowheads="1"/>
        </xdr:cNvSpPr>
      </xdr:nvSpPr>
      <xdr:spPr bwMode="auto">
        <a:xfrm>
          <a:off x="3667125" y="1291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295275</xdr:colOff>
      <xdr:row>36</xdr:row>
      <xdr:rowOff>323849</xdr:rowOff>
    </xdr:to>
    <xdr:sp macro="" textlink="">
      <xdr:nvSpPr>
        <xdr:cNvPr id="14" name="AutoShape 40" descr="Resultado de imagen para boton agregar icono">
          <a:extLst/>
        </xdr:cNvPr>
        <xdr:cNvSpPr>
          <a:spLocks noChangeAspect="1" noChangeArrowheads="1"/>
        </xdr:cNvSpPr>
      </xdr:nvSpPr>
      <xdr:spPr bwMode="auto">
        <a:xfrm>
          <a:off x="3667125" y="1291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295275</xdr:colOff>
      <xdr:row>36</xdr:row>
      <xdr:rowOff>323849</xdr:rowOff>
    </xdr:to>
    <xdr:sp macro="" textlink="">
      <xdr:nvSpPr>
        <xdr:cNvPr id="15" name="AutoShape 42" descr="Z">
          <a:extLst/>
        </xdr:cNvPr>
        <xdr:cNvSpPr>
          <a:spLocks noChangeAspect="1" noChangeArrowheads="1"/>
        </xdr:cNvSpPr>
      </xdr:nvSpPr>
      <xdr:spPr bwMode="auto">
        <a:xfrm>
          <a:off x="3667125" y="1291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35</xdr:row>
      <xdr:rowOff>123825</xdr:rowOff>
    </xdr:from>
    <xdr:to>
      <xdr:col>5</xdr:col>
      <xdr:colOff>0</xdr:colOff>
      <xdr:row>37</xdr:row>
      <xdr:rowOff>0</xdr:rowOff>
    </xdr:to>
    <xdr:sp macro="[0]!MostrarFuente_Impacto" textlink="">
      <xdr:nvSpPr>
        <xdr:cNvPr id="16" name="Rectangle 53">
          <a:extLst/>
        </xdr:cNvPr>
        <xdr:cNvSpPr>
          <a:spLocks noChangeArrowheads="1"/>
        </xdr:cNvSpPr>
      </xdr:nvSpPr>
      <xdr:spPr bwMode="auto">
        <a:xfrm>
          <a:off x="3667125" y="12849225"/>
          <a:ext cx="0" cy="257175"/>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7</xdr:row>
      <xdr:rowOff>152400</xdr:rowOff>
    </xdr:from>
    <xdr:to>
      <xdr:col>10</xdr:col>
      <xdr:colOff>375557</xdr:colOff>
      <xdr:row>8</xdr:row>
      <xdr:rowOff>228600</xdr:rowOff>
    </xdr:to>
    <xdr:sp macro="[0]!Escalas_impacto" textlink="">
      <xdr:nvSpPr>
        <xdr:cNvPr id="17" name="Rectangle 53">
          <a:extLst/>
        </xdr:cNvPr>
        <xdr:cNvSpPr>
          <a:spLocks noChangeArrowheads="1"/>
        </xdr:cNvSpPr>
      </xdr:nvSpPr>
      <xdr:spPr bwMode="auto">
        <a:xfrm>
          <a:off x="9557657" y="2762250"/>
          <a:ext cx="0" cy="31432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8</xdr:row>
      <xdr:rowOff>152400</xdr:rowOff>
    </xdr:from>
    <xdr:to>
      <xdr:col>10</xdr:col>
      <xdr:colOff>375557</xdr:colOff>
      <xdr:row>9</xdr:row>
      <xdr:rowOff>228600</xdr:rowOff>
    </xdr:to>
    <xdr:sp macro="[0]!Escalas_impacto" textlink="">
      <xdr:nvSpPr>
        <xdr:cNvPr id="8441" name="Rectangle 53">
          <a:extLst/>
        </xdr:cNvPr>
        <xdr:cNvSpPr>
          <a:spLocks noChangeArrowheads="1"/>
        </xdr:cNvSpPr>
      </xdr:nvSpPr>
      <xdr:spPr bwMode="auto">
        <a:xfrm>
          <a:off x="9557657" y="3000375"/>
          <a:ext cx="0" cy="176212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9</xdr:row>
      <xdr:rowOff>152400</xdr:rowOff>
    </xdr:from>
    <xdr:to>
      <xdr:col>10</xdr:col>
      <xdr:colOff>375557</xdr:colOff>
      <xdr:row>10</xdr:row>
      <xdr:rowOff>228600</xdr:rowOff>
    </xdr:to>
    <xdr:sp macro="[0]!Escalas_impacto" textlink="">
      <xdr:nvSpPr>
        <xdr:cNvPr id="8447" name="Rectangle 53">
          <a:extLst/>
        </xdr:cNvPr>
        <xdr:cNvSpPr>
          <a:spLocks noChangeArrowheads="1"/>
        </xdr:cNvSpPr>
      </xdr:nvSpPr>
      <xdr:spPr bwMode="auto">
        <a:xfrm>
          <a:off x="7628164" y="2805793"/>
          <a:ext cx="0" cy="1763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10</xdr:row>
      <xdr:rowOff>152400</xdr:rowOff>
    </xdr:from>
    <xdr:to>
      <xdr:col>10</xdr:col>
      <xdr:colOff>375557</xdr:colOff>
      <xdr:row>11</xdr:row>
      <xdr:rowOff>228600</xdr:rowOff>
    </xdr:to>
    <xdr:sp macro="[0]!Escalas_impacto" textlink="">
      <xdr:nvSpPr>
        <xdr:cNvPr id="8448" name="Rectangle 53">
          <a:extLst/>
        </xdr:cNvPr>
        <xdr:cNvSpPr>
          <a:spLocks noChangeArrowheads="1"/>
        </xdr:cNvSpPr>
      </xdr:nvSpPr>
      <xdr:spPr bwMode="auto">
        <a:xfrm>
          <a:off x="7628164" y="2805793"/>
          <a:ext cx="0" cy="1763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11</xdr:row>
      <xdr:rowOff>152400</xdr:rowOff>
    </xdr:from>
    <xdr:to>
      <xdr:col>10</xdr:col>
      <xdr:colOff>375557</xdr:colOff>
      <xdr:row>12</xdr:row>
      <xdr:rowOff>228600</xdr:rowOff>
    </xdr:to>
    <xdr:sp macro="[0]!Escalas_impacto" textlink="">
      <xdr:nvSpPr>
        <xdr:cNvPr id="8449" name="Rectangle 53">
          <a:extLst/>
        </xdr:cNvPr>
        <xdr:cNvSpPr>
          <a:spLocks noChangeArrowheads="1"/>
        </xdr:cNvSpPr>
      </xdr:nvSpPr>
      <xdr:spPr bwMode="auto">
        <a:xfrm>
          <a:off x="7628164" y="4493079"/>
          <a:ext cx="0" cy="66130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11</xdr:row>
      <xdr:rowOff>152400</xdr:rowOff>
    </xdr:from>
    <xdr:to>
      <xdr:col>10</xdr:col>
      <xdr:colOff>375557</xdr:colOff>
      <xdr:row>12</xdr:row>
      <xdr:rowOff>228600</xdr:rowOff>
    </xdr:to>
    <xdr:sp macro="[0]!Escalas_impacto" textlink="">
      <xdr:nvSpPr>
        <xdr:cNvPr id="8450" name="Rectangle 53">
          <a:extLst/>
        </xdr:cNvPr>
        <xdr:cNvSpPr>
          <a:spLocks noChangeArrowheads="1"/>
        </xdr:cNvSpPr>
      </xdr:nvSpPr>
      <xdr:spPr bwMode="auto">
        <a:xfrm>
          <a:off x="7628164" y="2805793"/>
          <a:ext cx="0" cy="1763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12</xdr:row>
      <xdr:rowOff>152400</xdr:rowOff>
    </xdr:from>
    <xdr:to>
      <xdr:col>10</xdr:col>
      <xdr:colOff>375557</xdr:colOff>
      <xdr:row>13</xdr:row>
      <xdr:rowOff>228600</xdr:rowOff>
    </xdr:to>
    <xdr:sp macro="[0]!Escalas_impacto" textlink="">
      <xdr:nvSpPr>
        <xdr:cNvPr id="8451" name="Rectangle 53">
          <a:extLst/>
        </xdr:cNvPr>
        <xdr:cNvSpPr>
          <a:spLocks noChangeArrowheads="1"/>
        </xdr:cNvSpPr>
      </xdr:nvSpPr>
      <xdr:spPr bwMode="auto">
        <a:xfrm>
          <a:off x="7628164" y="4493079"/>
          <a:ext cx="0" cy="66130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12</xdr:row>
      <xdr:rowOff>152400</xdr:rowOff>
    </xdr:from>
    <xdr:to>
      <xdr:col>10</xdr:col>
      <xdr:colOff>375557</xdr:colOff>
      <xdr:row>13</xdr:row>
      <xdr:rowOff>228600</xdr:rowOff>
    </xdr:to>
    <xdr:sp macro="[0]!Escalas_impacto" textlink="">
      <xdr:nvSpPr>
        <xdr:cNvPr id="8452" name="Rectangle 53">
          <a:extLst/>
        </xdr:cNvPr>
        <xdr:cNvSpPr>
          <a:spLocks noChangeArrowheads="1"/>
        </xdr:cNvSpPr>
      </xdr:nvSpPr>
      <xdr:spPr bwMode="auto">
        <a:xfrm>
          <a:off x="7628164" y="2805793"/>
          <a:ext cx="0" cy="1763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13</xdr:row>
      <xdr:rowOff>152400</xdr:rowOff>
    </xdr:from>
    <xdr:to>
      <xdr:col>10</xdr:col>
      <xdr:colOff>375557</xdr:colOff>
      <xdr:row>31</xdr:row>
      <xdr:rowOff>0</xdr:rowOff>
    </xdr:to>
    <xdr:sp macro="[0]!Escalas_impacto" textlink="">
      <xdr:nvSpPr>
        <xdr:cNvPr id="8453" name="Rectangle 53">
          <a:extLst/>
        </xdr:cNvPr>
        <xdr:cNvSpPr>
          <a:spLocks noChangeArrowheads="1"/>
        </xdr:cNvSpPr>
      </xdr:nvSpPr>
      <xdr:spPr bwMode="auto">
        <a:xfrm>
          <a:off x="7628164" y="4493079"/>
          <a:ext cx="0" cy="66130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13</xdr:row>
      <xdr:rowOff>152400</xdr:rowOff>
    </xdr:from>
    <xdr:to>
      <xdr:col>10</xdr:col>
      <xdr:colOff>375557</xdr:colOff>
      <xdr:row>31</xdr:row>
      <xdr:rowOff>0</xdr:rowOff>
    </xdr:to>
    <xdr:sp macro="[0]!Escalas_impacto" textlink="">
      <xdr:nvSpPr>
        <xdr:cNvPr id="8454" name="Rectangle 53">
          <a:extLst/>
        </xdr:cNvPr>
        <xdr:cNvSpPr>
          <a:spLocks noChangeArrowheads="1"/>
        </xdr:cNvSpPr>
      </xdr:nvSpPr>
      <xdr:spPr bwMode="auto">
        <a:xfrm>
          <a:off x="7628164" y="2805793"/>
          <a:ext cx="0" cy="1763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31</xdr:row>
      <xdr:rowOff>0</xdr:rowOff>
    </xdr:from>
    <xdr:to>
      <xdr:col>10</xdr:col>
      <xdr:colOff>375557</xdr:colOff>
      <xdr:row>31</xdr:row>
      <xdr:rowOff>228600</xdr:rowOff>
    </xdr:to>
    <xdr:sp macro="[0]!Escalas_impacto" textlink="">
      <xdr:nvSpPr>
        <xdr:cNvPr id="8463" name="Rectangle 53">
          <a:extLst/>
        </xdr:cNvPr>
        <xdr:cNvSpPr>
          <a:spLocks noChangeArrowheads="1"/>
        </xdr:cNvSpPr>
      </xdr:nvSpPr>
      <xdr:spPr bwMode="auto">
        <a:xfrm>
          <a:off x="7628164" y="4493079"/>
          <a:ext cx="0" cy="66130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14</xdr:col>
      <xdr:colOff>2721</xdr:colOff>
      <xdr:row>9</xdr:row>
      <xdr:rowOff>339513</xdr:rowOff>
    </xdr:from>
    <xdr:to>
      <xdr:col>14</xdr:col>
      <xdr:colOff>2721</xdr:colOff>
      <xdr:row>9</xdr:row>
      <xdr:rowOff>334552</xdr:rowOff>
    </xdr:to>
    <xdr:sp macro="[1]!mostrarPerfilRiesgoInh" textlink="">
      <xdr:nvSpPr>
        <xdr:cNvPr id="8494" name="15 CuadroTexto">
          <a:extLst/>
        </xdr:cNvPr>
        <xdr:cNvSpPr txBox="1"/>
      </xdr:nvSpPr>
      <xdr:spPr>
        <a:xfrm>
          <a:off x="11800114" y="299290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PRI</a:t>
          </a:r>
        </a:p>
      </xdr:txBody>
    </xdr:sp>
    <xdr:clientData/>
  </xdr:twoCellAnchor>
  <xdr:twoCellAnchor>
    <xdr:from>
      <xdr:col>14</xdr:col>
      <xdr:colOff>1035504</xdr:colOff>
      <xdr:row>7</xdr:row>
      <xdr:rowOff>198910</xdr:rowOff>
    </xdr:from>
    <xdr:to>
      <xdr:col>14</xdr:col>
      <xdr:colOff>1035504</xdr:colOff>
      <xdr:row>8</xdr:row>
      <xdr:rowOff>107557</xdr:rowOff>
    </xdr:to>
    <xdr:sp macro="[1]!mostrarControlesExistentes" textlink="">
      <xdr:nvSpPr>
        <xdr:cNvPr id="8495" name="Text Box 9">
          <a:extLst/>
        </xdr:cNvPr>
        <xdr:cNvSpPr txBox="1"/>
      </xdr:nvSpPr>
      <xdr:spPr>
        <a:xfrm>
          <a:off x="12832897" y="2607374"/>
          <a:ext cx="0" cy="1535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editAs="oneCell">
    <xdr:from>
      <xdr:col>4</xdr:col>
      <xdr:colOff>54427</xdr:colOff>
      <xdr:row>8</xdr:row>
      <xdr:rowOff>1006928</xdr:rowOff>
    </xdr:from>
    <xdr:to>
      <xdr:col>4</xdr:col>
      <xdr:colOff>430356</xdr:colOff>
      <xdr:row>8</xdr:row>
      <xdr:rowOff>1382857</xdr:rowOff>
    </xdr:to>
    <xdr:pic>
      <xdr:nvPicPr>
        <xdr:cNvPr id="6" name="Imagen 5">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435427" y="3809999"/>
          <a:ext cx="375929" cy="375929"/>
        </a:xfrm>
        <a:prstGeom prst="rect">
          <a:avLst/>
        </a:prstGeom>
      </xdr:spPr>
    </xdr:pic>
    <xdr:clientData/>
  </xdr:twoCellAnchor>
  <xdr:twoCellAnchor>
    <xdr:from>
      <xdr:col>19</xdr:col>
      <xdr:colOff>375557</xdr:colOff>
      <xdr:row>7</xdr:row>
      <xdr:rowOff>152400</xdr:rowOff>
    </xdr:from>
    <xdr:to>
      <xdr:col>19</xdr:col>
      <xdr:colOff>375557</xdr:colOff>
      <xdr:row>8</xdr:row>
      <xdr:rowOff>228600</xdr:rowOff>
    </xdr:to>
    <xdr:sp macro="[0]!Escalas_impacto" textlink="">
      <xdr:nvSpPr>
        <xdr:cNvPr id="42" name="Rectangle 53">
          <a:extLst/>
        </xdr:cNvPr>
        <xdr:cNvSpPr>
          <a:spLocks noChangeArrowheads="1"/>
        </xdr:cNvSpPr>
      </xdr:nvSpPr>
      <xdr:spPr bwMode="auto">
        <a:xfrm>
          <a:off x="6430736" y="2560864"/>
          <a:ext cx="0" cy="47080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43" name="Rectangle 53">
          <a:extLst/>
        </xdr:cNvPr>
        <xdr:cNvSpPr>
          <a:spLocks noChangeArrowheads="1"/>
        </xdr:cNvSpPr>
      </xdr:nvSpPr>
      <xdr:spPr bwMode="auto">
        <a:xfrm>
          <a:off x="6430736" y="2955471"/>
          <a:ext cx="0" cy="1545772"/>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8</xdr:row>
      <xdr:rowOff>152400</xdr:rowOff>
    </xdr:from>
    <xdr:to>
      <xdr:col>21</xdr:col>
      <xdr:colOff>375557</xdr:colOff>
      <xdr:row>9</xdr:row>
      <xdr:rowOff>228600</xdr:rowOff>
    </xdr:to>
    <xdr:sp macro="[0]!Escalas_impacto" textlink="">
      <xdr:nvSpPr>
        <xdr:cNvPr id="46" name="Rectangle 53">
          <a:extLst/>
        </xdr:cNvPr>
        <xdr:cNvSpPr>
          <a:spLocks noChangeArrowheads="1"/>
        </xdr:cNvSpPr>
      </xdr:nvSpPr>
      <xdr:spPr bwMode="auto">
        <a:xfrm>
          <a:off x="6430736" y="7160079"/>
          <a:ext cx="0" cy="119198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8</xdr:row>
      <xdr:rowOff>152400</xdr:rowOff>
    </xdr:from>
    <xdr:to>
      <xdr:col>21</xdr:col>
      <xdr:colOff>375557</xdr:colOff>
      <xdr:row>9</xdr:row>
      <xdr:rowOff>228600</xdr:rowOff>
    </xdr:to>
    <xdr:sp macro="[0]!Escalas_impacto" textlink="">
      <xdr:nvSpPr>
        <xdr:cNvPr id="47" name="Rectangle 53">
          <a:extLst/>
        </xdr:cNvPr>
        <xdr:cNvSpPr>
          <a:spLocks noChangeArrowheads="1"/>
        </xdr:cNvSpPr>
      </xdr:nvSpPr>
      <xdr:spPr bwMode="auto">
        <a:xfrm>
          <a:off x="6430736" y="7160079"/>
          <a:ext cx="0" cy="119198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9</xdr:row>
      <xdr:rowOff>152400</xdr:rowOff>
    </xdr:from>
    <xdr:to>
      <xdr:col>21</xdr:col>
      <xdr:colOff>375557</xdr:colOff>
      <xdr:row>10</xdr:row>
      <xdr:rowOff>228600</xdr:rowOff>
    </xdr:to>
    <xdr:sp macro="[0]!Escalas_impacto" textlink="">
      <xdr:nvSpPr>
        <xdr:cNvPr id="48" name="Rectangle 53">
          <a:extLst/>
        </xdr:cNvPr>
        <xdr:cNvSpPr>
          <a:spLocks noChangeArrowheads="1"/>
        </xdr:cNvSpPr>
      </xdr:nvSpPr>
      <xdr:spPr bwMode="auto">
        <a:xfrm>
          <a:off x="6430736" y="8275864"/>
          <a:ext cx="0" cy="124641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9</xdr:row>
      <xdr:rowOff>152400</xdr:rowOff>
    </xdr:from>
    <xdr:to>
      <xdr:col>21</xdr:col>
      <xdr:colOff>375557</xdr:colOff>
      <xdr:row>10</xdr:row>
      <xdr:rowOff>228600</xdr:rowOff>
    </xdr:to>
    <xdr:sp macro="[0]!Escalas_impacto" textlink="">
      <xdr:nvSpPr>
        <xdr:cNvPr id="49" name="Rectangle 53">
          <a:extLst/>
        </xdr:cNvPr>
        <xdr:cNvSpPr>
          <a:spLocks noChangeArrowheads="1"/>
        </xdr:cNvSpPr>
      </xdr:nvSpPr>
      <xdr:spPr bwMode="auto">
        <a:xfrm>
          <a:off x="6430736" y="8275864"/>
          <a:ext cx="0" cy="124641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8</xdr:row>
      <xdr:rowOff>152400</xdr:rowOff>
    </xdr:from>
    <xdr:to>
      <xdr:col>18</xdr:col>
      <xdr:colOff>375557</xdr:colOff>
      <xdr:row>9</xdr:row>
      <xdr:rowOff>228600</xdr:rowOff>
    </xdr:to>
    <xdr:sp macro="[0]!Escalas_impacto" textlink="">
      <xdr:nvSpPr>
        <xdr:cNvPr id="50" name="Rectangle 53">
          <a:extLst/>
        </xdr:cNvPr>
        <xdr:cNvSpPr>
          <a:spLocks noChangeArrowheads="1"/>
        </xdr:cNvSpPr>
      </xdr:nvSpPr>
      <xdr:spPr bwMode="auto">
        <a:xfrm>
          <a:off x="12771664" y="2955471"/>
          <a:ext cx="0" cy="1545772"/>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51" name="Rectangle 53">
          <a:extLst/>
        </xdr:cNvPr>
        <xdr:cNvSpPr>
          <a:spLocks noChangeArrowheads="1"/>
        </xdr:cNvSpPr>
      </xdr:nvSpPr>
      <xdr:spPr bwMode="auto">
        <a:xfrm>
          <a:off x="13261521" y="2955471"/>
          <a:ext cx="0" cy="1545772"/>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52" name="Rectangle 53">
          <a:extLst/>
        </xdr:cNvPr>
        <xdr:cNvSpPr>
          <a:spLocks noChangeArrowheads="1"/>
        </xdr:cNvSpPr>
      </xdr:nvSpPr>
      <xdr:spPr bwMode="auto">
        <a:xfrm>
          <a:off x="13261521" y="2955471"/>
          <a:ext cx="0" cy="1545772"/>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53" name="Rectangle 53">
          <a:extLst/>
        </xdr:cNvPr>
        <xdr:cNvSpPr>
          <a:spLocks noChangeArrowheads="1"/>
        </xdr:cNvSpPr>
      </xdr:nvSpPr>
      <xdr:spPr bwMode="auto">
        <a:xfrm>
          <a:off x="13261521" y="4425043"/>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54" name="Rectangle 53">
          <a:extLst/>
        </xdr:cNvPr>
        <xdr:cNvSpPr>
          <a:spLocks noChangeArrowheads="1"/>
        </xdr:cNvSpPr>
      </xdr:nvSpPr>
      <xdr:spPr bwMode="auto">
        <a:xfrm>
          <a:off x="13261521" y="4425043"/>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editAs="absolute">
    <xdr:from>
      <xdr:col>3</xdr:col>
      <xdr:colOff>204478</xdr:colOff>
      <xdr:row>0</xdr:row>
      <xdr:rowOff>747156</xdr:rowOff>
    </xdr:from>
    <xdr:to>
      <xdr:col>3</xdr:col>
      <xdr:colOff>1270371</xdr:colOff>
      <xdr:row>3</xdr:row>
      <xdr:rowOff>55629</xdr:rowOff>
    </xdr:to>
    <xdr:pic>
      <xdr:nvPicPr>
        <xdr:cNvPr id="56" name="Picture 1" descr="imagenes_r1_c1">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b="12280"/>
        <a:stretch>
          <a:fillRect/>
        </a:stretch>
      </xdr:blipFill>
      <xdr:spPr bwMode="auto">
        <a:xfrm>
          <a:off x="1245734" y="744992"/>
          <a:ext cx="1065893" cy="91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375557</xdr:colOff>
      <xdr:row>9</xdr:row>
      <xdr:rowOff>152400</xdr:rowOff>
    </xdr:from>
    <xdr:to>
      <xdr:col>18</xdr:col>
      <xdr:colOff>375557</xdr:colOff>
      <xdr:row>10</xdr:row>
      <xdr:rowOff>228600</xdr:rowOff>
    </xdr:to>
    <xdr:sp macro="[0]!Escalas_impacto" textlink="">
      <xdr:nvSpPr>
        <xdr:cNvPr id="57" name="Rectangle 53">
          <a:extLst/>
        </xdr:cNvPr>
        <xdr:cNvSpPr>
          <a:spLocks noChangeArrowheads="1"/>
        </xdr:cNvSpPr>
      </xdr:nvSpPr>
      <xdr:spPr bwMode="auto">
        <a:xfrm>
          <a:off x="13329557"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10</xdr:row>
      <xdr:rowOff>152400</xdr:rowOff>
    </xdr:from>
    <xdr:to>
      <xdr:col>18</xdr:col>
      <xdr:colOff>375557</xdr:colOff>
      <xdr:row>11</xdr:row>
      <xdr:rowOff>228600</xdr:rowOff>
    </xdr:to>
    <xdr:sp macro="[0]!Escalas_impacto" textlink="">
      <xdr:nvSpPr>
        <xdr:cNvPr id="58" name="Rectangle 53">
          <a:extLst/>
        </xdr:cNvPr>
        <xdr:cNvSpPr>
          <a:spLocks noChangeArrowheads="1"/>
        </xdr:cNvSpPr>
      </xdr:nvSpPr>
      <xdr:spPr bwMode="auto">
        <a:xfrm>
          <a:off x="13329557"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11</xdr:row>
      <xdr:rowOff>152400</xdr:rowOff>
    </xdr:from>
    <xdr:to>
      <xdr:col>18</xdr:col>
      <xdr:colOff>375557</xdr:colOff>
      <xdr:row>12</xdr:row>
      <xdr:rowOff>228600</xdr:rowOff>
    </xdr:to>
    <xdr:sp macro="[0]!Escalas_impacto" textlink="">
      <xdr:nvSpPr>
        <xdr:cNvPr id="59" name="Rectangle 53">
          <a:extLst/>
        </xdr:cNvPr>
        <xdr:cNvSpPr>
          <a:spLocks noChangeArrowheads="1"/>
        </xdr:cNvSpPr>
      </xdr:nvSpPr>
      <xdr:spPr bwMode="auto">
        <a:xfrm>
          <a:off x="13329557"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11</xdr:row>
      <xdr:rowOff>152400</xdr:rowOff>
    </xdr:from>
    <xdr:to>
      <xdr:col>18</xdr:col>
      <xdr:colOff>375557</xdr:colOff>
      <xdr:row>12</xdr:row>
      <xdr:rowOff>228600</xdr:rowOff>
    </xdr:to>
    <xdr:sp macro="[0]!Escalas_impacto" textlink="">
      <xdr:nvSpPr>
        <xdr:cNvPr id="60" name="Rectangle 53">
          <a:extLst/>
        </xdr:cNvPr>
        <xdr:cNvSpPr>
          <a:spLocks noChangeArrowheads="1"/>
        </xdr:cNvSpPr>
      </xdr:nvSpPr>
      <xdr:spPr bwMode="auto">
        <a:xfrm>
          <a:off x="13329557" y="6357257"/>
          <a:ext cx="0" cy="1382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12</xdr:row>
      <xdr:rowOff>152400</xdr:rowOff>
    </xdr:from>
    <xdr:to>
      <xdr:col>18</xdr:col>
      <xdr:colOff>375557</xdr:colOff>
      <xdr:row>13</xdr:row>
      <xdr:rowOff>228600</xdr:rowOff>
    </xdr:to>
    <xdr:sp macro="[0]!Escalas_impacto" textlink="">
      <xdr:nvSpPr>
        <xdr:cNvPr id="61" name="Rectangle 53">
          <a:extLst/>
        </xdr:cNvPr>
        <xdr:cNvSpPr>
          <a:spLocks noChangeArrowheads="1"/>
        </xdr:cNvSpPr>
      </xdr:nvSpPr>
      <xdr:spPr bwMode="auto">
        <a:xfrm>
          <a:off x="13329557" y="7663543"/>
          <a:ext cx="0" cy="11919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12</xdr:row>
      <xdr:rowOff>152400</xdr:rowOff>
    </xdr:from>
    <xdr:to>
      <xdr:col>18</xdr:col>
      <xdr:colOff>375557</xdr:colOff>
      <xdr:row>13</xdr:row>
      <xdr:rowOff>228600</xdr:rowOff>
    </xdr:to>
    <xdr:sp macro="[0]!Escalas_impacto" textlink="">
      <xdr:nvSpPr>
        <xdr:cNvPr id="62" name="Rectangle 53">
          <a:extLst/>
        </xdr:cNvPr>
        <xdr:cNvSpPr>
          <a:spLocks noChangeArrowheads="1"/>
        </xdr:cNvSpPr>
      </xdr:nvSpPr>
      <xdr:spPr bwMode="auto">
        <a:xfrm>
          <a:off x="13329557" y="6357257"/>
          <a:ext cx="0" cy="1382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13</xdr:row>
      <xdr:rowOff>152400</xdr:rowOff>
    </xdr:from>
    <xdr:to>
      <xdr:col>18</xdr:col>
      <xdr:colOff>375557</xdr:colOff>
      <xdr:row>31</xdr:row>
      <xdr:rowOff>0</xdr:rowOff>
    </xdr:to>
    <xdr:sp macro="[0]!Escalas_impacto" textlink="">
      <xdr:nvSpPr>
        <xdr:cNvPr id="63" name="Rectangle 53">
          <a:extLst/>
        </xdr:cNvPr>
        <xdr:cNvSpPr>
          <a:spLocks noChangeArrowheads="1"/>
        </xdr:cNvSpPr>
      </xdr:nvSpPr>
      <xdr:spPr bwMode="auto">
        <a:xfrm>
          <a:off x="13329557" y="7663543"/>
          <a:ext cx="0" cy="11919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13</xdr:row>
      <xdr:rowOff>152400</xdr:rowOff>
    </xdr:from>
    <xdr:to>
      <xdr:col>18</xdr:col>
      <xdr:colOff>375557</xdr:colOff>
      <xdr:row>31</xdr:row>
      <xdr:rowOff>0</xdr:rowOff>
    </xdr:to>
    <xdr:sp macro="[0]!Escalas_impacto" textlink="">
      <xdr:nvSpPr>
        <xdr:cNvPr id="64" name="Rectangle 53">
          <a:extLst/>
        </xdr:cNvPr>
        <xdr:cNvSpPr>
          <a:spLocks noChangeArrowheads="1"/>
        </xdr:cNvSpPr>
      </xdr:nvSpPr>
      <xdr:spPr bwMode="auto">
        <a:xfrm>
          <a:off x="13329557" y="7663543"/>
          <a:ext cx="0" cy="11919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13</xdr:row>
      <xdr:rowOff>152400</xdr:rowOff>
    </xdr:from>
    <xdr:to>
      <xdr:col>18</xdr:col>
      <xdr:colOff>375557</xdr:colOff>
      <xdr:row>31</xdr:row>
      <xdr:rowOff>0</xdr:rowOff>
    </xdr:to>
    <xdr:sp macro="[0]!Escalas_impacto" textlink="">
      <xdr:nvSpPr>
        <xdr:cNvPr id="65" name="Rectangle 53">
          <a:extLst/>
        </xdr:cNvPr>
        <xdr:cNvSpPr>
          <a:spLocks noChangeArrowheads="1"/>
        </xdr:cNvSpPr>
      </xdr:nvSpPr>
      <xdr:spPr bwMode="auto">
        <a:xfrm>
          <a:off x="13329557" y="6357257"/>
          <a:ext cx="0" cy="1382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31</xdr:row>
      <xdr:rowOff>0</xdr:rowOff>
    </xdr:from>
    <xdr:to>
      <xdr:col>18</xdr:col>
      <xdr:colOff>375557</xdr:colOff>
      <xdr:row>31</xdr:row>
      <xdr:rowOff>228600</xdr:rowOff>
    </xdr:to>
    <xdr:sp macro="[0]!Escalas_impacto" textlink="">
      <xdr:nvSpPr>
        <xdr:cNvPr id="66" name="Rectangle 53">
          <a:extLst/>
        </xdr:cNvPr>
        <xdr:cNvSpPr>
          <a:spLocks noChangeArrowheads="1"/>
        </xdr:cNvSpPr>
      </xdr:nvSpPr>
      <xdr:spPr bwMode="auto">
        <a:xfrm>
          <a:off x="13329557" y="7663543"/>
          <a:ext cx="0" cy="11919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31</xdr:row>
      <xdr:rowOff>0</xdr:rowOff>
    </xdr:from>
    <xdr:to>
      <xdr:col>18</xdr:col>
      <xdr:colOff>375557</xdr:colOff>
      <xdr:row>31</xdr:row>
      <xdr:rowOff>228600</xdr:rowOff>
    </xdr:to>
    <xdr:sp macro="[0]!Escalas_impacto" textlink="">
      <xdr:nvSpPr>
        <xdr:cNvPr id="67" name="Rectangle 53">
          <a:extLst/>
        </xdr:cNvPr>
        <xdr:cNvSpPr>
          <a:spLocks noChangeArrowheads="1"/>
        </xdr:cNvSpPr>
      </xdr:nvSpPr>
      <xdr:spPr bwMode="auto">
        <a:xfrm>
          <a:off x="13329557" y="7663543"/>
          <a:ext cx="0" cy="11919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68"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69"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70"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71"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72"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73"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74"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75"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76"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77"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78"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79"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80"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81"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82"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83"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84"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85"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86"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87"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88"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89"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90"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91"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92"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93"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94"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95"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96"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97"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98"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99"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00"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01"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02"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03"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04"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05"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06"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07"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08"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09"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10"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11"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12"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13"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14"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15"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16"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17"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18"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19"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20"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21"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22"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23"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24"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25"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26"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27"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28"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29"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30"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31"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32"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33"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31</xdr:row>
      <xdr:rowOff>0</xdr:rowOff>
    </xdr:from>
    <xdr:to>
      <xdr:col>19</xdr:col>
      <xdr:colOff>375557</xdr:colOff>
      <xdr:row>31</xdr:row>
      <xdr:rowOff>228600</xdr:rowOff>
    </xdr:to>
    <xdr:sp macro="[0]!Escalas_impacto" textlink="">
      <xdr:nvSpPr>
        <xdr:cNvPr id="134"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31</xdr:row>
      <xdr:rowOff>0</xdr:rowOff>
    </xdr:from>
    <xdr:to>
      <xdr:col>19</xdr:col>
      <xdr:colOff>375557</xdr:colOff>
      <xdr:row>31</xdr:row>
      <xdr:rowOff>228600</xdr:rowOff>
    </xdr:to>
    <xdr:sp macro="[0]!Escalas_impacto" textlink="">
      <xdr:nvSpPr>
        <xdr:cNvPr id="135"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36"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37"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38"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31</xdr:row>
      <xdr:rowOff>0</xdr:rowOff>
    </xdr:from>
    <xdr:to>
      <xdr:col>19</xdr:col>
      <xdr:colOff>375557</xdr:colOff>
      <xdr:row>31</xdr:row>
      <xdr:rowOff>228600</xdr:rowOff>
    </xdr:to>
    <xdr:sp macro="[0]!Escalas_impacto" textlink="">
      <xdr:nvSpPr>
        <xdr:cNvPr id="139"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31</xdr:row>
      <xdr:rowOff>0</xdr:rowOff>
    </xdr:from>
    <xdr:to>
      <xdr:col>19</xdr:col>
      <xdr:colOff>375557</xdr:colOff>
      <xdr:row>31</xdr:row>
      <xdr:rowOff>228600</xdr:rowOff>
    </xdr:to>
    <xdr:sp macro="[0]!Escalas_impacto" textlink="">
      <xdr:nvSpPr>
        <xdr:cNvPr id="140"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31</xdr:row>
      <xdr:rowOff>0</xdr:rowOff>
    </xdr:from>
    <xdr:to>
      <xdr:col>19</xdr:col>
      <xdr:colOff>375557</xdr:colOff>
      <xdr:row>31</xdr:row>
      <xdr:rowOff>228600</xdr:rowOff>
    </xdr:to>
    <xdr:sp macro="[0]!Escalas_impacto" textlink="">
      <xdr:nvSpPr>
        <xdr:cNvPr id="141"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31</xdr:row>
      <xdr:rowOff>0</xdr:rowOff>
    </xdr:from>
    <xdr:to>
      <xdr:col>19</xdr:col>
      <xdr:colOff>375557</xdr:colOff>
      <xdr:row>31</xdr:row>
      <xdr:rowOff>228600</xdr:rowOff>
    </xdr:to>
    <xdr:sp macro="[0]!Escalas_impacto" textlink="">
      <xdr:nvSpPr>
        <xdr:cNvPr id="142"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31</xdr:row>
      <xdr:rowOff>0</xdr:rowOff>
    </xdr:from>
    <xdr:to>
      <xdr:col>19</xdr:col>
      <xdr:colOff>375557</xdr:colOff>
      <xdr:row>31</xdr:row>
      <xdr:rowOff>228600</xdr:rowOff>
    </xdr:to>
    <xdr:sp macro="[0]!Escalas_impacto" textlink="">
      <xdr:nvSpPr>
        <xdr:cNvPr id="143"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31</xdr:row>
      <xdr:rowOff>0</xdr:rowOff>
    </xdr:from>
    <xdr:to>
      <xdr:col>19</xdr:col>
      <xdr:colOff>375557</xdr:colOff>
      <xdr:row>31</xdr:row>
      <xdr:rowOff>228600</xdr:rowOff>
    </xdr:to>
    <xdr:sp macro="[0]!Escalas_impacto" textlink="">
      <xdr:nvSpPr>
        <xdr:cNvPr id="144"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31</xdr:row>
      <xdr:rowOff>0</xdr:rowOff>
    </xdr:from>
    <xdr:to>
      <xdr:col>19</xdr:col>
      <xdr:colOff>375557</xdr:colOff>
      <xdr:row>31</xdr:row>
      <xdr:rowOff>228600</xdr:rowOff>
    </xdr:to>
    <xdr:sp macro="[0]!Escalas_impacto" textlink="">
      <xdr:nvSpPr>
        <xdr:cNvPr id="145"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31</xdr:row>
      <xdr:rowOff>0</xdr:rowOff>
    </xdr:from>
    <xdr:to>
      <xdr:col>19</xdr:col>
      <xdr:colOff>375557</xdr:colOff>
      <xdr:row>31</xdr:row>
      <xdr:rowOff>228600</xdr:rowOff>
    </xdr:to>
    <xdr:sp macro="[0]!Escalas_impacto" textlink="">
      <xdr:nvSpPr>
        <xdr:cNvPr id="146"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9</xdr:row>
      <xdr:rowOff>152400</xdr:rowOff>
    </xdr:from>
    <xdr:to>
      <xdr:col>21</xdr:col>
      <xdr:colOff>375557</xdr:colOff>
      <xdr:row>10</xdr:row>
      <xdr:rowOff>228600</xdr:rowOff>
    </xdr:to>
    <xdr:sp macro="[0]!Escalas_impacto" textlink="">
      <xdr:nvSpPr>
        <xdr:cNvPr id="147"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9</xdr:row>
      <xdr:rowOff>152400</xdr:rowOff>
    </xdr:from>
    <xdr:to>
      <xdr:col>21</xdr:col>
      <xdr:colOff>375557</xdr:colOff>
      <xdr:row>10</xdr:row>
      <xdr:rowOff>228600</xdr:rowOff>
    </xdr:to>
    <xdr:sp macro="[0]!Escalas_impacto" textlink="">
      <xdr:nvSpPr>
        <xdr:cNvPr id="148"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10</xdr:row>
      <xdr:rowOff>152400</xdr:rowOff>
    </xdr:from>
    <xdr:to>
      <xdr:col>21</xdr:col>
      <xdr:colOff>375557</xdr:colOff>
      <xdr:row>11</xdr:row>
      <xdr:rowOff>228600</xdr:rowOff>
    </xdr:to>
    <xdr:sp macro="[0]!Escalas_impacto" textlink="">
      <xdr:nvSpPr>
        <xdr:cNvPr id="149"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10</xdr:row>
      <xdr:rowOff>152400</xdr:rowOff>
    </xdr:from>
    <xdr:to>
      <xdr:col>21</xdr:col>
      <xdr:colOff>375557</xdr:colOff>
      <xdr:row>11</xdr:row>
      <xdr:rowOff>228600</xdr:rowOff>
    </xdr:to>
    <xdr:sp macro="[0]!Escalas_impacto" textlink="">
      <xdr:nvSpPr>
        <xdr:cNvPr id="150"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10</xdr:row>
      <xdr:rowOff>152400</xdr:rowOff>
    </xdr:from>
    <xdr:to>
      <xdr:col>21</xdr:col>
      <xdr:colOff>375557</xdr:colOff>
      <xdr:row>11</xdr:row>
      <xdr:rowOff>228600</xdr:rowOff>
    </xdr:to>
    <xdr:sp macro="[0]!Escalas_impacto" textlink="">
      <xdr:nvSpPr>
        <xdr:cNvPr id="151"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10</xdr:row>
      <xdr:rowOff>152400</xdr:rowOff>
    </xdr:from>
    <xdr:to>
      <xdr:col>21</xdr:col>
      <xdr:colOff>375557</xdr:colOff>
      <xdr:row>11</xdr:row>
      <xdr:rowOff>228600</xdr:rowOff>
    </xdr:to>
    <xdr:sp macro="[0]!Escalas_impacto" textlink="">
      <xdr:nvSpPr>
        <xdr:cNvPr id="152"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11</xdr:row>
      <xdr:rowOff>152400</xdr:rowOff>
    </xdr:from>
    <xdr:to>
      <xdr:col>21</xdr:col>
      <xdr:colOff>375557</xdr:colOff>
      <xdr:row>12</xdr:row>
      <xdr:rowOff>228600</xdr:rowOff>
    </xdr:to>
    <xdr:sp macro="[0]!Escalas_impacto" textlink="">
      <xdr:nvSpPr>
        <xdr:cNvPr id="153"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11</xdr:row>
      <xdr:rowOff>152400</xdr:rowOff>
    </xdr:from>
    <xdr:to>
      <xdr:col>21</xdr:col>
      <xdr:colOff>375557</xdr:colOff>
      <xdr:row>12</xdr:row>
      <xdr:rowOff>228600</xdr:rowOff>
    </xdr:to>
    <xdr:sp macro="[0]!Escalas_impacto" textlink="">
      <xdr:nvSpPr>
        <xdr:cNvPr id="154"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11</xdr:row>
      <xdr:rowOff>152400</xdr:rowOff>
    </xdr:from>
    <xdr:to>
      <xdr:col>21</xdr:col>
      <xdr:colOff>375557</xdr:colOff>
      <xdr:row>12</xdr:row>
      <xdr:rowOff>228600</xdr:rowOff>
    </xdr:to>
    <xdr:sp macro="[0]!Escalas_impacto" textlink="">
      <xdr:nvSpPr>
        <xdr:cNvPr id="155"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11</xdr:row>
      <xdr:rowOff>152400</xdr:rowOff>
    </xdr:from>
    <xdr:to>
      <xdr:col>21</xdr:col>
      <xdr:colOff>375557</xdr:colOff>
      <xdr:row>12</xdr:row>
      <xdr:rowOff>228600</xdr:rowOff>
    </xdr:to>
    <xdr:sp macro="[0]!Escalas_impacto" textlink="">
      <xdr:nvSpPr>
        <xdr:cNvPr id="156"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11</xdr:row>
      <xdr:rowOff>152400</xdr:rowOff>
    </xdr:from>
    <xdr:to>
      <xdr:col>21</xdr:col>
      <xdr:colOff>375557</xdr:colOff>
      <xdr:row>12</xdr:row>
      <xdr:rowOff>228600</xdr:rowOff>
    </xdr:to>
    <xdr:sp macro="[0]!Escalas_impacto" textlink="">
      <xdr:nvSpPr>
        <xdr:cNvPr id="157"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11</xdr:row>
      <xdr:rowOff>152400</xdr:rowOff>
    </xdr:from>
    <xdr:to>
      <xdr:col>21</xdr:col>
      <xdr:colOff>375557</xdr:colOff>
      <xdr:row>12</xdr:row>
      <xdr:rowOff>228600</xdr:rowOff>
    </xdr:to>
    <xdr:sp macro="[0]!Escalas_impacto" textlink="">
      <xdr:nvSpPr>
        <xdr:cNvPr id="158"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59"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60"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61"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62"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63"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64"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31</xdr:row>
      <xdr:rowOff>0</xdr:rowOff>
    </xdr:to>
    <xdr:sp macro="[0]!Escalas_impacto" textlink="">
      <xdr:nvSpPr>
        <xdr:cNvPr id="165"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31</xdr:row>
      <xdr:rowOff>0</xdr:rowOff>
    </xdr:to>
    <xdr:sp macro="[0]!Escalas_impacto" textlink="">
      <xdr:nvSpPr>
        <xdr:cNvPr id="166"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31</xdr:row>
      <xdr:rowOff>0</xdr:rowOff>
    </xdr:to>
    <xdr:sp macro="[0]!Escalas_impacto" textlink="">
      <xdr:nvSpPr>
        <xdr:cNvPr id="167"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31</xdr:row>
      <xdr:rowOff>0</xdr:rowOff>
    </xdr:to>
    <xdr:sp macro="[0]!Escalas_impacto" textlink="">
      <xdr:nvSpPr>
        <xdr:cNvPr id="168"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31</xdr:row>
      <xdr:rowOff>0</xdr:rowOff>
    </xdr:to>
    <xdr:sp macro="[0]!Escalas_impacto" textlink="">
      <xdr:nvSpPr>
        <xdr:cNvPr id="169"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31</xdr:row>
      <xdr:rowOff>0</xdr:rowOff>
    </xdr:to>
    <xdr:sp macro="[0]!Escalas_impacto" textlink="">
      <xdr:nvSpPr>
        <xdr:cNvPr id="170"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75" name="Rectangle 53">
          <a:extLst/>
        </xdr:cNvPr>
        <xdr:cNvSpPr>
          <a:spLocks noChangeArrowheads="1"/>
        </xdr:cNvSpPr>
      </xdr:nvSpPr>
      <xdr:spPr bwMode="auto">
        <a:xfrm>
          <a:off x="21140057"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76" name="Rectangle 53">
          <a:extLst/>
        </xdr:cNvPr>
        <xdr:cNvSpPr>
          <a:spLocks noChangeArrowheads="1"/>
        </xdr:cNvSpPr>
      </xdr:nvSpPr>
      <xdr:spPr bwMode="auto">
        <a:xfrm>
          <a:off x="21140057"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77" name="Rectangle 53">
          <a:extLst/>
        </xdr:cNvPr>
        <xdr:cNvSpPr>
          <a:spLocks noChangeArrowheads="1"/>
        </xdr:cNvSpPr>
      </xdr:nvSpPr>
      <xdr:spPr bwMode="auto">
        <a:xfrm>
          <a:off x="21140057"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78" name="Rectangle 53">
          <a:extLst/>
        </xdr:cNvPr>
        <xdr:cNvSpPr>
          <a:spLocks noChangeArrowheads="1"/>
        </xdr:cNvSpPr>
      </xdr:nvSpPr>
      <xdr:spPr bwMode="auto">
        <a:xfrm>
          <a:off x="21140057"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79" name="Rectangle 53">
          <a:extLst/>
        </xdr:cNvPr>
        <xdr:cNvSpPr>
          <a:spLocks noChangeArrowheads="1"/>
        </xdr:cNvSpPr>
      </xdr:nvSpPr>
      <xdr:spPr bwMode="auto">
        <a:xfrm>
          <a:off x="21140057"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80" name="Rectangle 53">
          <a:extLst/>
        </xdr:cNvPr>
        <xdr:cNvSpPr>
          <a:spLocks noChangeArrowheads="1"/>
        </xdr:cNvSpPr>
      </xdr:nvSpPr>
      <xdr:spPr bwMode="auto">
        <a:xfrm>
          <a:off x="21140057"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13</xdr:row>
      <xdr:rowOff>152400</xdr:rowOff>
    </xdr:from>
    <xdr:to>
      <xdr:col>18</xdr:col>
      <xdr:colOff>375557</xdr:colOff>
      <xdr:row>14</xdr:row>
      <xdr:rowOff>228600</xdr:rowOff>
    </xdr:to>
    <xdr:sp macro="[0]!Escalas_impacto" textlink="">
      <xdr:nvSpPr>
        <xdr:cNvPr id="181"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13</xdr:row>
      <xdr:rowOff>152400</xdr:rowOff>
    </xdr:from>
    <xdr:to>
      <xdr:col>18</xdr:col>
      <xdr:colOff>375557</xdr:colOff>
      <xdr:row>14</xdr:row>
      <xdr:rowOff>228600</xdr:rowOff>
    </xdr:to>
    <xdr:sp macro="[0]!Escalas_impacto" textlink="">
      <xdr:nvSpPr>
        <xdr:cNvPr id="182"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14</xdr:row>
      <xdr:rowOff>152400</xdr:rowOff>
    </xdr:from>
    <xdr:to>
      <xdr:col>18</xdr:col>
      <xdr:colOff>375557</xdr:colOff>
      <xdr:row>15</xdr:row>
      <xdr:rowOff>228600</xdr:rowOff>
    </xdr:to>
    <xdr:sp macro="[0]!Escalas_impacto" textlink="">
      <xdr:nvSpPr>
        <xdr:cNvPr id="183"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14</xdr:row>
      <xdr:rowOff>152400</xdr:rowOff>
    </xdr:from>
    <xdr:to>
      <xdr:col>18</xdr:col>
      <xdr:colOff>375557</xdr:colOff>
      <xdr:row>15</xdr:row>
      <xdr:rowOff>228600</xdr:rowOff>
    </xdr:to>
    <xdr:sp macro="[0]!Escalas_impacto" textlink="">
      <xdr:nvSpPr>
        <xdr:cNvPr id="184"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15</xdr:row>
      <xdr:rowOff>152400</xdr:rowOff>
    </xdr:from>
    <xdr:to>
      <xdr:col>18</xdr:col>
      <xdr:colOff>375557</xdr:colOff>
      <xdr:row>16</xdr:row>
      <xdr:rowOff>228600</xdr:rowOff>
    </xdr:to>
    <xdr:sp macro="[0]!Escalas_impacto" textlink="">
      <xdr:nvSpPr>
        <xdr:cNvPr id="185" name="Rectangle 53">
          <a:extLst/>
        </xdr:cNvPr>
        <xdr:cNvSpPr>
          <a:spLocks noChangeArrowheads="1"/>
        </xdr:cNvSpPr>
      </xdr:nvSpPr>
      <xdr:spPr bwMode="auto">
        <a:xfrm>
          <a:off x="21104678"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15</xdr:row>
      <xdr:rowOff>152400</xdr:rowOff>
    </xdr:from>
    <xdr:to>
      <xdr:col>18</xdr:col>
      <xdr:colOff>375557</xdr:colOff>
      <xdr:row>16</xdr:row>
      <xdr:rowOff>228600</xdr:rowOff>
    </xdr:to>
    <xdr:sp macro="[0]!Escalas_impacto" textlink="">
      <xdr:nvSpPr>
        <xdr:cNvPr id="186" name="Rectangle 53">
          <a:extLst/>
        </xdr:cNvPr>
        <xdr:cNvSpPr>
          <a:spLocks noChangeArrowheads="1"/>
        </xdr:cNvSpPr>
      </xdr:nvSpPr>
      <xdr:spPr bwMode="auto">
        <a:xfrm>
          <a:off x="21104678"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15</xdr:row>
      <xdr:rowOff>152400</xdr:rowOff>
    </xdr:from>
    <xdr:to>
      <xdr:col>18</xdr:col>
      <xdr:colOff>375557</xdr:colOff>
      <xdr:row>16</xdr:row>
      <xdr:rowOff>228600</xdr:rowOff>
    </xdr:to>
    <xdr:sp macro="[0]!Escalas_impacto" textlink="">
      <xdr:nvSpPr>
        <xdr:cNvPr id="187"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15</xdr:row>
      <xdr:rowOff>152400</xdr:rowOff>
    </xdr:from>
    <xdr:to>
      <xdr:col>18</xdr:col>
      <xdr:colOff>375557</xdr:colOff>
      <xdr:row>16</xdr:row>
      <xdr:rowOff>228600</xdr:rowOff>
    </xdr:to>
    <xdr:sp macro="[0]!Escalas_impacto" textlink="">
      <xdr:nvSpPr>
        <xdr:cNvPr id="188"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16</xdr:row>
      <xdr:rowOff>152400</xdr:rowOff>
    </xdr:from>
    <xdr:to>
      <xdr:col>18</xdr:col>
      <xdr:colOff>375557</xdr:colOff>
      <xdr:row>17</xdr:row>
      <xdr:rowOff>228600</xdr:rowOff>
    </xdr:to>
    <xdr:sp macro="[0]!Escalas_impacto" textlink="">
      <xdr:nvSpPr>
        <xdr:cNvPr id="189" name="Rectangle 53">
          <a:extLst/>
        </xdr:cNvPr>
        <xdr:cNvSpPr>
          <a:spLocks noChangeArrowheads="1"/>
        </xdr:cNvSpPr>
      </xdr:nvSpPr>
      <xdr:spPr bwMode="auto">
        <a:xfrm>
          <a:off x="21104678"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16</xdr:row>
      <xdr:rowOff>152400</xdr:rowOff>
    </xdr:from>
    <xdr:to>
      <xdr:col>18</xdr:col>
      <xdr:colOff>375557</xdr:colOff>
      <xdr:row>17</xdr:row>
      <xdr:rowOff>228600</xdr:rowOff>
    </xdr:to>
    <xdr:sp macro="[0]!Escalas_impacto" textlink="">
      <xdr:nvSpPr>
        <xdr:cNvPr id="190" name="Rectangle 53">
          <a:extLst/>
        </xdr:cNvPr>
        <xdr:cNvSpPr>
          <a:spLocks noChangeArrowheads="1"/>
        </xdr:cNvSpPr>
      </xdr:nvSpPr>
      <xdr:spPr bwMode="auto">
        <a:xfrm>
          <a:off x="21104678"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16</xdr:row>
      <xdr:rowOff>152400</xdr:rowOff>
    </xdr:from>
    <xdr:to>
      <xdr:col>18</xdr:col>
      <xdr:colOff>375557</xdr:colOff>
      <xdr:row>17</xdr:row>
      <xdr:rowOff>228600</xdr:rowOff>
    </xdr:to>
    <xdr:sp macro="[0]!Escalas_impacto" textlink="">
      <xdr:nvSpPr>
        <xdr:cNvPr id="191"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16</xdr:row>
      <xdr:rowOff>152400</xdr:rowOff>
    </xdr:from>
    <xdr:to>
      <xdr:col>18</xdr:col>
      <xdr:colOff>375557</xdr:colOff>
      <xdr:row>17</xdr:row>
      <xdr:rowOff>228600</xdr:rowOff>
    </xdr:to>
    <xdr:sp macro="[0]!Escalas_impacto" textlink="">
      <xdr:nvSpPr>
        <xdr:cNvPr id="192"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17</xdr:row>
      <xdr:rowOff>152400</xdr:rowOff>
    </xdr:from>
    <xdr:to>
      <xdr:col>18</xdr:col>
      <xdr:colOff>375557</xdr:colOff>
      <xdr:row>31</xdr:row>
      <xdr:rowOff>0</xdr:rowOff>
    </xdr:to>
    <xdr:sp macro="[0]!Escalas_impacto" textlink="">
      <xdr:nvSpPr>
        <xdr:cNvPr id="193" name="Rectangle 53">
          <a:extLst/>
        </xdr:cNvPr>
        <xdr:cNvSpPr>
          <a:spLocks noChangeArrowheads="1"/>
        </xdr:cNvSpPr>
      </xdr:nvSpPr>
      <xdr:spPr bwMode="auto">
        <a:xfrm>
          <a:off x="21104678"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17</xdr:row>
      <xdr:rowOff>152400</xdr:rowOff>
    </xdr:from>
    <xdr:to>
      <xdr:col>18</xdr:col>
      <xdr:colOff>375557</xdr:colOff>
      <xdr:row>31</xdr:row>
      <xdr:rowOff>0</xdr:rowOff>
    </xdr:to>
    <xdr:sp macro="[0]!Escalas_impacto" textlink="">
      <xdr:nvSpPr>
        <xdr:cNvPr id="194" name="Rectangle 53">
          <a:extLst/>
        </xdr:cNvPr>
        <xdr:cNvSpPr>
          <a:spLocks noChangeArrowheads="1"/>
        </xdr:cNvSpPr>
      </xdr:nvSpPr>
      <xdr:spPr bwMode="auto">
        <a:xfrm>
          <a:off x="21104678"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95" name="Rectangle 53">
          <a:extLst/>
        </xdr:cNvPr>
        <xdr:cNvSpPr>
          <a:spLocks noChangeArrowheads="1"/>
        </xdr:cNvSpPr>
      </xdr:nvSpPr>
      <xdr:spPr bwMode="auto">
        <a:xfrm>
          <a:off x="22119771"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96" name="Rectangle 53">
          <a:extLst/>
        </xdr:cNvPr>
        <xdr:cNvSpPr>
          <a:spLocks noChangeArrowheads="1"/>
        </xdr:cNvSpPr>
      </xdr:nvSpPr>
      <xdr:spPr bwMode="auto">
        <a:xfrm>
          <a:off x="22119771"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97" name="Rectangle 53">
          <a:extLst/>
        </xdr:cNvPr>
        <xdr:cNvSpPr>
          <a:spLocks noChangeArrowheads="1"/>
        </xdr:cNvSpPr>
      </xdr:nvSpPr>
      <xdr:spPr bwMode="auto">
        <a:xfrm>
          <a:off x="22119771"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98" name="Rectangle 53">
          <a:extLst/>
        </xdr:cNvPr>
        <xdr:cNvSpPr>
          <a:spLocks noChangeArrowheads="1"/>
        </xdr:cNvSpPr>
      </xdr:nvSpPr>
      <xdr:spPr bwMode="auto">
        <a:xfrm>
          <a:off x="22119771"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99" name="Rectangle 53">
          <a:extLst/>
        </xdr:cNvPr>
        <xdr:cNvSpPr>
          <a:spLocks noChangeArrowheads="1"/>
        </xdr:cNvSpPr>
      </xdr:nvSpPr>
      <xdr:spPr bwMode="auto">
        <a:xfrm>
          <a:off x="22119771"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00" name="Rectangle 53">
          <a:extLst/>
        </xdr:cNvPr>
        <xdr:cNvSpPr>
          <a:spLocks noChangeArrowheads="1"/>
        </xdr:cNvSpPr>
      </xdr:nvSpPr>
      <xdr:spPr bwMode="auto">
        <a:xfrm>
          <a:off x="22119771"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01"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02"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03"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04"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0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0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07"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08"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09"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10"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11"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12"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13"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14"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1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1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17"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18"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1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2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2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2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2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2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2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2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27"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28"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29"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30"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31"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32"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33"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34"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3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3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37"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38"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3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4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4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4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4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4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45"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46"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47"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48"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4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5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5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5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5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5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5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5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57"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58"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59"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60"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61"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62"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63"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64"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6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6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67"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68"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6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7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7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7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7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7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75"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76"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77"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78"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7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8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8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8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8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8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8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8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87"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88"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89"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90"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91"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92"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93"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94"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9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9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297"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298"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29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0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0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0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0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0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05"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06"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07"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08"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0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1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1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1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1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1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17</xdr:row>
      <xdr:rowOff>152400</xdr:rowOff>
    </xdr:from>
    <xdr:to>
      <xdr:col>18</xdr:col>
      <xdr:colOff>375557</xdr:colOff>
      <xdr:row>18</xdr:row>
      <xdr:rowOff>228600</xdr:rowOff>
    </xdr:to>
    <xdr:sp macro="[0]!Escalas_impacto" textlink="">
      <xdr:nvSpPr>
        <xdr:cNvPr id="315" name="Rectangle 53">
          <a:extLst/>
        </xdr:cNvPr>
        <xdr:cNvSpPr>
          <a:spLocks noChangeArrowheads="1"/>
        </xdr:cNvSpPr>
      </xdr:nvSpPr>
      <xdr:spPr bwMode="auto">
        <a:xfrm>
          <a:off x="21580928"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17</xdr:row>
      <xdr:rowOff>152400</xdr:rowOff>
    </xdr:from>
    <xdr:to>
      <xdr:col>18</xdr:col>
      <xdr:colOff>375557</xdr:colOff>
      <xdr:row>18</xdr:row>
      <xdr:rowOff>228600</xdr:rowOff>
    </xdr:to>
    <xdr:sp macro="[0]!Escalas_impacto" textlink="">
      <xdr:nvSpPr>
        <xdr:cNvPr id="316" name="Rectangle 53">
          <a:extLst/>
        </xdr:cNvPr>
        <xdr:cNvSpPr>
          <a:spLocks noChangeArrowheads="1"/>
        </xdr:cNvSpPr>
      </xdr:nvSpPr>
      <xdr:spPr bwMode="auto">
        <a:xfrm>
          <a:off x="21580928"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17</xdr:row>
      <xdr:rowOff>152400</xdr:rowOff>
    </xdr:from>
    <xdr:to>
      <xdr:col>18</xdr:col>
      <xdr:colOff>375557</xdr:colOff>
      <xdr:row>18</xdr:row>
      <xdr:rowOff>228600</xdr:rowOff>
    </xdr:to>
    <xdr:sp macro="[0]!Escalas_impacto" textlink="">
      <xdr:nvSpPr>
        <xdr:cNvPr id="317" name="Rectangle 53">
          <a:extLst/>
        </xdr:cNvPr>
        <xdr:cNvSpPr>
          <a:spLocks noChangeArrowheads="1"/>
        </xdr:cNvSpPr>
      </xdr:nvSpPr>
      <xdr:spPr bwMode="auto">
        <a:xfrm>
          <a:off x="21580928"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17</xdr:row>
      <xdr:rowOff>152400</xdr:rowOff>
    </xdr:from>
    <xdr:to>
      <xdr:col>18</xdr:col>
      <xdr:colOff>375557</xdr:colOff>
      <xdr:row>18</xdr:row>
      <xdr:rowOff>228600</xdr:rowOff>
    </xdr:to>
    <xdr:sp macro="[0]!Escalas_impacto" textlink="">
      <xdr:nvSpPr>
        <xdr:cNvPr id="318" name="Rectangle 53">
          <a:extLst/>
        </xdr:cNvPr>
        <xdr:cNvSpPr>
          <a:spLocks noChangeArrowheads="1"/>
        </xdr:cNvSpPr>
      </xdr:nvSpPr>
      <xdr:spPr bwMode="auto">
        <a:xfrm>
          <a:off x="21580928"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19"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20"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21"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22"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23"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24"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25"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26"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27"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28"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29"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30"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31"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32"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33"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34"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35"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36"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37"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38"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39"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40"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41"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42"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43"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44"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45"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46"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47"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48"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4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5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5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5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5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5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5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5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5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5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5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6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6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6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6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6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6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6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6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6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6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7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7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7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7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7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7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7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7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7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7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8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8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8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8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8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8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8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8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8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8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9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9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9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9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9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9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9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9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9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9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0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0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0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0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0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0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0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0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0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0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1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1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1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1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1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1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1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1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1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1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2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2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2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2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2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2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2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2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2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2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3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3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3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3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3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3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3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3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3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3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4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4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4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4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4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4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4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4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4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4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5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5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5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5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5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5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5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5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5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5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6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6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6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6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6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6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6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6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6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6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7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7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7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7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7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7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7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7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7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7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8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8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8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8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8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8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8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8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8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8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9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9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9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9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9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9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9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9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9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49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0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0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0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0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0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0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0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0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0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0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1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1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1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1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1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1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1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1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1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1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2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2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2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2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2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2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2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2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2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2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3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3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3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3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3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3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3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3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3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3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4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4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4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4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4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4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4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4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4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4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5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5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5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5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5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5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5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5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5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5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6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6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6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6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6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6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6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6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6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6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7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7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7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7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7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7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7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7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7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7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8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8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8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8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8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8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8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8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8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8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9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9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9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9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9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9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9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9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9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9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0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0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0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0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0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0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0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0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0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0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1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1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1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1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1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1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1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1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1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1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2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2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2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2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2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2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2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2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2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2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3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3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3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3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3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3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3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3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3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3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4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4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4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4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4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4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4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4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4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4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5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5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5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5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5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5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5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5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5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5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6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6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6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6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6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6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6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6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6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6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7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7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7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7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7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7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7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7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7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1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2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2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2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2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2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2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2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2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2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2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3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3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3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3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3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3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3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3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3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5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6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6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6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6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6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6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6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6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6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6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7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7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7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7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7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7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7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7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7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1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2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2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2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2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2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2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2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2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2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2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3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3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3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3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3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3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3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3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3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5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6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6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6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6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6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6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6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6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6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6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7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7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7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7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7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7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7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7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7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1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2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2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2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2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2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2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2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2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2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2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3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3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3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3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3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3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3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3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3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5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6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6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6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6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6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6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6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6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6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6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7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7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7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7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7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7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7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7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7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7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8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8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8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8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8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8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8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8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8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8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9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9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9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9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9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9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9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9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9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9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0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0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0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0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0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0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0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0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0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0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1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1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1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1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1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1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1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1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1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1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2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2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2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2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2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2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2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2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2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2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3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3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3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3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3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3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3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3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3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3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4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4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4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4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4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4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4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4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4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4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5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5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5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5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5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5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5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5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5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5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6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6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6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6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6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6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6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6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6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6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7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7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7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7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7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7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7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7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7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7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8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8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8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8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8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8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8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8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8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8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9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9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9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9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9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9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9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9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9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1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2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2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2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2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2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2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2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2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2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2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3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3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3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3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3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3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3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3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3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5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6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6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6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6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6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6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6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6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6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6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7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7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7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7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7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7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7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7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7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1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2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2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2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2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2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2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2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2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2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2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3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3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3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3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3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3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3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3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3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3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4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4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4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4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4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4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4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4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4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4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5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5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5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5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5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5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5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5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5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5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6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6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6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6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6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6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6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6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6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6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7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7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7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7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7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7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7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7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7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7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8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8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8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8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8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8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8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8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8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8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9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9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9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9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9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9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9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9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9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9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0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0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0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0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0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0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0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0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0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0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1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1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1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1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1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1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1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1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1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1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2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2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2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2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2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2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2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2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2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2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3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3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3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3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3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3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3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3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3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5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6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6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6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6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6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6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6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6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6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6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7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7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7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7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7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7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7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7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7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1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2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2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2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2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2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2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2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2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2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2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3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3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3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3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3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3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3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3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3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5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6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6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6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6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6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6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6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6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6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6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7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7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7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7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7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7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7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7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7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7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8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8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8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8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8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8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8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8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8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8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9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9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9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9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9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9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9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9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9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9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0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0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0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0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0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0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0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0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0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0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1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1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1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1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1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1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1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1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1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1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2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2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2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2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2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2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2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2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2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2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3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3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3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3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3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3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3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3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3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3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4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4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4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4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4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4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4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4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4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4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5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5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5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5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5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5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5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5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5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5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6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6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6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6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6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6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6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6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6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6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7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7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7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7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7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7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7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7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7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1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2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2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2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2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2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2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2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2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2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2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3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3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3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3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3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3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3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3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3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5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6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6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6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6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6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6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6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6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6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6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7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7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7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7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7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7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7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7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7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69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0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0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0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0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0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0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0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0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0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0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5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5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5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5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5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5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5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5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5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5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6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6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6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6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6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6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6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6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6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6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7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7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7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7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7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7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7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7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7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7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8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8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8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8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8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8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8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8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8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8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9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9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9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9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9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9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9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9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9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9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0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0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0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0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0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0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0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0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0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0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1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1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1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1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1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1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1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1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1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18</xdr:row>
      <xdr:rowOff>152400</xdr:rowOff>
    </xdr:from>
    <xdr:to>
      <xdr:col>18</xdr:col>
      <xdr:colOff>375557</xdr:colOff>
      <xdr:row>19</xdr:row>
      <xdr:rowOff>228600</xdr:rowOff>
    </xdr:to>
    <xdr:sp macro="[0]!Escalas_impacto" textlink="">
      <xdr:nvSpPr>
        <xdr:cNvPr id="1819" name="Rectangle 53">
          <a:extLst/>
        </xdr:cNvPr>
        <xdr:cNvSpPr>
          <a:spLocks noChangeArrowheads="1"/>
        </xdr:cNvSpPr>
      </xdr:nvSpPr>
      <xdr:spPr bwMode="auto">
        <a:xfrm>
          <a:off x="1980655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18</xdr:row>
      <xdr:rowOff>152400</xdr:rowOff>
    </xdr:from>
    <xdr:to>
      <xdr:col>18</xdr:col>
      <xdr:colOff>375557</xdr:colOff>
      <xdr:row>19</xdr:row>
      <xdr:rowOff>228600</xdr:rowOff>
    </xdr:to>
    <xdr:sp macro="[0]!Escalas_impacto" textlink="">
      <xdr:nvSpPr>
        <xdr:cNvPr id="1820" name="Rectangle 53">
          <a:extLst/>
        </xdr:cNvPr>
        <xdr:cNvSpPr>
          <a:spLocks noChangeArrowheads="1"/>
        </xdr:cNvSpPr>
      </xdr:nvSpPr>
      <xdr:spPr bwMode="auto">
        <a:xfrm>
          <a:off x="1980655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18</xdr:row>
      <xdr:rowOff>152400</xdr:rowOff>
    </xdr:from>
    <xdr:to>
      <xdr:col>18</xdr:col>
      <xdr:colOff>375557</xdr:colOff>
      <xdr:row>19</xdr:row>
      <xdr:rowOff>228600</xdr:rowOff>
    </xdr:to>
    <xdr:sp macro="[0]!Escalas_impacto" textlink="">
      <xdr:nvSpPr>
        <xdr:cNvPr id="1821" name="Rectangle 53">
          <a:extLst/>
        </xdr:cNvPr>
        <xdr:cNvSpPr>
          <a:spLocks noChangeArrowheads="1"/>
        </xdr:cNvSpPr>
      </xdr:nvSpPr>
      <xdr:spPr bwMode="auto">
        <a:xfrm>
          <a:off x="1980655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18</xdr:row>
      <xdr:rowOff>152400</xdr:rowOff>
    </xdr:from>
    <xdr:to>
      <xdr:col>18</xdr:col>
      <xdr:colOff>375557</xdr:colOff>
      <xdr:row>19</xdr:row>
      <xdr:rowOff>228600</xdr:rowOff>
    </xdr:to>
    <xdr:sp macro="[0]!Escalas_impacto" textlink="">
      <xdr:nvSpPr>
        <xdr:cNvPr id="1822" name="Rectangle 53">
          <a:extLst/>
        </xdr:cNvPr>
        <xdr:cNvSpPr>
          <a:spLocks noChangeArrowheads="1"/>
        </xdr:cNvSpPr>
      </xdr:nvSpPr>
      <xdr:spPr bwMode="auto">
        <a:xfrm>
          <a:off x="1980655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23"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24"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25"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26"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27"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28"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29"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30"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31"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32"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33"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34"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35"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36"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37"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38"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39"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40"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41"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42"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43"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44"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45"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46"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47"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48"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49"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50"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51"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52"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53"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54"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55"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56"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57"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58"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59"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60"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61"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62"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63"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64"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65"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66"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67"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68"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69"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70"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71"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72"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73"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74"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75"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76"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77"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78"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79"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80"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81"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82"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38</xdr:col>
      <xdr:colOff>1409700</xdr:colOff>
      <xdr:row>1</xdr:row>
      <xdr:rowOff>104775</xdr:rowOff>
    </xdr:from>
    <xdr:to>
      <xdr:col>38</xdr:col>
      <xdr:colOff>1409700</xdr:colOff>
      <xdr:row>2</xdr:row>
      <xdr:rowOff>85488</xdr:rowOff>
    </xdr:to>
    <xdr:sp macro="[0]!MostrarFuente_Impacto" textlink="">
      <xdr:nvSpPr>
        <xdr:cNvPr id="6445" name="Rectangle 52">
          <a:extLst/>
        </xdr:cNvPr>
        <xdr:cNvSpPr>
          <a:spLocks noChangeArrowheads="1"/>
        </xdr:cNvSpPr>
      </xdr:nvSpPr>
      <xdr:spPr bwMode="auto">
        <a:xfrm>
          <a:off x="23351836" y="1039957"/>
          <a:ext cx="0" cy="37903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0</xdr:row>
      <xdr:rowOff>104775</xdr:rowOff>
    </xdr:from>
    <xdr:to>
      <xdr:col>4</xdr:col>
      <xdr:colOff>0</xdr:colOff>
      <xdr:row>2</xdr:row>
      <xdr:rowOff>133350</xdr:rowOff>
    </xdr:to>
    <xdr:grpSp>
      <xdr:nvGrpSpPr>
        <xdr:cNvPr id="2" name="Group 5">
          <a:extLst/>
        </xdr:cNvPr>
        <xdr:cNvGrpSpPr>
          <a:grpSpLocks/>
        </xdr:cNvGrpSpPr>
      </xdr:nvGrpSpPr>
      <xdr:grpSpPr bwMode="auto">
        <a:xfrm>
          <a:off x="4139045" y="104775"/>
          <a:ext cx="0" cy="859848"/>
          <a:chOff x="8569490" y="3697224"/>
          <a:chExt cx="652062" cy="835218"/>
        </a:xfrm>
      </xdr:grpSpPr>
      <xdr:pic>
        <xdr:nvPicPr>
          <xdr:cNvPr id="3" name="13 Imagen" descr="Untitled-1.png">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9490" y="3697224"/>
            <a:ext cx="652062" cy="658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sp macro="[1]!mostrarTipoRiesgo" textlink="">
        <xdr:nvSpPr>
          <xdr:cNvPr id="4" name="Text Box 28">
            <a:extLst/>
          </xdr:cNvPr>
          <xdr:cNvSpPr txBox="1"/>
        </xdr:nvSpPr>
        <xdr:spPr>
          <a:xfrm>
            <a:off x="9182100" y="4777853"/>
            <a:ext cx="0" cy="4264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grpSp>
    <xdr:clientData/>
  </xdr:twoCellAnchor>
  <xdr:twoCellAnchor>
    <xdr:from>
      <xdr:col>12</xdr:col>
      <xdr:colOff>551090</xdr:colOff>
      <xdr:row>4</xdr:row>
      <xdr:rowOff>172146</xdr:rowOff>
    </xdr:from>
    <xdr:to>
      <xdr:col>12</xdr:col>
      <xdr:colOff>551090</xdr:colOff>
      <xdr:row>4</xdr:row>
      <xdr:rowOff>191436</xdr:rowOff>
    </xdr:to>
    <xdr:sp macro="[1]!mostrarEscalasRiesgoResidual" textlink="">
      <xdr:nvSpPr>
        <xdr:cNvPr id="5" name="Text Box 8">
          <a:extLst/>
        </xdr:cNvPr>
        <xdr:cNvSpPr txBox="1"/>
      </xdr:nvSpPr>
      <xdr:spPr>
        <a:xfrm>
          <a:off x="29698950" y="5525196"/>
          <a:ext cx="0" cy="192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RR</a:t>
          </a:r>
        </a:p>
      </xdr:txBody>
    </xdr:sp>
    <xdr:clientData/>
  </xdr:twoCellAnchor>
  <xdr:twoCellAnchor>
    <xdr:from>
      <xdr:col>3</xdr:col>
      <xdr:colOff>1409700</xdr:colOff>
      <xdr:row>0</xdr:row>
      <xdr:rowOff>104775</xdr:rowOff>
    </xdr:from>
    <xdr:to>
      <xdr:col>3</xdr:col>
      <xdr:colOff>1409700</xdr:colOff>
      <xdr:row>2</xdr:row>
      <xdr:rowOff>85488</xdr:rowOff>
    </xdr:to>
    <xdr:sp macro="[0]!MostrarFuente_Impacto" textlink="">
      <xdr:nvSpPr>
        <xdr:cNvPr id="6" name="Rectangle 52">
          <a:extLst/>
        </xdr:cNvPr>
        <xdr:cNvSpPr>
          <a:spLocks noChangeArrowheads="1"/>
        </xdr:cNvSpPr>
      </xdr:nvSpPr>
      <xdr:spPr bwMode="auto">
        <a:xfrm>
          <a:off x="8524875" y="2686050"/>
          <a:ext cx="0" cy="81891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4</xdr:col>
      <xdr:colOff>0</xdr:colOff>
      <xdr:row>0</xdr:row>
      <xdr:rowOff>133350</xdr:rowOff>
    </xdr:from>
    <xdr:to>
      <xdr:col>4</xdr:col>
      <xdr:colOff>0</xdr:colOff>
      <xdr:row>0</xdr:row>
      <xdr:rowOff>514350</xdr:rowOff>
    </xdr:to>
    <xdr:sp macro="[0]!Tipo_riesgo" textlink="">
      <xdr:nvSpPr>
        <xdr:cNvPr id="7" name="Rectangle 54">
          <a:extLst/>
        </xdr:cNvPr>
        <xdr:cNvSpPr>
          <a:spLocks noChangeArrowheads="1"/>
        </xdr:cNvSpPr>
      </xdr:nvSpPr>
      <xdr:spPr bwMode="auto">
        <a:xfrm>
          <a:off x="8886825" y="2714625"/>
          <a:ext cx="0" cy="28575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4</xdr:col>
      <xdr:colOff>0</xdr:colOff>
      <xdr:row>2</xdr:row>
      <xdr:rowOff>224518</xdr:rowOff>
    </xdr:from>
    <xdr:to>
      <xdr:col>4</xdr:col>
      <xdr:colOff>0</xdr:colOff>
      <xdr:row>2</xdr:row>
      <xdr:rowOff>420847</xdr:rowOff>
    </xdr:to>
    <xdr:sp macro="" textlink="">
      <xdr:nvSpPr>
        <xdr:cNvPr id="8" name="Rectangle 55">
          <a:extLst/>
        </xdr:cNvPr>
        <xdr:cNvSpPr>
          <a:spLocks noChangeArrowheads="1"/>
        </xdr:cNvSpPr>
      </xdr:nvSpPr>
      <xdr:spPr bwMode="auto">
        <a:xfrm>
          <a:off x="8886825" y="3643993"/>
          <a:ext cx="0" cy="196329"/>
        </a:xfrm>
        <a:prstGeom prst="rect">
          <a:avLst/>
        </a:prstGeom>
        <a:noFill/>
        <a:ln w="9525">
          <a:noFill/>
          <a:miter lim="800000"/>
          <a:headEnd/>
          <a:tailEnd/>
        </a:ln>
      </xdr:spPr>
      <xdr:txBody>
        <a:bodyPr vertOverflow="clip" wrap="square" lIns="45720" tIns="41148" rIns="45720" bIns="0" anchor="t" upright="1"/>
        <a:lstStyle/>
        <a:p>
          <a:pPr algn="ctr" rtl="1">
            <a:defRPr sz="1000"/>
          </a:pPr>
          <a:r>
            <a:rPr lang="es-CO" sz="2000" b="1" i="0" strike="noStrike">
              <a:solidFill>
                <a:srgbClr val="FFFFFF"/>
              </a:solidFill>
              <a:latin typeface="Arial"/>
              <a:cs typeface="Arial"/>
            </a:rPr>
            <a:t>?</a:t>
          </a:r>
        </a:p>
      </xdr:txBody>
    </xdr:sp>
    <xdr:clientData/>
  </xdr:twoCellAnchor>
  <xdr:twoCellAnchor editAs="oneCell">
    <xdr:from>
      <xdr:col>2</xdr:col>
      <xdr:colOff>0</xdr:colOff>
      <xdr:row>13</xdr:row>
      <xdr:rowOff>0</xdr:rowOff>
    </xdr:from>
    <xdr:to>
      <xdr:col>2</xdr:col>
      <xdr:colOff>295275</xdr:colOff>
      <xdr:row>14</xdr:row>
      <xdr:rowOff>161923</xdr:rowOff>
    </xdr:to>
    <xdr:sp macro="" textlink="">
      <xdr:nvSpPr>
        <xdr:cNvPr id="9" name="AutoShape 38" descr="Resultado de imagen para boton agregar icono">
          <a:extLst/>
        </xdr:cNvPr>
        <xdr:cNvSpPr>
          <a:spLocks noChangeAspect="1" noChangeArrowheads="1"/>
        </xdr:cNvSpPr>
      </xdr:nvSpPr>
      <xdr:spPr bwMode="auto">
        <a:xfrm>
          <a:off x="3448050" y="79390875"/>
          <a:ext cx="295275" cy="323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295275</xdr:colOff>
      <xdr:row>14</xdr:row>
      <xdr:rowOff>161923</xdr:rowOff>
    </xdr:to>
    <xdr:sp macro="" textlink="">
      <xdr:nvSpPr>
        <xdr:cNvPr id="10" name="AutoShape 39" descr="Resultado de imagen para boton agregar icono">
          <a:extLst/>
        </xdr:cNvPr>
        <xdr:cNvSpPr>
          <a:spLocks noChangeAspect="1" noChangeArrowheads="1"/>
        </xdr:cNvSpPr>
      </xdr:nvSpPr>
      <xdr:spPr bwMode="auto">
        <a:xfrm>
          <a:off x="3448050" y="79390875"/>
          <a:ext cx="295275" cy="323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295275</xdr:colOff>
      <xdr:row>14</xdr:row>
      <xdr:rowOff>161923</xdr:rowOff>
    </xdr:to>
    <xdr:sp macro="" textlink="">
      <xdr:nvSpPr>
        <xdr:cNvPr id="11" name="AutoShape 40" descr="Resultado de imagen para boton agregar icono">
          <a:extLst/>
        </xdr:cNvPr>
        <xdr:cNvSpPr>
          <a:spLocks noChangeAspect="1" noChangeArrowheads="1"/>
        </xdr:cNvSpPr>
      </xdr:nvSpPr>
      <xdr:spPr bwMode="auto">
        <a:xfrm>
          <a:off x="3448050" y="79390875"/>
          <a:ext cx="295275" cy="323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295275</xdr:colOff>
      <xdr:row>14</xdr:row>
      <xdr:rowOff>161923</xdr:rowOff>
    </xdr:to>
    <xdr:sp macro="" textlink="">
      <xdr:nvSpPr>
        <xdr:cNvPr id="12" name="AutoShape 42" descr="Z">
          <a:extLst/>
        </xdr:cNvPr>
        <xdr:cNvSpPr>
          <a:spLocks noChangeAspect="1" noChangeArrowheads="1"/>
        </xdr:cNvSpPr>
      </xdr:nvSpPr>
      <xdr:spPr bwMode="auto">
        <a:xfrm>
          <a:off x="3448050" y="79390875"/>
          <a:ext cx="295275" cy="323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2721</xdr:colOff>
      <xdr:row>4</xdr:row>
      <xdr:rowOff>339513</xdr:rowOff>
    </xdr:from>
    <xdr:to>
      <xdr:col>4</xdr:col>
      <xdr:colOff>2721</xdr:colOff>
      <xdr:row>4</xdr:row>
      <xdr:rowOff>334552</xdr:rowOff>
    </xdr:to>
    <xdr:sp macro="[1]!mostrarPerfilRiesgoInh" textlink="">
      <xdr:nvSpPr>
        <xdr:cNvPr id="25" name="15 CuadroTexto">
          <a:extLst/>
        </xdr:cNvPr>
        <xdr:cNvSpPr txBox="1"/>
      </xdr:nvSpPr>
      <xdr:spPr>
        <a:xfrm>
          <a:off x="11442246" y="5692563"/>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PRI</a:t>
          </a:r>
        </a:p>
      </xdr:txBody>
    </xdr:sp>
    <xdr:clientData/>
  </xdr:twoCellAnchor>
  <xdr:twoCellAnchor>
    <xdr:from>
      <xdr:col>4</xdr:col>
      <xdr:colOff>1035504</xdr:colOff>
      <xdr:row>1</xdr:row>
      <xdr:rowOff>198910</xdr:rowOff>
    </xdr:from>
    <xdr:to>
      <xdr:col>4</xdr:col>
      <xdr:colOff>1035504</xdr:colOff>
      <xdr:row>2</xdr:row>
      <xdr:rowOff>107557</xdr:rowOff>
    </xdr:to>
    <xdr:sp macro="[1]!mostrarControlesExistentes" textlink="">
      <xdr:nvSpPr>
        <xdr:cNvPr id="26" name="Text Box 9">
          <a:extLst/>
        </xdr:cNvPr>
        <xdr:cNvSpPr txBox="1"/>
      </xdr:nvSpPr>
      <xdr:spPr>
        <a:xfrm>
          <a:off x="12475029" y="3618385"/>
          <a:ext cx="0" cy="37537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38100</xdr:colOff>
      <xdr:row>2</xdr:row>
      <xdr:rowOff>104775</xdr:rowOff>
    </xdr:from>
    <xdr:to>
      <xdr:col>10</xdr:col>
      <xdr:colOff>571500</xdr:colOff>
      <xdr:row>6</xdr:row>
      <xdr:rowOff>19050</xdr:rowOff>
    </xdr:to>
    <xdr:sp macro="[0]!Ocultar" textlink="">
      <xdr:nvSpPr>
        <xdr:cNvPr id="6145" name="AutoShape 2">
          <a:extLst>
            <a:ext uri="{FF2B5EF4-FFF2-40B4-BE49-F238E27FC236}">
              <a16:creationId xmlns:a16="http://schemas.microsoft.com/office/drawing/2014/main" id="{00000000-0008-0000-0200-000001180000}"/>
            </a:ext>
          </a:extLst>
        </xdr:cNvPr>
        <xdr:cNvSpPr>
          <a:spLocks noChangeArrowheads="1"/>
        </xdr:cNvSpPr>
      </xdr:nvSpPr>
      <xdr:spPr bwMode="auto">
        <a:xfrm>
          <a:off x="6848475" y="428625"/>
          <a:ext cx="1295400" cy="561975"/>
        </a:xfrm>
        <a:prstGeom prst="leftArrow">
          <a:avLst>
            <a:gd name="adj1" fmla="val 50000"/>
            <a:gd name="adj2" fmla="val 57627"/>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1200" b="1" i="0" u="none" strike="noStrike" baseline="0">
              <a:solidFill>
                <a:srgbClr val="FFFFFF"/>
              </a:solidFill>
              <a:latin typeface="Arial"/>
              <a:cs typeface="Arial"/>
            </a:rPr>
            <a:t>Volver</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ormatos%20Matriz%20de%20riesgos.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GESTION%20DEL%20RIESGO.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 val="Formatos%20Matriz%20de%20riesgo"/>
    </sheetNames>
    <definedNames>
      <definedName name="mostrarControlesExistentes"/>
      <definedName name="mostrarEscalasRiesgoResidual"/>
      <definedName name="mostrarPerfilRiesgoInh"/>
      <definedName name="mostrarTipoRiesgo"/>
    </defined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C7:AI19"/>
  <sheetViews>
    <sheetView workbookViewId="0">
      <selection activeCell="C21" sqref="C21"/>
    </sheetView>
  </sheetViews>
  <sheetFormatPr baseColWidth="10" defaultRowHeight="12.75"/>
  <sheetData>
    <row r="7" spans="3:3">
      <c r="C7" t="s">
        <v>176</v>
      </c>
    </row>
    <row r="8" spans="3:3">
      <c r="C8" t="s">
        <v>177</v>
      </c>
    </row>
    <row r="9" spans="3:3">
      <c r="C9" t="s">
        <v>178</v>
      </c>
    </row>
    <row r="10" spans="3:3">
      <c r="C10" t="s">
        <v>179</v>
      </c>
    </row>
    <row r="11" spans="3:3">
      <c r="C11" t="s">
        <v>180</v>
      </c>
    </row>
    <row r="19" spans="35:35">
      <c r="AI19" t="s">
        <v>181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3:AI19"/>
  <sheetViews>
    <sheetView workbookViewId="0">
      <selection activeCell="D25" sqref="D25"/>
    </sheetView>
  </sheetViews>
  <sheetFormatPr baseColWidth="10" defaultRowHeight="12.75"/>
  <sheetData>
    <row r="3" spans="2:2">
      <c r="B3" t="s">
        <v>123</v>
      </c>
    </row>
    <row r="4" spans="2:2">
      <c r="B4" t="s">
        <v>124</v>
      </c>
    </row>
    <row r="5" spans="2:2">
      <c r="B5" t="s">
        <v>125</v>
      </c>
    </row>
    <row r="19" spans="35:35">
      <c r="AI19" t="s">
        <v>126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4:AI19"/>
  <sheetViews>
    <sheetView workbookViewId="0">
      <selection activeCell="B14" sqref="B14"/>
    </sheetView>
  </sheetViews>
  <sheetFormatPr baseColWidth="10" defaultRowHeight="12.75"/>
  <cols>
    <col min="2" max="2" width="27.5703125" bestFit="1" customWidth="1"/>
  </cols>
  <sheetData>
    <row r="4" spans="2:2" ht="14.25">
      <c r="B4" s="23" t="s">
        <v>129</v>
      </c>
    </row>
    <row r="5" spans="2:2" ht="14.25">
      <c r="B5" s="23" t="s">
        <v>130</v>
      </c>
    </row>
    <row r="6" spans="2:2" ht="14.25">
      <c r="B6" s="23" t="s">
        <v>131</v>
      </c>
    </row>
    <row r="7" spans="2:2" ht="14.25">
      <c r="B7" s="23" t="s">
        <v>132</v>
      </c>
    </row>
    <row r="8" spans="2:2" ht="14.25">
      <c r="B8" s="23" t="s">
        <v>133</v>
      </c>
    </row>
    <row r="9" spans="2:2" ht="14.25">
      <c r="B9" s="23" t="s">
        <v>134</v>
      </c>
    </row>
    <row r="10" spans="2:2" ht="14.25">
      <c r="B10" s="23" t="s">
        <v>136</v>
      </c>
    </row>
    <row r="11" spans="2:2" ht="14.25">
      <c r="B11" s="23" t="s">
        <v>128</v>
      </c>
    </row>
    <row r="12" spans="2:2" ht="14.25">
      <c r="B12" s="23" t="s">
        <v>137</v>
      </c>
    </row>
    <row r="13" spans="2:2" ht="14.25">
      <c r="B13" s="23" t="s">
        <v>139</v>
      </c>
    </row>
    <row r="14" spans="2:2" ht="14.25">
      <c r="B14" s="23" t="s">
        <v>135</v>
      </c>
    </row>
    <row r="15" spans="2:2" ht="14.25">
      <c r="B15" s="23" t="s">
        <v>138</v>
      </c>
    </row>
    <row r="19" spans="35:35">
      <c r="AI19" t="s">
        <v>127</v>
      </c>
    </row>
  </sheetData>
  <dataValidations count="1">
    <dataValidation type="list" showInputMessage="1" showErrorMessage="1" sqref="B5:B15">
      <formula1>$B$4:$B$15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C5:AI19"/>
  <sheetViews>
    <sheetView workbookViewId="0">
      <selection activeCell="C5" sqref="C5"/>
    </sheetView>
  </sheetViews>
  <sheetFormatPr baseColWidth="10" defaultRowHeight="12.75"/>
  <sheetData>
    <row r="5" spans="3:3">
      <c r="C5" t="s">
        <v>149</v>
      </c>
    </row>
    <row r="6" spans="3:3">
      <c r="C6" t="s">
        <v>150</v>
      </c>
    </row>
    <row r="7" spans="3:3">
      <c r="C7" t="s">
        <v>151</v>
      </c>
    </row>
    <row r="8" spans="3:3">
      <c r="C8" t="s">
        <v>152</v>
      </c>
    </row>
    <row r="19" spans="35:35">
      <c r="AI19"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C7:AI19"/>
  <sheetViews>
    <sheetView workbookViewId="0">
      <selection activeCell="C15" sqref="C15"/>
    </sheetView>
  </sheetViews>
  <sheetFormatPr baseColWidth="10" defaultRowHeight="12.75"/>
  <cols>
    <col min="3" max="3" width="14.42578125" customWidth="1"/>
  </cols>
  <sheetData>
    <row r="7" spans="3:3">
      <c r="C7" s="63" t="s">
        <v>103</v>
      </c>
    </row>
    <row r="8" spans="3:3">
      <c r="C8" s="64" t="s">
        <v>99</v>
      </c>
    </row>
    <row r="9" spans="3:3">
      <c r="C9" s="58" t="s">
        <v>102</v>
      </c>
    </row>
    <row r="10" spans="3:3">
      <c r="C10" s="57" t="s">
        <v>98</v>
      </c>
    </row>
    <row r="11" spans="3:3">
      <c r="C11" s="56" t="s">
        <v>158</v>
      </c>
    </row>
    <row r="15" spans="3:3">
      <c r="C15" t="s">
        <v>141</v>
      </c>
    </row>
    <row r="16" spans="3:3">
      <c r="C16" t="s">
        <v>153</v>
      </c>
    </row>
    <row r="17" spans="3:35">
      <c r="C17" t="s">
        <v>21</v>
      </c>
    </row>
    <row r="18" spans="3:35">
      <c r="C18" t="s">
        <v>100</v>
      </c>
    </row>
    <row r="19" spans="3:35">
      <c r="C19" t="s">
        <v>60</v>
      </c>
      <c r="AI19"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5:AI34"/>
  <sheetViews>
    <sheetView workbookViewId="0">
      <selection activeCell="C33" sqref="C33"/>
    </sheetView>
  </sheetViews>
  <sheetFormatPr baseColWidth="10" defaultRowHeight="12.75"/>
  <cols>
    <col min="2" max="2" width="19.28515625" bestFit="1" customWidth="1"/>
  </cols>
  <sheetData>
    <row r="5" spans="2:2">
      <c r="B5" t="s">
        <v>145</v>
      </c>
    </row>
    <row r="6" spans="2:2">
      <c r="B6" t="s">
        <v>146</v>
      </c>
    </row>
    <row r="10" spans="2:2">
      <c r="B10" t="s">
        <v>124</v>
      </c>
    </row>
    <row r="11" spans="2:2">
      <c r="B11" t="s">
        <v>123</v>
      </c>
    </row>
    <row r="14" spans="2:2">
      <c r="B14" t="s">
        <v>149</v>
      </c>
    </row>
    <row r="15" spans="2:2">
      <c r="B15" t="s">
        <v>150</v>
      </c>
    </row>
    <row r="16" spans="2:2">
      <c r="B16" t="s">
        <v>151</v>
      </c>
    </row>
    <row r="17" spans="2:35">
      <c r="B17" t="s">
        <v>152</v>
      </c>
    </row>
    <row r="19" spans="2:35">
      <c r="AH19" t="s">
        <v>147</v>
      </c>
      <c r="AI19" t="s">
        <v>167</v>
      </c>
    </row>
    <row r="21" spans="2:35">
      <c r="B21" t="s">
        <v>160</v>
      </c>
    </row>
    <row r="22" spans="2:35">
      <c r="B22" t="s">
        <v>161</v>
      </c>
    </row>
    <row r="23" spans="2:35">
      <c r="B23" t="s">
        <v>162</v>
      </c>
    </row>
    <row r="24" spans="2:35">
      <c r="B24" t="s">
        <v>131</v>
      </c>
    </row>
    <row r="25" spans="2:35">
      <c r="B25" t="s">
        <v>163</v>
      </c>
    </row>
    <row r="26" spans="2:35">
      <c r="B26" t="s">
        <v>164</v>
      </c>
    </row>
    <row r="27" spans="2:35">
      <c r="B27" t="s">
        <v>165</v>
      </c>
    </row>
    <row r="28" spans="2:35">
      <c r="B28" t="s">
        <v>166</v>
      </c>
    </row>
    <row r="31" spans="2:35">
      <c r="B31" t="s">
        <v>157</v>
      </c>
    </row>
    <row r="32" spans="2:35">
      <c r="B32" t="s">
        <v>156</v>
      </c>
    </row>
    <row r="33" spans="2:2">
      <c r="B33" t="s">
        <v>155</v>
      </c>
    </row>
    <row r="34" spans="2:2">
      <c r="B34" t="s">
        <v>154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dimension ref="A1:HB455"/>
  <sheetViews>
    <sheetView tabSelected="1" zoomScale="55" zoomScaleNormal="55" zoomScaleSheetLayoutView="40" workbookViewId="0">
      <selection activeCell="K10" sqref="K10"/>
    </sheetView>
  </sheetViews>
  <sheetFormatPr baseColWidth="10" defaultRowHeight="15"/>
  <cols>
    <col min="1" max="1" width="0.28515625" style="4" customWidth="1"/>
    <col min="2" max="2" width="7.7109375" style="14" customWidth="1"/>
    <col min="3" max="3" width="7.5703125" style="88" customWidth="1"/>
    <col min="4" max="4" width="28.140625" style="14" customWidth="1"/>
    <col min="5" max="5" width="8" style="14" customWidth="1"/>
    <col min="6" max="6" width="25.85546875" style="14" customWidth="1"/>
    <col min="7" max="7" width="29.140625" style="14" customWidth="1"/>
    <col min="8" max="8" width="26.5703125" style="14" customWidth="1"/>
    <col min="9" max="9" width="6.7109375" style="18" customWidth="1"/>
    <col min="10" max="10" width="5.42578125" style="18" bestFit="1" customWidth="1"/>
    <col min="11" max="11" width="6.140625" style="18" customWidth="1"/>
    <col min="12" max="12" width="4.5703125" style="18" bestFit="1" customWidth="1"/>
    <col min="13" max="13" width="9.28515625" style="18" customWidth="1"/>
    <col min="14" max="14" width="6.140625" style="21" customWidth="1"/>
    <col min="15" max="15" width="27.7109375" style="21" customWidth="1"/>
    <col min="16" max="17" width="2.5703125" style="21" hidden="1" customWidth="1"/>
    <col min="18" max="18" width="5.42578125" style="21" customWidth="1"/>
    <col min="19" max="19" width="5.5703125" style="21" customWidth="1"/>
    <col min="20" max="20" width="7.140625" style="21" customWidth="1"/>
    <col min="21" max="21" width="6" style="21" customWidth="1"/>
    <col min="22" max="22" width="7.85546875" style="21" customWidth="1"/>
    <col min="23" max="23" width="7.5703125" style="21" customWidth="1"/>
    <col min="24" max="24" width="14.140625" style="18" customWidth="1"/>
    <col min="25" max="25" width="39.28515625" style="18" customWidth="1"/>
    <col min="26" max="26" width="25.42578125" style="93" customWidth="1"/>
    <col min="27" max="27" width="13" style="18" customWidth="1"/>
    <col min="28" max="28" width="86.140625" style="18" customWidth="1"/>
    <col min="29" max="29" width="13.140625" style="18" customWidth="1"/>
    <col min="30" max="30" width="15.42578125" style="18" customWidth="1"/>
    <col min="31" max="31" width="21" style="39" hidden="1" customWidth="1"/>
    <col min="32" max="32" width="15.140625" style="41" hidden="1" customWidth="1"/>
    <col min="33" max="37" width="11.42578125" style="41" hidden="1" customWidth="1"/>
    <col min="38" max="38" width="20.42578125" style="42" hidden="1" customWidth="1"/>
    <col min="39" max="39" width="78.42578125" style="2" hidden="1" customWidth="1"/>
    <col min="40" max="47" width="11.42578125" style="2"/>
    <col min="48" max="48" width="19.42578125" style="2" customWidth="1"/>
    <col min="49" max="49" width="11.42578125" style="2"/>
    <col min="50" max="50" width="24.28515625" style="2" customWidth="1"/>
    <col min="51" max="52" width="11.42578125" style="2" hidden="1" customWidth="1"/>
    <col min="53" max="53" width="25" style="2" customWidth="1"/>
    <col min="54" max="54" width="37.7109375" style="2" customWidth="1"/>
    <col min="55" max="55" width="27.7109375" style="2" customWidth="1"/>
    <col min="56" max="56" width="18.28515625" style="2" customWidth="1"/>
    <col min="57" max="57" width="4.42578125" style="2" customWidth="1"/>
    <col min="58" max="58" width="19.42578125" style="2" customWidth="1"/>
    <col min="59" max="59" width="4.28515625" style="2" customWidth="1"/>
    <col min="60" max="60" width="13.42578125" style="2" bestFit="1" customWidth="1"/>
    <col min="61" max="61" width="17.5703125" style="2" customWidth="1"/>
    <col min="62" max="62" width="27.140625" style="2" bestFit="1" customWidth="1"/>
    <col min="63" max="63" width="22" style="2" customWidth="1"/>
    <col min="64" max="64" width="18.42578125" style="2" customWidth="1"/>
    <col min="65" max="65" width="19" style="2" customWidth="1"/>
    <col min="66" max="66" width="20.7109375" style="2" customWidth="1"/>
    <col min="67" max="67" width="14.5703125" style="2" customWidth="1"/>
    <col min="68" max="68" width="13.5703125" style="2" customWidth="1"/>
    <col min="69" max="209" width="11.42578125" style="2"/>
    <col min="210" max="210" width="20.5703125" style="3" customWidth="1"/>
    <col min="211" max="16384" width="11.42578125" style="2"/>
  </cols>
  <sheetData>
    <row r="1" spans="1:210" ht="74.25" customHeight="1">
      <c r="B1" s="144" t="s">
        <v>370</v>
      </c>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row>
    <row r="2" spans="1:210" customFormat="1" ht="30.75" customHeight="1">
      <c r="A2" s="45"/>
      <c r="B2" s="145"/>
      <c r="C2" s="146"/>
      <c r="D2" s="147"/>
      <c r="E2" s="148" t="s">
        <v>169</v>
      </c>
      <c r="F2" s="149"/>
      <c r="G2" s="149"/>
      <c r="H2" s="149"/>
      <c r="I2" s="149"/>
      <c r="J2" s="149"/>
      <c r="K2" s="149"/>
      <c r="L2" s="149"/>
      <c r="M2" s="149"/>
      <c r="N2" s="149"/>
      <c r="O2" s="149"/>
      <c r="P2" s="149"/>
      <c r="Q2" s="149"/>
      <c r="R2" s="149"/>
      <c r="S2" s="149"/>
      <c r="T2" s="149"/>
      <c r="U2" s="149"/>
      <c r="V2" s="149"/>
      <c r="W2" s="149"/>
      <c r="X2" s="149"/>
      <c r="Y2" s="150"/>
      <c r="Z2" s="154" t="s">
        <v>117</v>
      </c>
      <c r="AA2" s="154"/>
      <c r="AB2" s="155" t="s">
        <v>196</v>
      </c>
      <c r="AC2" s="156"/>
      <c r="AD2" s="157"/>
      <c r="AM2" s="141" t="s">
        <v>350</v>
      </c>
    </row>
    <row r="3" spans="1:210" customFormat="1" ht="22.5" customHeight="1">
      <c r="A3" s="45"/>
      <c r="B3" s="148"/>
      <c r="C3" s="149"/>
      <c r="D3" s="150"/>
      <c r="E3" s="148"/>
      <c r="F3" s="149"/>
      <c r="G3" s="149"/>
      <c r="H3" s="149"/>
      <c r="I3" s="149"/>
      <c r="J3" s="149"/>
      <c r="K3" s="149"/>
      <c r="L3" s="149"/>
      <c r="M3" s="149"/>
      <c r="N3" s="149"/>
      <c r="O3" s="149"/>
      <c r="P3" s="149"/>
      <c r="Q3" s="149"/>
      <c r="R3" s="149"/>
      <c r="S3" s="149"/>
      <c r="T3" s="149"/>
      <c r="U3" s="149"/>
      <c r="V3" s="149"/>
      <c r="W3" s="149"/>
      <c r="X3" s="149"/>
      <c r="Y3" s="150"/>
      <c r="Z3" s="154" t="s">
        <v>118</v>
      </c>
      <c r="AA3" s="154"/>
      <c r="AB3" s="155">
        <v>2</v>
      </c>
      <c r="AC3" s="156"/>
      <c r="AD3" s="157"/>
      <c r="AM3" s="142"/>
    </row>
    <row r="4" spans="1:210" customFormat="1" ht="27.75" customHeight="1">
      <c r="A4" s="45"/>
      <c r="B4" s="151"/>
      <c r="C4" s="152"/>
      <c r="D4" s="153"/>
      <c r="E4" s="151"/>
      <c r="F4" s="152"/>
      <c r="G4" s="152"/>
      <c r="H4" s="152"/>
      <c r="I4" s="152"/>
      <c r="J4" s="152"/>
      <c r="K4" s="152"/>
      <c r="L4" s="152"/>
      <c r="M4" s="152"/>
      <c r="N4" s="152"/>
      <c r="O4" s="152"/>
      <c r="P4" s="152"/>
      <c r="Q4" s="152"/>
      <c r="R4" s="152"/>
      <c r="S4" s="152"/>
      <c r="T4" s="152"/>
      <c r="U4" s="152"/>
      <c r="V4" s="152"/>
      <c r="W4" s="152"/>
      <c r="X4" s="152"/>
      <c r="Y4" s="153"/>
      <c r="Z4" s="154" t="s">
        <v>119</v>
      </c>
      <c r="AA4" s="154"/>
      <c r="AB4" s="158">
        <v>42929</v>
      </c>
      <c r="AC4" s="156"/>
      <c r="AD4" s="157"/>
      <c r="AM4" s="142"/>
    </row>
    <row r="5" spans="1:210" s="83" customFormat="1" ht="48" customHeight="1">
      <c r="A5" s="82" t="s">
        <v>84</v>
      </c>
      <c r="B5" s="185" t="s">
        <v>197</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7"/>
      <c r="AM5" s="142"/>
    </row>
    <row r="6" spans="1:210" s="1" customFormat="1" ht="33" customHeight="1">
      <c r="A6" s="46"/>
      <c r="B6" s="160" t="s">
        <v>189</v>
      </c>
      <c r="C6" s="161"/>
      <c r="D6" s="161"/>
      <c r="E6" s="161"/>
      <c r="F6" s="161"/>
      <c r="G6" s="161"/>
      <c r="H6" s="181"/>
      <c r="I6" s="160" t="s">
        <v>114</v>
      </c>
      <c r="J6" s="161"/>
      <c r="K6" s="161"/>
      <c r="L6" s="161"/>
      <c r="M6" s="161"/>
      <c r="N6" s="161"/>
      <c r="O6" s="161"/>
      <c r="P6" s="161"/>
      <c r="Q6" s="161"/>
      <c r="R6" s="161"/>
      <c r="S6" s="161"/>
      <c r="T6" s="161"/>
      <c r="U6" s="161"/>
      <c r="V6" s="161"/>
      <c r="W6" s="161"/>
      <c r="X6" s="161"/>
      <c r="Y6" s="161"/>
      <c r="Z6" s="161"/>
      <c r="AA6" s="161" t="s">
        <v>190</v>
      </c>
      <c r="AB6" s="161"/>
      <c r="AC6" s="161"/>
      <c r="AD6" s="204"/>
      <c r="AE6" s="39"/>
      <c r="AF6" s="38"/>
      <c r="AG6" s="38"/>
      <c r="AH6" s="38"/>
      <c r="AI6" s="38"/>
      <c r="AJ6" s="38"/>
      <c r="AK6" s="38"/>
      <c r="AL6" s="40"/>
      <c r="AM6" s="142"/>
    </row>
    <row r="7" spans="1:210" s="1" customFormat="1" ht="33" customHeight="1">
      <c r="A7" s="46"/>
      <c r="B7" s="215" t="s">
        <v>4</v>
      </c>
      <c r="C7" s="191" t="s">
        <v>199</v>
      </c>
      <c r="D7" s="188" t="s">
        <v>198</v>
      </c>
      <c r="E7" s="180" t="s">
        <v>121</v>
      </c>
      <c r="F7" s="179" t="s">
        <v>108</v>
      </c>
      <c r="G7" s="179" t="s">
        <v>332</v>
      </c>
      <c r="H7" s="179" t="s">
        <v>112</v>
      </c>
      <c r="I7" s="162" t="s">
        <v>187</v>
      </c>
      <c r="J7" s="162"/>
      <c r="K7" s="162"/>
      <c r="L7" s="162"/>
      <c r="M7" s="162"/>
      <c r="N7" s="162"/>
      <c r="O7" s="162" t="s">
        <v>188</v>
      </c>
      <c r="P7" s="162"/>
      <c r="Q7" s="162"/>
      <c r="R7" s="162"/>
      <c r="S7" s="162"/>
      <c r="T7" s="162"/>
      <c r="U7" s="162"/>
      <c r="V7" s="162"/>
      <c r="W7" s="162"/>
      <c r="X7" s="162"/>
      <c r="Y7" s="162"/>
      <c r="Z7" s="162"/>
      <c r="AA7" s="169" t="s">
        <v>85</v>
      </c>
      <c r="AB7" s="172" t="s">
        <v>192</v>
      </c>
      <c r="AC7" s="169" t="s">
        <v>193</v>
      </c>
      <c r="AD7" s="175" t="s">
        <v>194</v>
      </c>
      <c r="AE7" s="39"/>
      <c r="AF7" s="38"/>
      <c r="AG7" s="38"/>
      <c r="AH7" s="38"/>
      <c r="AI7" s="38"/>
      <c r="AJ7" s="38"/>
      <c r="AK7" s="38"/>
      <c r="AL7" s="40"/>
      <c r="AM7" s="142"/>
    </row>
    <row r="8" spans="1:210" ht="36.75" customHeight="1">
      <c r="B8" s="215"/>
      <c r="C8" s="192"/>
      <c r="D8" s="189"/>
      <c r="E8" s="180"/>
      <c r="F8" s="179"/>
      <c r="G8" s="179"/>
      <c r="H8" s="179"/>
      <c r="I8" s="182" t="s">
        <v>115</v>
      </c>
      <c r="J8" s="183"/>
      <c r="K8" s="183"/>
      <c r="L8" s="184"/>
      <c r="M8" s="182" t="s">
        <v>116</v>
      </c>
      <c r="N8" s="184"/>
      <c r="O8" s="210" t="s">
        <v>168</v>
      </c>
      <c r="P8" s="208"/>
      <c r="Q8" s="209"/>
      <c r="R8" s="177" t="s">
        <v>182</v>
      </c>
      <c r="S8" s="205"/>
      <c r="T8" s="178"/>
      <c r="U8" s="81"/>
      <c r="V8" s="177" t="s">
        <v>183</v>
      </c>
      <c r="W8" s="178"/>
      <c r="X8" s="166" t="s">
        <v>191</v>
      </c>
      <c r="Y8" s="167"/>
      <c r="Z8" s="168"/>
      <c r="AA8" s="170"/>
      <c r="AB8" s="173"/>
      <c r="AC8" s="170"/>
      <c r="AD8" s="176"/>
      <c r="AM8" s="142"/>
    </row>
    <row r="9" spans="1:210" s="62" customFormat="1" ht="115.5" customHeight="1">
      <c r="A9" s="60"/>
      <c r="B9" s="215"/>
      <c r="C9" s="193"/>
      <c r="D9" s="190"/>
      <c r="E9" s="180"/>
      <c r="F9" s="179"/>
      <c r="G9" s="179"/>
      <c r="H9" s="179"/>
      <c r="I9" s="75" t="s">
        <v>7</v>
      </c>
      <c r="J9" s="74" t="s">
        <v>319</v>
      </c>
      <c r="K9" s="74" t="s">
        <v>8</v>
      </c>
      <c r="L9" s="74" t="s">
        <v>319</v>
      </c>
      <c r="M9" s="74" t="s">
        <v>114</v>
      </c>
      <c r="N9" s="74" t="s">
        <v>183</v>
      </c>
      <c r="O9" s="211"/>
      <c r="P9" s="208"/>
      <c r="Q9" s="209"/>
      <c r="R9" s="73" t="s">
        <v>7</v>
      </c>
      <c r="S9" s="73" t="s">
        <v>319</v>
      </c>
      <c r="T9" s="61" t="s">
        <v>8</v>
      </c>
      <c r="U9" s="61" t="s">
        <v>319</v>
      </c>
      <c r="V9" s="77" t="s">
        <v>114</v>
      </c>
      <c r="W9" s="77" t="s">
        <v>183</v>
      </c>
      <c r="X9" s="78" t="s">
        <v>184</v>
      </c>
      <c r="Y9" s="78" t="s">
        <v>185</v>
      </c>
      <c r="Z9" s="78" t="s">
        <v>186</v>
      </c>
      <c r="AA9" s="171"/>
      <c r="AB9" s="174"/>
      <c r="AC9" s="171"/>
      <c r="AD9" s="176"/>
      <c r="AE9" s="39"/>
      <c r="AF9" s="39"/>
      <c r="AG9" s="39"/>
      <c r="AH9" s="41"/>
      <c r="AI9" s="41"/>
      <c r="AJ9" s="41"/>
      <c r="AK9" s="41"/>
      <c r="AL9" s="42"/>
      <c r="AM9" s="143"/>
    </row>
    <row r="10" spans="1:210" ht="186" customHeight="1">
      <c r="A10" s="4">
        <v>1</v>
      </c>
      <c r="B10" s="43">
        <v>1</v>
      </c>
      <c r="C10" s="196" t="s">
        <v>346</v>
      </c>
      <c r="D10" s="194" t="s">
        <v>226</v>
      </c>
      <c r="E10" s="76" t="s">
        <v>124</v>
      </c>
      <c r="F10" s="111" t="s">
        <v>200</v>
      </c>
      <c r="G10" s="118" t="s">
        <v>202</v>
      </c>
      <c r="H10" s="122" t="s">
        <v>204</v>
      </c>
      <c r="I10" s="95" t="s">
        <v>103</v>
      </c>
      <c r="J10" s="96">
        <f t="shared" ref="J10:J31" si="0">VLOOKUP(I10,$BD$353:$BE$357,2,0)</f>
        <v>1</v>
      </c>
      <c r="K10" s="97" t="s">
        <v>21</v>
      </c>
      <c r="L10" s="96">
        <f t="shared" ref="L10:L31" si="1">VLOOKUP(K10,$BF$353:$BG$357,2,0)</f>
        <v>5</v>
      </c>
      <c r="M10" s="98">
        <f t="shared" ref="M10:M31" si="2">J10*L10</f>
        <v>5</v>
      </c>
      <c r="N10" s="99" t="str">
        <f>VLOOKUP(M10,$BH$353:$BI$369,2,FALSE)</f>
        <v>BAJA</v>
      </c>
      <c r="O10" s="122" t="s">
        <v>206</v>
      </c>
      <c r="P10" s="84" t="e">
        <f>IF(#REF!&lt;90,J10-((#REF!/100)/2),J10*0.1)</f>
        <v>#REF!</v>
      </c>
      <c r="Q10" s="44" t="e">
        <f>IF(#REF!&lt;90,L10-((#REF!/100)/2),L10*0.1)</f>
        <v>#REF!</v>
      </c>
      <c r="R10" s="97" t="s">
        <v>103</v>
      </c>
      <c r="S10" s="96">
        <f t="shared" ref="S10:S20" si="3">VLOOKUP(R10,$BD$353:$BE$357,2,0)</f>
        <v>1</v>
      </c>
      <c r="T10" s="97" t="s">
        <v>21</v>
      </c>
      <c r="U10" s="96">
        <f t="shared" ref="U10:U20" si="4">VLOOKUP(T10,$BF$353:$BG$357,2,0)</f>
        <v>5</v>
      </c>
      <c r="V10" s="98">
        <f t="shared" ref="V10:V31" si="5">S10*U10</f>
        <v>5</v>
      </c>
      <c r="W10" s="99" t="str">
        <f t="shared" ref="W10:W20" si="6">VLOOKUP(V10,$BH$353:$BI$369,2,FALSE)</f>
        <v>BAJA</v>
      </c>
      <c r="X10" s="113" t="s">
        <v>208</v>
      </c>
      <c r="Y10" s="114" t="s">
        <v>209</v>
      </c>
      <c r="Z10" s="124" t="s">
        <v>210</v>
      </c>
      <c r="AA10" s="132">
        <v>43117</v>
      </c>
      <c r="AB10" s="124" t="s">
        <v>395</v>
      </c>
      <c r="AC10" s="113" t="s">
        <v>381</v>
      </c>
      <c r="AD10" s="133">
        <v>0.7</v>
      </c>
      <c r="AF10" s="39"/>
      <c r="AG10" s="39"/>
      <c r="AL10" s="41"/>
      <c r="AM10" s="122" t="s">
        <v>365</v>
      </c>
      <c r="HB10" s="2"/>
    </row>
    <row r="11" spans="1:210" ht="210" customHeight="1">
      <c r="A11" s="4">
        <v>2</v>
      </c>
      <c r="B11" s="43">
        <v>2</v>
      </c>
      <c r="C11" s="197"/>
      <c r="D11" s="195"/>
      <c r="E11" s="76" t="s">
        <v>123</v>
      </c>
      <c r="F11" s="111" t="s">
        <v>201</v>
      </c>
      <c r="G11" s="118" t="s">
        <v>203</v>
      </c>
      <c r="H11" s="122" t="s">
        <v>205</v>
      </c>
      <c r="I11" s="95" t="s">
        <v>103</v>
      </c>
      <c r="J11" s="100">
        <f t="shared" si="0"/>
        <v>1</v>
      </c>
      <c r="K11" s="97" t="s">
        <v>100</v>
      </c>
      <c r="L11" s="100">
        <f t="shared" si="1"/>
        <v>10</v>
      </c>
      <c r="M11" s="98">
        <f t="shared" si="2"/>
        <v>10</v>
      </c>
      <c r="N11" s="99" t="str">
        <f>VLOOKUP(M11,$BH$353:$BI$369,2,FALSE)</f>
        <v>BAJA</v>
      </c>
      <c r="O11" s="122" t="s">
        <v>207</v>
      </c>
      <c r="P11" s="84" t="e">
        <f>IF(#REF!&lt;90,J11-((#REF!/100)/2),J11*0.1)</f>
        <v>#REF!</v>
      </c>
      <c r="Q11" s="44" t="e">
        <f>IF(#REF!&lt;90,L11-((#REF!/100)/2),L11*0.1)</f>
        <v>#REF!</v>
      </c>
      <c r="R11" s="97" t="s">
        <v>103</v>
      </c>
      <c r="S11" s="96">
        <f t="shared" si="3"/>
        <v>1</v>
      </c>
      <c r="T11" s="97" t="s">
        <v>21</v>
      </c>
      <c r="U11" s="96">
        <f t="shared" si="4"/>
        <v>5</v>
      </c>
      <c r="V11" s="98">
        <f t="shared" si="5"/>
        <v>5</v>
      </c>
      <c r="W11" s="99" t="str">
        <f t="shared" si="6"/>
        <v>BAJA</v>
      </c>
      <c r="X11" s="113" t="s">
        <v>208</v>
      </c>
      <c r="Y11" s="124" t="s">
        <v>211</v>
      </c>
      <c r="Z11" s="124" t="s">
        <v>212</v>
      </c>
      <c r="AA11" s="132">
        <v>43117</v>
      </c>
      <c r="AB11" s="124" t="s">
        <v>386</v>
      </c>
      <c r="AC11" s="113" t="s">
        <v>381</v>
      </c>
      <c r="AD11" s="133">
        <v>1</v>
      </c>
      <c r="AE11" s="39" t="s">
        <v>120</v>
      </c>
      <c r="AF11" s="39" t="s">
        <v>113</v>
      </c>
      <c r="AG11" s="39" t="s">
        <v>106</v>
      </c>
      <c r="AH11" s="41" t="s">
        <v>107</v>
      </c>
      <c r="AI11" s="41" t="s">
        <v>104</v>
      </c>
      <c r="AL11" s="41"/>
      <c r="AM11" s="122" t="s">
        <v>367</v>
      </c>
      <c r="HB11" s="2"/>
    </row>
    <row r="12" spans="1:210" ht="258" customHeight="1">
      <c r="A12" s="4">
        <v>3</v>
      </c>
      <c r="B12" s="43">
        <v>3</v>
      </c>
      <c r="C12" s="196" t="s">
        <v>345</v>
      </c>
      <c r="D12" s="194" t="s">
        <v>227</v>
      </c>
      <c r="E12" s="76" t="s">
        <v>124</v>
      </c>
      <c r="F12" s="122" t="s">
        <v>213</v>
      </c>
      <c r="G12" s="118" t="s">
        <v>214</v>
      </c>
      <c r="H12" s="122" t="s">
        <v>218</v>
      </c>
      <c r="I12" s="97" t="s">
        <v>102</v>
      </c>
      <c r="J12" s="100">
        <f t="shared" si="0"/>
        <v>3</v>
      </c>
      <c r="K12" s="97" t="s">
        <v>100</v>
      </c>
      <c r="L12" s="100">
        <f t="shared" si="1"/>
        <v>10</v>
      </c>
      <c r="M12" s="101">
        <f t="shared" si="2"/>
        <v>30</v>
      </c>
      <c r="N12" s="99" t="str">
        <f>VLOOKUP(M12,$BH$353:$BI$369,2,FALSE)</f>
        <v>ALTA</v>
      </c>
      <c r="O12" s="122" t="s">
        <v>221</v>
      </c>
      <c r="P12" s="84" t="e">
        <f>IF(#REF!&lt;90,J12-((#REF!/100)/2),J12*0.1)</f>
        <v>#REF!</v>
      </c>
      <c r="Q12" s="44" t="e">
        <f>IF(#REF!&lt;90,L12-((#REF!/100)/2),L12*0.1)</f>
        <v>#REF!</v>
      </c>
      <c r="R12" s="97" t="s">
        <v>103</v>
      </c>
      <c r="S12" s="96">
        <f t="shared" si="3"/>
        <v>1</v>
      </c>
      <c r="T12" s="97" t="s">
        <v>100</v>
      </c>
      <c r="U12" s="96">
        <f t="shared" si="4"/>
        <v>10</v>
      </c>
      <c r="V12" s="98">
        <f t="shared" si="5"/>
        <v>10</v>
      </c>
      <c r="W12" s="99" t="str">
        <f t="shared" si="6"/>
        <v>BAJA</v>
      </c>
      <c r="X12" s="113" t="s">
        <v>208</v>
      </c>
      <c r="Y12" s="124" t="s">
        <v>224</v>
      </c>
      <c r="Z12" s="114"/>
      <c r="AA12" s="132">
        <v>43117</v>
      </c>
      <c r="AB12" s="124" t="s">
        <v>376</v>
      </c>
      <c r="AC12" s="113" t="s">
        <v>381</v>
      </c>
      <c r="AD12" s="133">
        <v>1</v>
      </c>
      <c r="AF12" s="39"/>
      <c r="AG12" s="39"/>
      <c r="AL12" s="41"/>
      <c r="AM12" s="122" t="s">
        <v>366</v>
      </c>
      <c r="HB12" s="2"/>
    </row>
    <row r="13" spans="1:210" ht="342" customHeight="1">
      <c r="A13" s="4">
        <v>4</v>
      </c>
      <c r="B13" s="43">
        <v>4</v>
      </c>
      <c r="C13" s="198"/>
      <c r="D13" s="199"/>
      <c r="E13" s="76" t="s">
        <v>124</v>
      </c>
      <c r="F13" s="122" t="s">
        <v>342</v>
      </c>
      <c r="G13" s="118" t="s">
        <v>216</v>
      </c>
      <c r="H13" s="122" t="s">
        <v>219</v>
      </c>
      <c r="I13" s="97" t="s">
        <v>102</v>
      </c>
      <c r="J13" s="100">
        <f t="shared" si="0"/>
        <v>3</v>
      </c>
      <c r="K13" s="97" t="s">
        <v>100</v>
      </c>
      <c r="L13" s="100">
        <f t="shared" si="1"/>
        <v>10</v>
      </c>
      <c r="M13" s="101">
        <f t="shared" si="2"/>
        <v>30</v>
      </c>
      <c r="N13" s="99" t="str">
        <f>VLOOKUP(M13,$BH$353:$BI$369,2,FALSE)</f>
        <v>ALTA</v>
      </c>
      <c r="O13" s="122" t="s">
        <v>222</v>
      </c>
      <c r="P13" s="84" t="e">
        <f>IF(#REF!&lt;90,J13-((#REF!/100)/2),J13*0.1)</f>
        <v>#REF!</v>
      </c>
      <c r="Q13" s="44" t="e">
        <f>IF(#REF!&lt;90,L13-((#REF!/100)/2),L13*0.1)</f>
        <v>#REF!</v>
      </c>
      <c r="R13" s="97" t="s">
        <v>102</v>
      </c>
      <c r="S13" s="96">
        <f t="shared" si="3"/>
        <v>3</v>
      </c>
      <c r="T13" s="97" t="s">
        <v>100</v>
      </c>
      <c r="U13" s="96">
        <f t="shared" si="4"/>
        <v>10</v>
      </c>
      <c r="V13" s="98">
        <f t="shared" si="5"/>
        <v>30</v>
      </c>
      <c r="W13" s="99" t="str">
        <f t="shared" si="6"/>
        <v>ALTA</v>
      </c>
      <c r="X13" s="113" t="s">
        <v>208</v>
      </c>
      <c r="Y13" s="124" t="s">
        <v>339</v>
      </c>
      <c r="Z13" s="124" t="s">
        <v>382</v>
      </c>
      <c r="AA13" s="132">
        <v>43117</v>
      </c>
      <c r="AB13" s="124" t="s">
        <v>387</v>
      </c>
      <c r="AC13" s="113" t="s">
        <v>381</v>
      </c>
      <c r="AD13" s="133">
        <v>1</v>
      </c>
      <c r="AF13" s="39"/>
      <c r="AG13" s="39"/>
      <c r="AL13" s="41"/>
      <c r="AM13" s="122" t="s">
        <v>351</v>
      </c>
      <c r="HB13" s="2"/>
    </row>
    <row r="14" spans="1:210" ht="408.75" customHeight="1">
      <c r="A14" s="4">
        <v>5</v>
      </c>
      <c r="B14" s="43">
        <v>5</v>
      </c>
      <c r="C14" s="197"/>
      <c r="D14" s="195"/>
      <c r="E14" s="76" t="s">
        <v>124</v>
      </c>
      <c r="F14" s="111" t="s">
        <v>215</v>
      </c>
      <c r="G14" s="118" t="s">
        <v>217</v>
      </c>
      <c r="H14" s="112" t="s">
        <v>220</v>
      </c>
      <c r="I14" s="97" t="s">
        <v>103</v>
      </c>
      <c r="J14" s="100">
        <f t="shared" si="0"/>
        <v>1</v>
      </c>
      <c r="K14" s="97" t="s">
        <v>100</v>
      </c>
      <c r="L14" s="100">
        <f t="shared" si="1"/>
        <v>10</v>
      </c>
      <c r="M14" s="101">
        <f t="shared" si="2"/>
        <v>10</v>
      </c>
      <c r="N14" s="99" t="str">
        <f t="shared" ref="N14:N31" si="7">VLOOKUP(M14,$BH$352:$BI$377,2,FALSE)</f>
        <v>BAJA</v>
      </c>
      <c r="O14" s="108" t="s">
        <v>223</v>
      </c>
      <c r="P14" s="84" t="e">
        <f>IF(#REF!&lt;90,J14-((#REF!/100)/2),J14*0.1)</f>
        <v>#REF!</v>
      </c>
      <c r="Q14" s="44" t="e">
        <f>IF(#REF!&lt;90,L14-((#REF!/100)/2),L14*0.1)</f>
        <v>#REF!</v>
      </c>
      <c r="R14" s="97" t="s">
        <v>103</v>
      </c>
      <c r="S14" s="96">
        <f t="shared" si="3"/>
        <v>1</v>
      </c>
      <c r="T14" s="97" t="s">
        <v>100</v>
      </c>
      <c r="U14" s="96">
        <f t="shared" si="4"/>
        <v>10</v>
      </c>
      <c r="V14" s="98">
        <f t="shared" si="5"/>
        <v>10</v>
      </c>
      <c r="W14" s="99" t="str">
        <f t="shared" si="6"/>
        <v>BAJA</v>
      </c>
      <c r="X14" s="113" t="s">
        <v>208</v>
      </c>
      <c r="Y14" s="124" t="s">
        <v>340</v>
      </c>
      <c r="Z14" s="124" t="s">
        <v>341</v>
      </c>
      <c r="AA14" s="132">
        <v>43117</v>
      </c>
      <c r="AB14" s="122" t="s">
        <v>388</v>
      </c>
      <c r="AC14" s="113" t="s">
        <v>381</v>
      </c>
      <c r="AD14" s="133">
        <v>1</v>
      </c>
      <c r="AE14" s="39" t="s">
        <v>122</v>
      </c>
      <c r="AF14" s="39"/>
      <c r="AG14" s="39"/>
      <c r="AL14" s="41"/>
      <c r="AM14" s="122" t="s">
        <v>368</v>
      </c>
      <c r="HB14" s="2"/>
    </row>
    <row r="15" spans="1:210" ht="206.25" customHeight="1">
      <c r="B15" s="43">
        <v>6</v>
      </c>
      <c r="C15" s="91" t="s">
        <v>232</v>
      </c>
      <c r="D15" s="89" t="s">
        <v>225</v>
      </c>
      <c r="E15" s="76" t="s">
        <v>123</v>
      </c>
      <c r="F15" s="122" t="s">
        <v>228</v>
      </c>
      <c r="G15" s="118" t="s">
        <v>229</v>
      </c>
      <c r="H15" s="122" t="s">
        <v>230</v>
      </c>
      <c r="I15" s="97" t="s">
        <v>103</v>
      </c>
      <c r="J15" s="100">
        <f t="shared" si="0"/>
        <v>1</v>
      </c>
      <c r="K15" s="97" t="s">
        <v>100</v>
      </c>
      <c r="L15" s="100">
        <f t="shared" si="1"/>
        <v>10</v>
      </c>
      <c r="M15" s="101">
        <f t="shared" si="2"/>
        <v>10</v>
      </c>
      <c r="N15" s="99" t="str">
        <f t="shared" si="7"/>
        <v>BAJA</v>
      </c>
      <c r="O15" s="122" t="s">
        <v>231</v>
      </c>
      <c r="P15" s="84"/>
      <c r="Q15" s="44"/>
      <c r="R15" s="97" t="s">
        <v>103</v>
      </c>
      <c r="S15" s="96">
        <f t="shared" si="3"/>
        <v>1</v>
      </c>
      <c r="T15" s="97" t="s">
        <v>100</v>
      </c>
      <c r="U15" s="96">
        <f t="shared" si="4"/>
        <v>10</v>
      </c>
      <c r="V15" s="98">
        <f t="shared" si="5"/>
        <v>10</v>
      </c>
      <c r="W15" s="99" t="str">
        <f t="shared" si="6"/>
        <v>BAJA</v>
      </c>
      <c r="X15" s="113" t="s">
        <v>208</v>
      </c>
      <c r="Y15" s="124" t="s">
        <v>347</v>
      </c>
      <c r="Z15" s="124" t="s">
        <v>348</v>
      </c>
      <c r="AA15" s="132">
        <v>43117</v>
      </c>
      <c r="AB15" s="122"/>
      <c r="AC15" s="113" t="s">
        <v>381</v>
      </c>
      <c r="AD15" s="133">
        <v>1</v>
      </c>
      <c r="AF15" s="39"/>
      <c r="AG15" s="39"/>
      <c r="AL15" s="41"/>
      <c r="AM15" s="122" t="s">
        <v>352</v>
      </c>
      <c r="HB15" s="2"/>
    </row>
    <row r="16" spans="1:210" ht="206.25" customHeight="1">
      <c r="B16" s="43">
        <v>7</v>
      </c>
      <c r="C16" s="91" t="s">
        <v>233</v>
      </c>
      <c r="D16" s="122" t="s">
        <v>234</v>
      </c>
      <c r="E16" s="76" t="s">
        <v>124</v>
      </c>
      <c r="F16" s="122" t="s">
        <v>383</v>
      </c>
      <c r="G16" s="118" t="s">
        <v>235</v>
      </c>
      <c r="H16" s="122" t="s">
        <v>236</v>
      </c>
      <c r="I16" s="97" t="s">
        <v>103</v>
      </c>
      <c r="J16" s="100">
        <f t="shared" si="0"/>
        <v>1</v>
      </c>
      <c r="K16" s="97" t="s">
        <v>100</v>
      </c>
      <c r="L16" s="100">
        <f t="shared" si="1"/>
        <v>10</v>
      </c>
      <c r="M16" s="101">
        <f t="shared" si="2"/>
        <v>10</v>
      </c>
      <c r="N16" s="99" t="str">
        <f t="shared" si="7"/>
        <v>BAJA</v>
      </c>
      <c r="O16" s="122" t="s">
        <v>256</v>
      </c>
      <c r="P16" s="84"/>
      <c r="Q16" s="44"/>
      <c r="R16" s="97" t="s">
        <v>103</v>
      </c>
      <c r="S16" s="96">
        <f t="shared" si="3"/>
        <v>1</v>
      </c>
      <c r="T16" s="97" t="s">
        <v>100</v>
      </c>
      <c r="U16" s="96">
        <f t="shared" si="4"/>
        <v>10</v>
      </c>
      <c r="V16" s="98">
        <f t="shared" si="5"/>
        <v>10</v>
      </c>
      <c r="W16" s="99" t="str">
        <f t="shared" si="6"/>
        <v>BAJA</v>
      </c>
      <c r="X16" s="113" t="s">
        <v>208</v>
      </c>
      <c r="Y16" s="124" t="s">
        <v>344</v>
      </c>
      <c r="Z16" s="124" t="s">
        <v>237</v>
      </c>
      <c r="AA16" s="132">
        <v>43117</v>
      </c>
      <c r="AB16" s="122" t="s">
        <v>377</v>
      </c>
      <c r="AC16" s="113" t="s">
        <v>381</v>
      </c>
      <c r="AD16" s="133">
        <v>0.7</v>
      </c>
      <c r="AF16" s="39"/>
      <c r="AG16" s="39"/>
      <c r="AL16" s="41"/>
      <c r="AM16" s="122" t="s">
        <v>353</v>
      </c>
      <c r="HB16" s="2"/>
    </row>
    <row r="17" spans="2:210" ht="240" customHeight="1">
      <c r="B17" s="43">
        <v>8</v>
      </c>
      <c r="C17" s="196" t="s">
        <v>238</v>
      </c>
      <c r="D17" s="216" t="s">
        <v>239</v>
      </c>
      <c r="E17" s="76" t="s">
        <v>124</v>
      </c>
      <c r="F17" s="122" t="s">
        <v>240</v>
      </c>
      <c r="G17" s="118" t="s">
        <v>241</v>
      </c>
      <c r="H17" s="122" t="s">
        <v>242</v>
      </c>
      <c r="I17" s="97" t="s">
        <v>102</v>
      </c>
      <c r="J17" s="100">
        <f t="shared" si="0"/>
        <v>3</v>
      </c>
      <c r="K17" s="97" t="s">
        <v>21</v>
      </c>
      <c r="L17" s="100">
        <f t="shared" si="1"/>
        <v>5</v>
      </c>
      <c r="M17" s="101">
        <f t="shared" si="2"/>
        <v>15</v>
      </c>
      <c r="N17" s="99" t="str">
        <f t="shared" si="7"/>
        <v>MODERADO</v>
      </c>
      <c r="O17" s="122" t="s">
        <v>243</v>
      </c>
      <c r="P17" s="84"/>
      <c r="Q17" s="44"/>
      <c r="R17" s="97" t="s">
        <v>99</v>
      </c>
      <c r="S17" s="96">
        <f t="shared" si="3"/>
        <v>2</v>
      </c>
      <c r="T17" s="97" t="s">
        <v>21</v>
      </c>
      <c r="U17" s="96">
        <f t="shared" si="4"/>
        <v>5</v>
      </c>
      <c r="V17" s="98">
        <f t="shared" si="5"/>
        <v>10</v>
      </c>
      <c r="W17" s="99" t="str">
        <f t="shared" si="6"/>
        <v>BAJA</v>
      </c>
      <c r="X17" s="113" t="s">
        <v>208</v>
      </c>
      <c r="Y17" s="122" t="s">
        <v>244</v>
      </c>
      <c r="Z17" s="122" t="s">
        <v>245</v>
      </c>
      <c r="AA17" s="132">
        <v>43117</v>
      </c>
      <c r="AB17" s="123" t="s">
        <v>375</v>
      </c>
      <c r="AC17" s="113" t="s">
        <v>381</v>
      </c>
      <c r="AD17" s="133">
        <v>1</v>
      </c>
      <c r="AF17" s="39"/>
      <c r="AG17" s="39"/>
      <c r="AL17" s="41"/>
      <c r="AM17" s="122" t="s">
        <v>355</v>
      </c>
      <c r="HB17" s="2"/>
    </row>
    <row r="18" spans="2:210" ht="225">
      <c r="B18" s="43">
        <v>9</v>
      </c>
      <c r="C18" s="198"/>
      <c r="D18" s="217"/>
      <c r="E18" s="76" t="s">
        <v>124</v>
      </c>
      <c r="F18" s="122" t="s">
        <v>246</v>
      </c>
      <c r="G18" s="118" t="s">
        <v>247</v>
      </c>
      <c r="H18" s="122" t="s">
        <v>248</v>
      </c>
      <c r="I18" s="97" t="s">
        <v>103</v>
      </c>
      <c r="J18" s="100">
        <f t="shared" si="0"/>
        <v>1</v>
      </c>
      <c r="K18" s="97" t="s">
        <v>100</v>
      </c>
      <c r="L18" s="100">
        <f t="shared" si="1"/>
        <v>10</v>
      </c>
      <c r="M18" s="101">
        <f t="shared" si="2"/>
        <v>10</v>
      </c>
      <c r="N18" s="99" t="str">
        <f t="shared" si="7"/>
        <v>BAJA</v>
      </c>
      <c r="O18" s="108" t="s">
        <v>249</v>
      </c>
      <c r="P18" s="84"/>
      <c r="Q18" s="44"/>
      <c r="R18" s="97" t="s">
        <v>103</v>
      </c>
      <c r="S18" s="96">
        <f t="shared" si="3"/>
        <v>1</v>
      </c>
      <c r="T18" s="97" t="s">
        <v>100</v>
      </c>
      <c r="U18" s="96">
        <f t="shared" si="4"/>
        <v>10</v>
      </c>
      <c r="V18" s="98">
        <f t="shared" si="5"/>
        <v>10</v>
      </c>
      <c r="W18" s="99" t="str">
        <f t="shared" si="6"/>
        <v>BAJA</v>
      </c>
      <c r="X18" s="113" t="s">
        <v>208</v>
      </c>
      <c r="Y18" s="122" t="s">
        <v>254</v>
      </c>
      <c r="Z18" s="114" t="s">
        <v>255</v>
      </c>
      <c r="AA18" s="132">
        <v>43117</v>
      </c>
      <c r="AB18" s="123" t="s">
        <v>380</v>
      </c>
      <c r="AC18" s="113" t="s">
        <v>381</v>
      </c>
      <c r="AD18" s="133">
        <v>1</v>
      </c>
      <c r="AF18" s="39"/>
      <c r="AG18" s="39"/>
      <c r="AL18" s="41"/>
      <c r="AM18" s="122" t="s">
        <v>354</v>
      </c>
      <c r="HB18" s="2"/>
    </row>
    <row r="19" spans="2:210" ht="222" customHeight="1">
      <c r="B19" s="43">
        <v>10</v>
      </c>
      <c r="C19" s="197"/>
      <c r="D19" s="218"/>
      <c r="E19" s="76" t="s">
        <v>124</v>
      </c>
      <c r="F19" s="122" t="s">
        <v>250</v>
      </c>
      <c r="G19" s="118" t="s">
        <v>251</v>
      </c>
      <c r="H19" s="122" t="s">
        <v>252</v>
      </c>
      <c r="I19" s="97" t="s">
        <v>102</v>
      </c>
      <c r="J19" s="100">
        <f t="shared" si="0"/>
        <v>3</v>
      </c>
      <c r="K19" s="97" t="s">
        <v>21</v>
      </c>
      <c r="L19" s="100">
        <f t="shared" si="1"/>
        <v>5</v>
      </c>
      <c r="M19" s="101">
        <f t="shared" si="2"/>
        <v>15</v>
      </c>
      <c r="N19" s="99" t="str">
        <f t="shared" si="7"/>
        <v>MODERADO</v>
      </c>
      <c r="O19" s="122" t="s">
        <v>253</v>
      </c>
      <c r="P19" s="84"/>
      <c r="Q19" s="44"/>
      <c r="R19" s="97" t="s">
        <v>103</v>
      </c>
      <c r="S19" s="96">
        <f t="shared" si="3"/>
        <v>1</v>
      </c>
      <c r="T19" s="97" t="s">
        <v>100</v>
      </c>
      <c r="U19" s="96">
        <f t="shared" si="4"/>
        <v>10</v>
      </c>
      <c r="V19" s="98">
        <f t="shared" si="5"/>
        <v>10</v>
      </c>
      <c r="W19" s="99" t="str">
        <f t="shared" si="6"/>
        <v>BAJA</v>
      </c>
      <c r="X19" s="113" t="s">
        <v>208</v>
      </c>
      <c r="Y19" s="122" t="s">
        <v>254</v>
      </c>
      <c r="Z19" s="114" t="s">
        <v>255</v>
      </c>
      <c r="AA19" s="132">
        <v>43117</v>
      </c>
      <c r="AB19" s="122" t="s">
        <v>372</v>
      </c>
      <c r="AC19" s="113" t="s">
        <v>381</v>
      </c>
      <c r="AD19" s="133">
        <v>1</v>
      </c>
      <c r="AF19" s="39"/>
      <c r="AG19" s="39"/>
      <c r="AL19" s="41"/>
      <c r="AM19" s="122" t="s">
        <v>354</v>
      </c>
      <c r="HB19" s="2"/>
    </row>
    <row r="20" spans="2:210" ht="409.5">
      <c r="B20" s="43">
        <v>11</v>
      </c>
      <c r="C20" s="196" t="s">
        <v>257</v>
      </c>
      <c r="D20" s="216" t="s">
        <v>262</v>
      </c>
      <c r="E20" s="76" t="s">
        <v>124</v>
      </c>
      <c r="F20" s="122" t="s">
        <v>263</v>
      </c>
      <c r="G20" s="118" t="s">
        <v>264</v>
      </c>
      <c r="H20" s="122" t="s">
        <v>265</v>
      </c>
      <c r="I20" s="97" t="s">
        <v>103</v>
      </c>
      <c r="J20" s="100">
        <f t="shared" si="0"/>
        <v>1</v>
      </c>
      <c r="K20" s="97" t="s">
        <v>100</v>
      </c>
      <c r="L20" s="100">
        <f t="shared" si="1"/>
        <v>10</v>
      </c>
      <c r="M20" s="101">
        <f t="shared" si="2"/>
        <v>10</v>
      </c>
      <c r="N20" s="99" t="str">
        <f t="shared" si="7"/>
        <v>BAJA</v>
      </c>
      <c r="O20" s="122" t="s">
        <v>318</v>
      </c>
      <c r="P20" s="84"/>
      <c r="Q20" s="44"/>
      <c r="R20" s="97" t="s">
        <v>103</v>
      </c>
      <c r="S20" s="96">
        <f t="shared" si="3"/>
        <v>1</v>
      </c>
      <c r="T20" s="97" t="s">
        <v>100</v>
      </c>
      <c r="U20" s="96">
        <f t="shared" si="4"/>
        <v>10</v>
      </c>
      <c r="V20" s="98">
        <f t="shared" si="5"/>
        <v>10</v>
      </c>
      <c r="W20" s="99" t="str">
        <f t="shared" si="6"/>
        <v>BAJA</v>
      </c>
      <c r="X20" s="113" t="s">
        <v>208</v>
      </c>
      <c r="Y20" s="122" t="s">
        <v>320</v>
      </c>
      <c r="Z20" s="114" t="s">
        <v>321</v>
      </c>
      <c r="AA20" s="132">
        <v>43117</v>
      </c>
      <c r="AB20" s="122" t="s">
        <v>384</v>
      </c>
      <c r="AC20" s="113" t="s">
        <v>381</v>
      </c>
      <c r="AD20" s="133">
        <v>1</v>
      </c>
      <c r="AF20" s="39"/>
      <c r="AG20" s="39"/>
      <c r="AL20" s="41"/>
      <c r="AM20" s="122" t="s">
        <v>356</v>
      </c>
      <c r="HB20" s="2"/>
    </row>
    <row r="21" spans="2:210" ht="315">
      <c r="B21" s="43">
        <v>12</v>
      </c>
      <c r="C21" s="197"/>
      <c r="D21" s="219"/>
      <c r="E21" s="76" t="s">
        <v>124</v>
      </c>
      <c r="F21" s="122" t="s">
        <v>259</v>
      </c>
      <c r="G21" s="118" t="s">
        <v>258</v>
      </c>
      <c r="H21" s="122" t="s">
        <v>357</v>
      </c>
      <c r="I21" s="97" t="s">
        <v>103</v>
      </c>
      <c r="J21" s="100">
        <f t="shared" si="0"/>
        <v>1</v>
      </c>
      <c r="K21" s="97" t="s">
        <v>100</v>
      </c>
      <c r="L21" s="100">
        <f t="shared" si="1"/>
        <v>10</v>
      </c>
      <c r="M21" s="101">
        <f t="shared" si="2"/>
        <v>10</v>
      </c>
      <c r="N21" s="99" t="str">
        <f t="shared" si="7"/>
        <v>BAJA</v>
      </c>
      <c r="O21" s="121"/>
      <c r="P21" s="84"/>
      <c r="Q21" s="44"/>
      <c r="R21" s="97" t="s">
        <v>103</v>
      </c>
      <c r="S21" s="96">
        <f t="shared" ref="S21:S31" si="8">VLOOKUP(R21,$BD$353:$BE$357,2,0)</f>
        <v>1</v>
      </c>
      <c r="T21" s="97" t="s">
        <v>100</v>
      </c>
      <c r="U21" s="96">
        <f t="shared" ref="U21:U31" si="9">VLOOKUP(T21,$BF$353:$BG$357,2,0)</f>
        <v>10</v>
      </c>
      <c r="V21" s="98">
        <f t="shared" si="5"/>
        <v>10</v>
      </c>
      <c r="W21" s="99" t="str">
        <f t="shared" ref="W21:W31" si="10">VLOOKUP(V21,$BH$353:$BI$369,2,FALSE)</f>
        <v>BAJA</v>
      </c>
      <c r="X21" s="113" t="s">
        <v>208</v>
      </c>
      <c r="Y21" s="120"/>
      <c r="Z21" s="114"/>
      <c r="AA21" s="132">
        <v>43117</v>
      </c>
      <c r="AB21" s="122" t="s">
        <v>385</v>
      </c>
      <c r="AC21" s="113" t="s">
        <v>381</v>
      </c>
      <c r="AD21" s="133">
        <v>1</v>
      </c>
      <c r="AF21" s="39"/>
      <c r="AG21" s="39"/>
      <c r="AL21" s="41"/>
      <c r="AM21" s="122" t="s">
        <v>358</v>
      </c>
      <c r="HB21" s="2"/>
    </row>
    <row r="22" spans="2:210" ht="402" customHeight="1">
      <c r="B22" s="43">
        <v>13</v>
      </c>
      <c r="C22" s="94" t="s">
        <v>260</v>
      </c>
      <c r="D22" s="109" t="s">
        <v>335</v>
      </c>
      <c r="E22" s="76" t="s">
        <v>123</v>
      </c>
      <c r="F22" s="122" t="s">
        <v>334</v>
      </c>
      <c r="G22" s="118" t="s">
        <v>333</v>
      </c>
      <c r="H22" s="122" t="s">
        <v>336</v>
      </c>
      <c r="I22" s="97" t="s">
        <v>103</v>
      </c>
      <c r="J22" s="100">
        <f t="shared" si="0"/>
        <v>1</v>
      </c>
      <c r="K22" s="97" t="s">
        <v>100</v>
      </c>
      <c r="L22" s="100">
        <f t="shared" si="1"/>
        <v>10</v>
      </c>
      <c r="M22" s="101">
        <f t="shared" si="2"/>
        <v>10</v>
      </c>
      <c r="N22" s="99" t="str">
        <f t="shared" si="7"/>
        <v>BAJA</v>
      </c>
      <c r="O22" s="122" t="s">
        <v>337</v>
      </c>
      <c r="P22" s="84"/>
      <c r="Q22" s="44"/>
      <c r="R22" s="97" t="s">
        <v>103</v>
      </c>
      <c r="S22" s="96">
        <f t="shared" si="8"/>
        <v>1</v>
      </c>
      <c r="T22" s="97" t="s">
        <v>100</v>
      </c>
      <c r="U22" s="96">
        <f t="shared" si="9"/>
        <v>10</v>
      </c>
      <c r="V22" s="98">
        <f t="shared" si="5"/>
        <v>10</v>
      </c>
      <c r="W22" s="99" t="str">
        <f t="shared" si="10"/>
        <v>BAJA</v>
      </c>
      <c r="X22" s="113" t="s">
        <v>208</v>
      </c>
      <c r="Y22" s="122" t="s">
        <v>338</v>
      </c>
      <c r="Z22" s="114" t="s">
        <v>261</v>
      </c>
      <c r="AA22" s="132">
        <v>43117</v>
      </c>
      <c r="AB22" s="122" t="s">
        <v>374</v>
      </c>
      <c r="AC22" s="113" t="s">
        <v>381</v>
      </c>
      <c r="AD22" s="133">
        <v>1</v>
      </c>
      <c r="AF22" s="39"/>
      <c r="AG22" s="39"/>
      <c r="AL22" s="41"/>
      <c r="AM22" s="122" t="s">
        <v>359</v>
      </c>
      <c r="HB22" s="2"/>
    </row>
    <row r="23" spans="2:210" ht="306" customHeight="1">
      <c r="B23" s="43">
        <v>14</v>
      </c>
      <c r="C23" s="94" t="s">
        <v>266</v>
      </c>
      <c r="D23" s="110" t="s">
        <v>267</v>
      </c>
      <c r="E23" s="76" t="s">
        <v>123</v>
      </c>
      <c r="F23" s="122" t="s">
        <v>268</v>
      </c>
      <c r="G23" s="118" t="s">
        <v>269</v>
      </c>
      <c r="H23" s="122" t="s">
        <v>270</v>
      </c>
      <c r="I23" s="97" t="s">
        <v>103</v>
      </c>
      <c r="J23" s="100">
        <f t="shared" si="0"/>
        <v>1</v>
      </c>
      <c r="K23" s="97" t="s">
        <v>60</v>
      </c>
      <c r="L23" s="100">
        <f t="shared" si="1"/>
        <v>20</v>
      </c>
      <c r="M23" s="101">
        <f t="shared" si="2"/>
        <v>20</v>
      </c>
      <c r="N23" s="99" t="str">
        <f t="shared" si="7"/>
        <v>MODERADO</v>
      </c>
      <c r="O23" s="122" t="s">
        <v>271</v>
      </c>
      <c r="P23" s="84"/>
      <c r="Q23" s="44"/>
      <c r="R23" s="97" t="s">
        <v>103</v>
      </c>
      <c r="S23" s="96">
        <f t="shared" si="8"/>
        <v>1</v>
      </c>
      <c r="T23" s="97" t="s">
        <v>21</v>
      </c>
      <c r="U23" s="96">
        <f t="shared" si="9"/>
        <v>5</v>
      </c>
      <c r="V23" s="98">
        <f t="shared" si="5"/>
        <v>5</v>
      </c>
      <c r="W23" s="99" t="str">
        <f t="shared" si="10"/>
        <v>BAJA</v>
      </c>
      <c r="X23" s="113" t="s">
        <v>208</v>
      </c>
      <c r="Y23" s="114" t="s">
        <v>272</v>
      </c>
      <c r="Z23" s="114" t="s">
        <v>273</v>
      </c>
      <c r="AA23" s="132">
        <v>43117</v>
      </c>
      <c r="AB23" s="122" t="s">
        <v>390</v>
      </c>
      <c r="AC23" s="113" t="s">
        <v>381</v>
      </c>
      <c r="AD23" s="133">
        <v>1</v>
      </c>
      <c r="AF23" s="39"/>
      <c r="AG23" s="39"/>
      <c r="AL23" s="41"/>
      <c r="AM23" s="122" t="s">
        <v>360</v>
      </c>
      <c r="HB23" s="2"/>
    </row>
    <row r="24" spans="2:210" ht="225">
      <c r="B24" s="43">
        <v>15</v>
      </c>
      <c r="C24" s="196" t="s">
        <v>274</v>
      </c>
      <c r="D24" s="200" t="s">
        <v>275</v>
      </c>
      <c r="E24" s="76" t="s">
        <v>124</v>
      </c>
      <c r="F24" s="122" t="s">
        <v>276</v>
      </c>
      <c r="G24" s="119" t="s">
        <v>277</v>
      </c>
      <c r="H24" s="122" t="s">
        <v>278</v>
      </c>
      <c r="I24" s="97" t="s">
        <v>103</v>
      </c>
      <c r="J24" s="100">
        <f t="shared" si="0"/>
        <v>1</v>
      </c>
      <c r="K24" s="97" t="s">
        <v>60</v>
      </c>
      <c r="L24" s="100">
        <f t="shared" si="1"/>
        <v>20</v>
      </c>
      <c r="M24" s="101">
        <f t="shared" si="2"/>
        <v>20</v>
      </c>
      <c r="N24" s="99" t="str">
        <f t="shared" si="7"/>
        <v>MODERADO</v>
      </c>
      <c r="O24" s="122" t="s">
        <v>285</v>
      </c>
      <c r="P24" s="84"/>
      <c r="Q24" s="44"/>
      <c r="R24" s="97" t="s">
        <v>103</v>
      </c>
      <c r="S24" s="96">
        <f t="shared" si="8"/>
        <v>1</v>
      </c>
      <c r="T24" s="97" t="s">
        <v>21</v>
      </c>
      <c r="U24" s="96">
        <f t="shared" si="9"/>
        <v>5</v>
      </c>
      <c r="V24" s="98">
        <f t="shared" si="5"/>
        <v>5</v>
      </c>
      <c r="W24" s="99" t="str">
        <f t="shared" si="10"/>
        <v>BAJA</v>
      </c>
      <c r="X24" s="113" t="s">
        <v>208</v>
      </c>
      <c r="Y24" s="122" t="s">
        <v>290</v>
      </c>
      <c r="Z24" s="114" t="s">
        <v>291</v>
      </c>
      <c r="AA24" s="132">
        <v>43117</v>
      </c>
      <c r="AB24" s="122" t="s">
        <v>391</v>
      </c>
      <c r="AC24" s="113" t="s">
        <v>381</v>
      </c>
      <c r="AD24" s="133">
        <v>0.6</v>
      </c>
      <c r="AF24" s="39"/>
      <c r="AG24" s="39"/>
      <c r="AL24" s="41"/>
      <c r="AM24" s="122" t="s">
        <v>361</v>
      </c>
      <c r="HB24" s="2"/>
    </row>
    <row r="25" spans="2:210" ht="239.25" customHeight="1">
      <c r="B25" s="43">
        <v>16</v>
      </c>
      <c r="C25" s="198"/>
      <c r="D25" s="201"/>
      <c r="E25" s="76" t="s">
        <v>124</v>
      </c>
      <c r="F25" s="122" t="s">
        <v>279</v>
      </c>
      <c r="G25" s="119" t="s">
        <v>280</v>
      </c>
      <c r="H25" s="122" t="s">
        <v>281</v>
      </c>
      <c r="I25" s="97" t="s">
        <v>103</v>
      </c>
      <c r="J25" s="100">
        <f t="shared" si="0"/>
        <v>1</v>
      </c>
      <c r="K25" s="97" t="s">
        <v>100</v>
      </c>
      <c r="L25" s="100">
        <f t="shared" si="1"/>
        <v>10</v>
      </c>
      <c r="M25" s="101">
        <f t="shared" si="2"/>
        <v>10</v>
      </c>
      <c r="N25" s="99" t="str">
        <f t="shared" si="7"/>
        <v>BAJA</v>
      </c>
      <c r="O25" s="122" t="s">
        <v>286</v>
      </c>
      <c r="P25" s="84"/>
      <c r="Q25" s="44"/>
      <c r="R25" s="97" t="s">
        <v>103</v>
      </c>
      <c r="S25" s="96">
        <f t="shared" si="8"/>
        <v>1</v>
      </c>
      <c r="T25" s="97" t="s">
        <v>100</v>
      </c>
      <c r="U25" s="96">
        <f t="shared" si="9"/>
        <v>10</v>
      </c>
      <c r="V25" s="98">
        <f t="shared" si="5"/>
        <v>10</v>
      </c>
      <c r="W25" s="99" t="str">
        <f t="shared" si="10"/>
        <v>BAJA</v>
      </c>
      <c r="X25" s="113" t="s">
        <v>208</v>
      </c>
      <c r="Y25" s="122" t="s">
        <v>288</v>
      </c>
      <c r="Z25" s="114" t="s">
        <v>289</v>
      </c>
      <c r="AA25" s="132">
        <v>43117</v>
      </c>
      <c r="AB25" s="122" t="s">
        <v>392</v>
      </c>
      <c r="AC25" s="113" t="s">
        <v>381</v>
      </c>
      <c r="AD25" s="133">
        <v>1</v>
      </c>
      <c r="AF25" s="39"/>
      <c r="AG25" s="39"/>
      <c r="AL25" s="41"/>
      <c r="AM25" s="122" t="s">
        <v>362</v>
      </c>
      <c r="HB25" s="2"/>
    </row>
    <row r="26" spans="2:210" ht="234.75" customHeight="1">
      <c r="B26" s="43">
        <v>17</v>
      </c>
      <c r="C26" s="197"/>
      <c r="D26" s="202"/>
      <c r="E26" s="76" t="s">
        <v>124</v>
      </c>
      <c r="F26" s="122" t="s">
        <v>282</v>
      </c>
      <c r="G26" s="119" t="s">
        <v>283</v>
      </c>
      <c r="H26" s="111" t="s">
        <v>284</v>
      </c>
      <c r="I26" s="97" t="s">
        <v>101</v>
      </c>
      <c r="J26" s="100">
        <f t="shared" si="0"/>
        <v>5</v>
      </c>
      <c r="K26" s="97" t="s">
        <v>60</v>
      </c>
      <c r="L26" s="100">
        <f t="shared" si="1"/>
        <v>20</v>
      </c>
      <c r="M26" s="101">
        <f t="shared" si="2"/>
        <v>100</v>
      </c>
      <c r="N26" s="99" t="str">
        <f t="shared" si="7"/>
        <v>EXTREMA</v>
      </c>
      <c r="O26" s="122" t="s">
        <v>287</v>
      </c>
      <c r="P26" s="84"/>
      <c r="Q26" s="44"/>
      <c r="R26" s="97" t="s">
        <v>98</v>
      </c>
      <c r="S26" s="96">
        <f t="shared" si="8"/>
        <v>4</v>
      </c>
      <c r="T26" s="97" t="s">
        <v>100</v>
      </c>
      <c r="U26" s="96">
        <f t="shared" si="9"/>
        <v>10</v>
      </c>
      <c r="V26" s="98">
        <f t="shared" si="5"/>
        <v>40</v>
      </c>
      <c r="W26" s="99" t="str">
        <f t="shared" si="10"/>
        <v>ALTA</v>
      </c>
      <c r="X26" s="113" t="s">
        <v>208</v>
      </c>
      <c r="Y26" s="122" t="s">
        <v>292</v>
      </c>
      <c r="Z26" s="114" t="s">
        <v>293</v>
      </c>
      <c r="AA26" s="132">
        <v>43117</v>
      </c>
      <c r="AB26" s="122" t="s">
        <v>389</v>
      </c>
      <c r="AC26" s="113" t="s">
        <v>381</v>
      </c>
      <c r="AD26" s="133">
        <v>0.1</v>
      </c>
      <c r="AF26" s="39"/>
      <c r="AG26" s="39"/>
      <c r="AL26" s="41"/>
      <c r="AM26" s="122" t="s">
        <v>362</v>
      </c>
      <c r="HB26" s="2"/>
    </row>
    <row r="27" spans="2:210" ht="281.25" customHeight="1">
      <c r="B27" s="43">
        <v>18</v>
      </c>
      <c r="C27" s="196" t="s">
        <v>294</v>
      </c>
      <c r="D27" s="200" t="s">
        <v>303</v>
      </c>
      <c r="E27" s="76" t="s">
        <v>124</v>
      </c>
      <c r="F27" s="122" t="s">
        <v>297</v>
      </c>
      <c r="G27" s="118" t="s">
        <v>295</v>
      </c>
      <c r="H27" s="122" t="s">
        <v>299</v>
      </c>
      <c r="I27" s="97" t="s">
        <v>103</v>
      </c>
      <c r="J27" s="100">
        <f t="shared" si="0"/>
        <v>1</v>
      </c>
      <c r="K27" s="97" t="s">
        <v>60</v>
      </c>
      <c r="L27" s="100">
        <f t="shared" si="1"/>
        <v>20</v>
      </c>
      <c r="M27" s="101">
        <f t="shared" si="2"/>
        <v>20</v>
      </c>
      <c r="N27" s="99" t="str">
        <f t="shared" si="7"/>
        <v>MODERADO</v>
      </c>
      <c r="O27" s="122" t="s">
        <v>301</v>
      </c>
      <c r="P27" s="84"/>
      <c r="Q27" s="44"/>
      <c r="R27" s="97" t="s">
        <v>103</v>
      </c>
      <c r="S27" s="96">
        <f t="shared" si="8"/>
        <v>1</v>
      </c>
      <c r="T27" s="97" t="s">
        <v>60</v>
      </c>
      <c r="U27" s="96">
        <f t="shared" si="9"/>
        <v>20</v>
      </c>
      <c r="V27" s="98">
        <f t="shared" si="5"/>
        <v>20</v>
      </c>
      <c r="W27" s="99" t="str">
        <f t="shared" si="10"/>
        <v>MODERADO</v>
      </c>
      <c r="X27" s="113" t="s">
        <v>208</v>
      </c>
      <c r="Y27" s="122" t="s">
        <v>322</v>
      </c>
      <c r="Z27" s="122" t="s">
        <v>323</v>
      </c>
      <c r="AA27" s="132">
        <v>43117</v>
      </c>
      <c r="AB27" s="122" t="s">
        <v>378</v>
      </c>
      <c r="AC27" s="113" t="s">
        <v>381</v>
      </c>
      <c r="AD27" s="133">
        <v>1</v>
      </c>
      <c r="AF27" s="39"/>
      <c r="AG27" s="39"/>
      <c r="AL27" s="41"/>
      <c r="AM27" s="122" t="s">
        <v>363</v>
      </c>
      <c r="HB27" s="2"/>
    </row>
    <row r="28" spans="2:210" ht="125.25">
      <c r="B28" s="43">
        <v>19</v>
      </c>
      <c r="C28" s="197"/>
      <c r="D28" s="202"/>
      <c r="E28" s="76" t="s">
        <v>124</v>
      </c>
      <c r="F28" s="122" t="s">
        <v>298</v>
      </c>
      <c r="G28" s="118" t="s">
        <v>296</v>
      </c>
      <c r="H28" s="122" t="s">
        <v>300</v>
      </c>
      <c r="I28" s="97" t="s">
        <v>103</v>
      </c>
      <c r="J28" s="100">
        <f t="shared" si="0"/>
        <v>1</v>
      </c>
      <c r="K28" s="97" t="s">
        <v>60</v>
      </c>
      <c r="L28" s="100">
        <f t="shared" si="1"/>
        <v>20</v>
      </c>
      <c r="M28" s="101">
        <f t="shared" si="2"/>
        <v>20</v>
      </c>
      <c r="N28" s="99" t="str">
        <f t="shared" si="7"/>
        <v>MODERADO</v>
      </c>
      <c r="O28" s="122" t="s">
        <v>302</v>
      </c>
      <c r="P28" s="84"/>
      <c r="Q28" s="44"/>
      <c r="R28" s="97" t="s">
        <v>103</v>
      </c>
      <c r="S28" s="96">
        <f t="shared" si="8"/>
        <v>1</v>
      </c>
      <c r="T28" s="97" t="s">
        <v>100</v>
      </c>
      <c r="U28" s="96">
        <f t="shared" si="9"/>
        <v>10</v>
      </c>
      <c r="V28" s="98">
        <f t="shared" si="5"/>
        <v>10</v>
      </c>
      <c r="W28" s="99" t="str">
        <f t="shared" si="10"/>
        <v>BAJA</v>
      </c>
      <c r="X28" s="113" t="s">
        <v>208</v>
      </c>
      <c r="Y28" s="114" t="s">
        <v>324</v>
      </c>
      <c r="Z28" s="122" t="s">
        <v>325</v>
      </c>
      <c r="AA28" s="132">
        <v>43117</v>
      </c>
      <c r="AB28" s="122" t="s">
        <v>379</v>
      </c>
      <c r="AC28" s="113" t="s">
        <v>381</v>
      </c>
      <c r="AD28" s="133">
        <v>1</v>
      </c>
      <c r="AF28" s="39"/>
      <c r="AG28" s="39"/>
      <c r="AL28" s="41"/>
      <c r="AM28" s="122" t="s">
        <v>349</v>
      </c>
      <c r="HB28" s="2"/>
    </row>
    <row r="29" spans="2:210" ht="216" customHeight="1">
      <c r="B29" s="90">
        <v>20</v>
      </c>
      <c r="C29" s="214" t="s">
        <v>308</v>
      </c>
      <c r="D29" s="213" t="s">
        <v>307</v>
      </c>
      <c r="E29" s="76" t="s">
        <v>124</v>
      </c>
      <c r="F29" s="122" t="s">
        <v>305</v>
      </c>
      <c r="G29" s="119" t="s">
        <v>304</v>
      </c>
      <c r="H29" s="122" t="s">
        <v>306</v>
      </c>
      <c r="I29" s="102" t="s">
        <v>101</v>
      </c>
      <c r="J29" s="103">
        <f t="shared" si="0"/>
        <v>5</v>
      </c>
      <c r="K29" s="102" t="s">
        <v>100</v>
      </c>
      <c r="L29" s="103">
        <f t="shared" si="1"/>
        <v>10</v>
      </c>
      <c r="M29" s="104">
        <f t="shared" si="2"/>
        <v>50</v>
      </c>
      <c r="N29" s="105" t="str">
        <f t="shared" si="7"/>
        <v>ALTA</v>
      </c>
      <c r="O29" s="122" t="s">
        <v>309</v>
      </c>
      <c r="P29" s="16"/>
      <c r="Q29" s="16"/>
      <c r="R29" s="102" t="s">
        <v>102</v>
      </c>
      <c r="S29" s="107">
        <f t="shared" si="8"/>
        <v>3</v>
      </c>
      <c r="T29" s="102" t="s">
        <v>100</v>
      </c>
      <c r="U29" s="107">
        <f t="shared" si="9"/>
        <v>10</v>
      </c>
      <c r="V29" s="106">
        <f t="shared" si="5"/>
        <v>30</v>
      </c>
      <c r="W29" s="105" t="str">
        <f t="shared" si="10"/>
        <v>ALTA</v>
      </c>
      <c r="X29" s="113" t="s">
        <v>208</v>
      </c>
      <c r="Y29" s="114" t="s">
        <v>326</v>
      </c>
      <c r="Z29" s="114" t="s">
        <v>327</v>
      </c>
      <c r="AA29" s="132">
        <v>43117</v>
      </c>
      <c r="AB29" s="122" t="s">
        <v>373</v>
      </c>
      <c r="AC29" s="113" t="s">
        <v>381</v>
      </c>
      <c r="AD29" s="133">
        <v>1</v>
      </c>
      <c r="AF29" s="39"/>
      <c r="AG29" s="39"/>
      <c r="AL29" s="41"/>
      <c r="AM29" s="122" t="s">
        <v>364</v>
      </c>
      <c r="HB29" s="2"/>
    </row>
    <row r="30" spans="2:210" ht="252" customHeight="1">
      <c r="B30" s="90">
        <v>21</v>
      </c>
      <c r="C30" s="214"/>
      <c r="D30" s="213"/>
      <c r="E30" s="76" t="s">
        <v>124</v>
      </c>
      <c r="F30" s="122" t="s">
        <v>311</v>
      </c>
      <c r="G30" s="119" t="s">
        <v>310</v>
      </c>
      <c r="H30" s="122" t="s">
        <v>312</v>
      </c>
      <c r="I30" s="102" t="s">
        <v>103</v>
      </c>
      <c r="J30" s="103">
        <f t="shared" si="0"/>
        <v>1</v>
      </c>
      <c r="K30" s="102" t="s">
        <v>100</v>
      </c>
      <c r="L30" s="103">
        <f t="shared" si="1"/>
        <v>10</v>
      </c>
      <c r="M30" s="104">
        <f t="shared" si="2"/>
        <v>10</v>
      </c>
      <c r="N30" s="105" t="str">
        <f t="shared" si="7"/>
        <v>BAJA</v>
      </c>
      <c r="O30" s="122" t="s">
        <v>316</v>
      </c>
      <c r="P30" s="16"/>
      <c r="Q30" s="16"/>
      <c r="R30" s="102" t="s">
        <v>103</v>
      </c>
      <c r="S30" s="107">
        <f t="shared" si="8"/>
        <v>1</v>
      </c>
      <c r="T30" s="102" t="s">
        <v>100</v>
      </c>
      <c r="U30" s="107">
        <f t="shared" si="9"/>
        <v>10</v>
      </c>
      <c r="V30" s="106">
        <f t="shared" si="5"/>
        <v>10</v>
      </c>
      <c r="W30" s="105" t="str">
        <f t="shared" si="10"/>
        <v>BAJA</v>
      </c>
      <c r="X30" s="113" t="s">
        <v>208</v>
      </c>
      <c r="Y30" s="114" t="s">
        <v>328</v>
      </c>
      <c r="Z30" s="122" t="s">
        <v>329</v>
      </c>
      <c r="AA30" s="132">
        <v>43117</v>
      </c>
      <c r="AB30" s="122" t="s">
        <v>371</v>
      </c>
      <c r="AC30" s="113" t="s">
        <v>381</v>
      </c>
      <c r="AD30" s="133">
        <v>1</v>
      </c>
      <c r="AF30" s="39"/>
      <c r="AG30" s="39"/>
      <c r="AL30" s="41"/>
      <c r="AM30" s="122" t="s">
        <v>369</v>
      </c>
      <c r="HB30" s="2"/>
    </row>
    <row r="31" spans="2:210" ht="258.75" customHeight="1">
      <c r="B31" s="90">
        <v>22</v>
      </c>
      <c r="C31" s="214"/>
      <c r="D31" s="213"/>
      <c r="E31" s="76" t="s">
        <v>124</v>
      </c>
      <c r="F31" s="122" t="s">
        <v>314</v>
      </c>
      <c r="G31" s="119" t="s">
        <v>313</v>
      </c>
      <c r="H31" s="122" t="s">
        <v>315</v>
      </c>
      <c r="I31" s="102" t="s">
        <v>103</v>
      </c>
      <c r="J31" s="103">
        <f t="shared" si="0"/>
        <v>1</v>
      </c>
      <c r="K31" s="102" t="s">
        <v>60</v>
      </c>
      <c r="L31" s="103">
        <f t="shared" si="1"/>
        <v>20</v>
      </c>
      <c r="M31" s="104">
        <f t="shared" si="2"/>
        <v>20</v>
      </c>
      <c r="N31" s="105" t="str">
        <f t="shared" si="7"/>
        <v>MODERADO</v>
      </c>
      <c r="O31" s="122" t="s">
        <v>317</v>
      </c>
      <c r="P31" s="16"/>
      <c r="Q31" s="16"/>
      <c r="R31" s="102" t="s">
        <v>103</v>
      </c>
      <c r="S31" s="107">
        <f t="shared" si="8"/>
        <v>1</v>
      </c>
      <c r="T31" s="102" t="s">
        <v>60</v>
      </c>
      <c r="U31" s="107">
        <f t="shared" si="9"/>
        <v>20</v>
      </c>
      <c r="V31" s="106">
        <f t="shared" si="5"/>
        <v>20</v>
      </c>
      <c r="W31" s="105" t="str">
        <f t="shared" si="10"/>
        <v>MODERADO</v>
      </c>
      <c r="X31" s="113" t="s">
        <v>208</v>
      </c>
      <c r="Y31" s="114" t="s">
        <v>328</v>
      </c>
      <c r="Z31" s="122" t="s">
        <v>330</v>
      </c>
      <c r="AA31" s="132">
        <v>43117</v>
      </c>
      <c r="AB31" s="122" t="s">
        <v>371</v>
      </c>
      <c r="AC31" s="113" t="s">
        <v>381</v>
      </c>
      <c r="AD31" s="133">
        <v>1</v>
      </c>
      <c r="AF31" s="39"/>
      <c r="AG31" s="39"/>
      <c r="AL31" s="41"/>
      <c r="AM31" s="122" t="s">
        <v>369</v>
      </c>
      <c r="HB31" s="2"/>
    </row>
    <row r="32" spans="2:210" ht="15" customHeight="1">
      <c r="B32" s="212"/>
      <c r="C32" s="212"/>
      <c r="D32" s="212"/>
      <c r="E32" s="212"/>
      <c r="F32" s="212"/>
      <c r="G32" s="212"/>
      <c r="H32" s="212"/>
      <c r="I32" s="212"/>
      <c r="J32" s="212"/>
      <c r="K32" s="212"/>
      <c r="L32" s="212"/>
      <c r="M32" s="212"/>
      <c r="N32" s="212"/>
      <c r="O32" s="59"/>
      <c r="P32" s="17"/>
      <c r="Q32" s="17"/>
      <c r="R32" s="17"/>
      <c r="S32" s="17"/>
      <c r="T32" s="17"/>
      <c r="U32" s="17"/>
      <c r="V32" s="17"/>
      <c r="W32" s="17"/>
      <c r="X32" s="15"/>
      <c r="Y32" s="15"/>
      <c r="Z32" s="92"/>
      <c r="AA32" s="15"/>
      <c r="AB32" s="15"/>
      <c r="AC32" s="15"/>
      <c r="AE32" s="39" t="s">
        <v>144</v>
      </c>
      <c r="AF32" s="39" t="s">
        <v>122</v>
      </c>
      <c r="AG32" s="39"/>
      <c r="AL32" s="41"/>
      <c r="HB32" s="2"/>
    </row>
    <row r="33" spans="1:210" ht="12.75">
      <c r="A33" s="24"/>
      <c r="B33" s="4"/>
      <c r="C33" s="85"/>
      <c r="D33" s="4"/>
      <c r="E33" s="4"/>
      <c r="F33" s="4"/>
      <c r="G33" s="4"/>
      <c r="H33" s="4"/>
      <c r="AF33" s="38"/>
      <c r="AG33" s="38"/>
      <c r="AL33" s="41"/>
      <c r="HB33" s="2"/>
    </row>
    <row r="34" spans="1:210" ht="15" customHeight="1">
      <c r="B34" s="5"/>
      <c r="C34" s="86"/>
      <c r="D34" s="5"/>
      <c r="E34" s="5"/>
      <c r="F34" s="5"/>
      <c r="G34" s="5"/>
      <c r="H34" s="5"/>
      <c r="AL34" s="41"/>
      <c r="HB34" s="2"/>
    </row>
    <row r="35" spans="1:210" ht="3" customHeight="1">
      <c r="B35" s="5"/>
      <c r="C35" s="86"/>
      <c r="D35" s="5"/>
      <c r="E35" s="5"/>
      <c r="F35" s="5"/>
      <c r="G35" s="5"/>
      <c r="H35" s="5"/>
      <c r="AL35" s="41"/>
      <c r="HB35" s="2"/>
    </row>
    <row r="36" spans="1:210" ht="15" customHeight="1">
      <c r="B36" s="203" t="s">
        <v>174</v>
      </c>
      <c r="C36" s="203"/>
      <c r="D36" s="203"/>
      <c r="E36" s="203"/>
      <c r="F36" s="203"/>
      <c r="G36" s="203"/>
      <c r="H36" s="203"/>
      <c r="AL36" s="41"/>
      <c r="HB36" s="2"/>
    </row>
    <row r="37" spans="1:210" ht="39.75" customHeight="1">
      <c r="B37" s="80" t="s">
        <v>195</v>
      </c>
      <c r="C37" s="159" t="s">
        <v>85</v>
      </c>
      <c r="D37" s="159"/>
      <c r="E37" s="115"/>
      <c r="F37" s="115"/>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L37" s="41"/>
      <c r="HB37" s="2"/>
    </row>
    <row r="38" spans="1:210" ht="15" customHeight="1">
      <c r="B38" s="79">
        <v>1</v>
      </c>
      <c r="C38" s="164" t="s">
        <v>331</v>
      </c>
      <c r="D38" s="165"/>
      <c r="E38" s="116"/>
      <c r="F38" s="116"/>
      <c r="G38" s="116"/>
      <c r="H38" s="116"/>
      <c r="AL38" s="41"/>
      <c r="HB38" s="2"/>
    </row>
    <row r="39" spans="1:210" ht="15" customHeight="1">
      <c r="B39" s="79">
        <v>2</v>
      </c>
      <c r="C39" s="164" t="s">
        <v>343</v>
      </c>
      <c r="D39" s="165"/>
      <c r="E39" s="117"/>
      <c r="F39" s="117"/>
      <c r="G39" s="117"/>
      <c r="H39" s="117"/>
      <c r="AL39" s="41"/>
      <c r="HB39" s="2"/>
    </row>
    <row r="40" spans="1:210" ht="15" customHeight="1">
      <c r="B40" s="52"/>
      <c r="C40" s="206"/>
      <c r="D40" s="207"/>
      <c r="E40" s="117"/>
      <c r="F40" s="117"/>
      <c r="G40" s="117"/>
      <c r="H40" s="117"/>
      <c r="AL40" s="41"/>
      <c r="HB40" s="2"/>
    </row>
    <row r="41" spans="1:210" ht="15" customHeight="1">
      <c r="B41" s="5"/>
      <c r="C41" s="86"/>
      <c r="D41" s="5"/>
      <c r="E41" s="5"/>
      <c r="F41" s="5"/>
      <c r="G41" s="5"/>
      <c r="H41" s="5"/>
      <c r="AL41" s="41"/>
      <c r="HB41" s="2"/>
    </row>
    <row r="42" spans="1:210" ht="15" customHeight="1">
      <c r="B42" s="5"/>
      <c r="C42" s="86"/>
      <c r="D42" s="5"/>
      <c r="E42" s="5"/>
      <c r="F42" s="5"/>
      <c r="G42" s="5"/>
      <c r="H42" s="5"/>
      <c r="AL42" s="41"/>
      <c r="HB42" s="2"/>
    </row>
    <row r="43" spans="1:210" ht="15" customHeight="1">
      <c r="B43" s="5"/>
      <c r="C43" s="86"/>
      <c r="D43" s="5"/>
      <c r="E43" s="5"/>
      <c r="F43" s="5"/>
      <c r="G43" s="5"/>
      <c r="H43" s="5"/>
      <c r="AL43" s="41"/>
      <c r="HB43" s="2"/>
    </row>
    <row r="44" spans="1:210" ht="15" customHeight="1">
      <c r="B44" s="5"/>
      <c r="C44" s="86"/>
      <c r="D44" s="5"/>
      <c r="E44" s="5"/>
      <c r="F44" s="5"/>
      <c r="G44" s="5"/>
      <c r="H44" s="5"/>
      <c r="AL44" s="41"/>
      <c r="HB44" s="2"/>
    </row>
    <row r="45" spans="1:210">
      <c r="B45" s="5"/>
      <c r="C45" s="86"/>
      <c r="D45" s="5"/>
      <c r="E45" s="5"/>
      <c r="F45" s="5"/>
      <c r="G45" s="5"/>
      <c r="H45" s="5"/>
    </row>
    <row r="46" spans="1:210">
      <c r="B46" s="5"/>
      <c r="C46" s="86"/>
      <c r="D46" s="5"/>
      <c r="E46" s="5"/>
      <c r="F46" s="5"/>
      <c r="G46" s="5"/>
      <c r="H46" s="5"/>
    </row>
    <row r="47" spans="1:210">
      <c r="B47" s="5"/>
      <c r="C47" s="86"/>
      <c r="D47" s="5"/>
      <c r="E47" s="5"/>
      <c r="F47" s="5"/>
      <c r="G47" s="5"/>
      <c r="H47" s="5"/>
    </row>
    <row r="48" spans="1:210">
      <c r="B48" s="5"/>
      <c r="C48" s="86"/>
      <c r="D48" s="5"/>
      <c r="E48" s="5"/>
      <c r="F48" s="5"/>
      <c r="G48" s="5"/>
      <c r="H48" s="5"/>
    </row>
    <row r="49" spans="2:8">
      <c r="B49" s="5"/>
      <c r="C49" s="86"/>
      <c r="D49" s="5"/>
      <c r="E49" s="5"/>
      <c r="F49" s="5"/>
      <c r="G49" s="5"/>
      <c r="H49" s="5"/>
    </row>
    <row r="50" spans="2:8">
      <c r="B50" s="5"/>
      <c r="C50" s="86"/>
      <c r="D50" s="5"/>
      <c r="E50" s="5"/>
      <c r="F50" s="5"/>
      <c r="G50" s="5"/>
      <c r="H50" s="5"/>
    </row>
    <row r="51" spans="2:8">
      <c r="B51" s="5"/>
      <c r="C51" s="86"/>
      <c r="D51" s="5"/>
      <c r="E51" s="5"/>
      <c r="F51" s="5"/>
      <c r="G51" s="5"/>
      <c r="H51" s="5"/>
    </row>
    <row r="52" spans="2:8">
      <c r="B52" s="5"/>
      <c r="C52" s="86"/>
      <c r="D52" s="5"/>
      <c r="E52" s="5"/>
      <c r="F52" s="5"/>
      <c r="G52" s="5"/>
      <c r="H52" s="5"/>
    </row>
    <row r="53" spans="2:8">
      <c r="B53" s="5"/>
      <c r="C53" s="86"/>
      <c r="D53" s="5"/>
      <c r="E53" s="5"/>
      <c r="F53" s="5"/>
      <c r="G53" s="5"/>
      <c r="H53" s="5"/>
    </row>
    <row r="54" spans="2:8">
      <c r="B54" s="5"/>
      <c r="C54" s="86"/>
      <c r="D54" s="5"/>
      <c r="E54" s="5"/>
      <c r="F54" s="5"/>
      <c r="G54" s="5"/>
      <c r="H54" s="5"/>
    </row>
    <row r="55" spans="2:8">
      <c r="B55" s="5"/>
      <c r="C55" s="86"/>
      <c r="D55" s="5"/>
      <c r="E55" s="5"/>
      <c r="F55" s="5"/>
      <c r="G55" s="5"/>
      <c r="H55" s="5"/>
    </row>
    <row r="56" spans="2:8">
      <c r="B56" s="5"/>
      <c r="C56" s="86"/>
      <c r="D56" s="5"/>
      <c r="E56" s="5"/>
      <c r="F56" s="5"/>
      <c r="G56" s="5"/>
      <c r="H56" s="5"/>
    </row>
    <row r="57" spans="2:8">
      <c r="B57" s="5"/>
      <c r="C57" s="86"/>
      <c r="D57" s="5"/>
      <c r="E57" s="5"/>
      <c r="F57" s="5"/>
      <c r="G57" s="5"/>
      <c r="H57" s="5"/>
    </row>
    <row r="58" spans="2:8">
      <c r="B58" s="5"/>
      <c r="C58" s="86"/>
      <c r="D58" s="5"/>
      <c r="E58" s="5"/>
      <c r="F58" s="5"/>
      <c r="G58" s="5"/>
      <c r="H58" s="5"/>
    </row>
    <row r="59" spans="2:8">
      <c r="B59" s="5"/>
      <c r="C59" s="86"/>
      <c r="D59" s="5"/>
      <c r="E59" s="5"/>
      <c r="F59" s="5"/>
      <c r="G59" s="5"/>
      <c r="H59" s="5"/>
    </row>
    <row r="60" spans="2:8">
      <c r="B60" s="5"/>
      <c r="C60" s="86"/>
      <c r="D60" s="5"/>
      <c r="E60" s="5"/>
      <c r="F60" s="5"/>
      <c r="G60" s="5"/>
      <c r="H60" s="5"/>
    </row>
    <row r="61" spans="2:8">
      <c r="B61" s="5"/>
      <c r="C61" s="86"/>
      <c r="D61" s="5"/>
      <c r="E61" s="5"/>
      <c r="F61" s="5"/>
      <c r="G61" s="5"/>
      <c r="H61" s="5"/>
    </row>
    <row r="62" spans="2:8">
      <c r="B62" s="5"/>
      <c r="C62" s="86"/>
      <c r="D62" s="5"/>
      <c r="E62" s="5"/>
      <c r="F62" s="5"/>
      <c r="G62" s="5"/>
      <c r="H62" s="5"/>
    </row>
    <row r="63" spans="2:8">
      <c r="B63" s="5"/>
      <c r="C63" s="86"/>
      <c r="D63" s="5"/>
      <c r="E63" s="5"/>
      <c r="F63" s="5"/>
      <c r="G63" s="5"/>
      <c r="H63" s="5"/>
    </row>
    <row r="64" spans="2:8">
      <c r="B64" s="5"/>
      <c r="C64" s="86"/>
      <c r="D64" s="5"/>
      <c r="E64" s="5"/>
      <c r="F64" s="5"/>
      <c r="G64" s="5"/>
      <c r="H64" s="5"/>
    </row>
    <row r="65" spans="2:8">
      <c r="B65" s="5"/>
      <c r="C65" s="86"/>
      <c r="D65" s="5"/>
      <c r="E65" s="5"/>
      <c r="F65" s="5"/>
      <c r="G65" s="5"/>
      <c r="H65" s="5"/>
    </row>
    <row r="66" spans="2:8">
      <c r="B66" s="5"/>
      <c r="C66" s="86"/>
      <c r="D66" s="5"/>
      <c r="E66" s="5"/>
      <c r="F66" s="5"/>
      <c r="G66" s="5"/>
      <c r="H66" s="5"/>
    </row>
    <row r="67" spans="2:8">
      <c r="B67" s="5"/>
      <c r="C67" s="86"/>
      <c r="D67" s="5"/>
      <c r="E67" s="5"/>
      <c r="F67" s="5"/>
      <c r="G67" s="5"/>
      <c r="H67" s="5"/>
    </row>
    <row r="68" spans="2:8">
      <c r="B68" s="5"/>
      <c r="C68" s="86"/>
      <c r="D68" s="5"/>
      <c r="E68" s="5"/>
      <c r="F68" s="5"/>
      <c r="G68" s="5"/>
      <c r="H68" s="5"/>
    </row>
    <row r="69" spans="2:8">
      <c r="B69" s="5"/>
      <c r="C69" s="86"/>
      <c r="D69" s="5"/>
      <c r="E69" s="5"/>
      <c r="F69" s="5"/>
      <c r="G69" s="5"/>
      <c r="H69" s="5"/>
    </row>
    <row r="70" spans="2:8">
      <c r="B70" s="5"/>
      <c r="C70" s="86"/>
      <c r="D70" s="5"/>
      <c r="E70" s="5"/>
      <c r="F70" s="5"/>
      <c r="G70" s="5"/>
      <c r="H70" s="5"/>
    </row>
    <row r="71" spans="2:8">
      <c r="B71" s="5"/>
      <c r="C71" s="86"/>
      <c r="D71" s="5"/>
      <c r="E71" s="5"/>
      <c r="F71" s="5"/>
      <c r="G71" s="5"/>
      <c r="H71" s="5"/>
    </row>
    <row r="72" spans="2:8">
      <c r="B72" s="5"/>
      <c r="C72" s="86"/>
      <c r="D72" s="5"/>
      <c r="E72" s="5"/>
      <c r="F72" s="5"/>
      <c r="G72" s="5"/>
      <c r="H72" s="5"/>
    </row>
    <row r="73" spans="2:8">
      <c r="B73" s="5"/>
      <c r="C73" s="86"/>
      <c r="D73" s="5"/>
      <c r="E73" s="5"/>
      <c r="F73" s="5"/>
      <c r="G73" s="5"/>
      <c r="H73" s="5"/>
    </row>
    <row r="74" spans="2:8">
      <c r="B74" s="5"/>
      <c r="C74" s="86"/>
      <c r="D74" s="5"/>
      <c r="E74" s="5"/>
      <c r="F74" s="5"/>
      <c r="G74" s="5"/>
      <c r="H74" s="5"/>
    </row>
    <row r="75" spans="2:8">
      <c r="B75" s="5"/>
      <c r="C75" s="86"/>
      <c r="D75" s="5"/>
      <c r="E75" s="5"/>
      <c r="F75" s="5"/>
      <c r="G75" s="5"/>
      <c r="H75" s="5"/>
    </row>
    <row r="76" spans="2:8">
      <c r="B76" s="5"/>
      <c r="C76" s="86"/>
      <c r="D76" s="5"/>
      <c r="E76" s="5"/>
      <c r="F76" s="5"/>
      <c r="G76" s="5"/>
      <c r="H76" s="5"/>
    </row>
    <row r="77" spans="2:8">
      <c r="B77" s="5"/>
      <c r="C77" s="86"/>
      <c r="D77" s="5"/>
      <c r="E77" s="5"/>
      <c r="F77" s="5"/>
      <c r="G77" s="5"/>
      <c r="H77" s="5"/>
    </row>
    <row r="78" spans="2:8">
      <c r="B78" s="5"/>
      <c r="C78" s="86"/>
      <c r="D78" s="5"/>
      <c r="E78" s="5"/>
      <c r="F78" s="5"/>
      <c r="G78" s="5"/>
      <c r="H78" s="5"/>
    </row>
    <row r="79" spans="2:8">
      <c r="B79" s="5"/>
      <c r="C79" s="86"/>
      <c r="D79" s="5"/>
      <c r="E79" s="5"/>
      <c r="F79" s="5"/>
      <c r="G79" s="5"/>
      <c r="H79" s="5"/>
    </row>
    <row r="80" spans="2:8">
      <c r="B80" s="5"/>
      <c r="C80" s="86"/>
      <c r="D80" s="5"/>
      <c r="E80" s="5"/>
      <c r="F80" s="5"/>
      <c r="G80" s="5"/>
      <c r="H80" s="5"/>
    </row>
    <row r="81" spans="2:8">
      <c r="B81" s="5"/>
      <c r="C81" s="86"/>
      <c r="D81" s="5"/>
      <c r="E81" s="5"/>
      <c r="F81" s="5"/>
      <c r="G81" s="5"/>
      <c r="H81" s="5"/>
    </row>
    <row r="82" spans="2:8">
      <c r="B82" s="5"/>
      <c r="C82" s="86"/>
      <c r="D82" s="5"/>
      <c r="E82" s="5"/>
      <c r="F82" s="5"/>
      <c r="G82" s="5"/>
      <c r="H82" s="5"/>
    </row>
    <row r="83" spans="2:8">
      <c r="B83" s="5"/>
      <c r="C83" s="86"/>
      <c r="D83" s="5"/>
      <c r="E83" s="5"/>
      <c r="F83" s="5"/>
      <c r="G83" s="5"/>
      <c r="H83" s="5"/>
    </row>
    <row r="84" spans="2:8">
      <c r="B84" s="5"/>
      <c r="C84" s="86"/>
      <c r="D84" s="5"/>
      <c r="E84" s="5"/>
      <c r="F84" s="5"/>
      <c r="G84" s="5"/>
      <c r="H84" s="5"/>
    </row>
    <row r="85" spans="2:8">
      <c r="B85" s="5"/>
      <c r="C85" s="86"/>
      <c r="D85" s="5"/>
      <c r="E85" s="5"/>
      <c r="F85" s="5"/>
      <c r="G85" s="5"/>
      <c r="H85" s="5"/>
    </row>
    <row r="86" spans="2:8">
      <c r="B86" s="5"/>
      <c r="C86" s="86"/>
      <c r="D86" s="5"/>
      <c r="E86" s="5"/>
      <c r="F86" s="5"/>
      <c r="G86" s="5"/>
      <c r="H86" s="5"/>
    </row>
    <row r="87" spans="2:8">
      <c r="B87" s="5"/>
      <c r="C87" s="86"/>
      <c r="D87" s="5"/>
      <c r="E87" s="5"/>
      <c r="F87" s="5"/>
      <c r="G87" s="5"/>
      <c r="H87" s="5"/>
    </row>
    <row r="88" spans="2:8">
      <c r="B88" s="5"/>
      <c r="C88" s="86"/>
      <c r="D88" s="5"/>
      <c r="E88" s="5"/>
      <c r="F88" s="5"/>
      <c r="G88" s="5"/>
      <c r="H88" s="5"/>
    </row>
    <row r="89" spans="2:8">
      <c r="B89" s="5"/>
      <c r="C89" s="86"/>
      <c r="D89" s="5"/>
      <c r="E89" s="5"/>
      <c r="F89" s="5"/>
      <c r="G89" s="5"/>
      <c r="H89" s="5"/>
    </row>
    <row r="90" spans="2:8">
      <c r="B90" s="5"/>
      <c r="C90" s="86"/>
      <c r="D90" s="5"/>
      <c r="E90" s="5"/>
      <c r="F90" s="5"/>
      <c r="G90" s="5"/>
      <c r="H90" s="5"/>
    </row>
    <row r="91" spans="2:8">
      <c r="B91" s="5"/>
      <c r="C91" s="86"/>
      <c r="D91" s="5"/>
      <c r="E91" s="5"/>
      <c r="F91" s="5"/>
      <c r="G91" s="5"/>
      <c r="H91" s="5"/>
    </row>
    <row r="92" spans="2:8">
      <c r="B92" s="5"/>
      <c r="C92" s="86"/>
      <c r="D92" s="5"/>
      <c r="E92" s="5"/>
      <c r="F92" s="5"/>
      <c r="G92" s="5"/>
      <c r="H92" s="5"/>
    </row>
    <row r="93" spans="2:8">
      <c r="B93" s="5"/>
      <c r="C93" s="86"/>
      <c r="D93" s="5"/>
      <c r="E93" s="5"/>
      <c r="F93" s="5"/>
      <c r="G93" s="5"/>
      <c r="H93" s="5"/>
    </row>
    <row r="94" spans="2:8">
      <c r="B94" s="5"/>
      <c r="C94" s="86"/>
      <c r="D94" s="5"/>
      <c r="E94" s="5"/>
      <c r="F94" s="5"/>
      <c r="G94" s="5"/>
      <c r="H94" s="5"/>
    </row>
    <row r="95" spans="2:8">
      <c r="B95" s="5"/>
      <c r="C95" s="86"/>
      <c r="D95" s="5"/>
      <c r="E95" s="5"/>
      <c r="F95" s="5"/>
      <c r="G95" s="5"/>
      <c r="H95" s="5"/>
    </row>
    <row r="96" spans="2:8">
      <c r="B96" s="5"/>
      <c r="C96" s="86"/>
      <c r="D96" s="5"/>
      <c r="E96" s="5"/>
      <c r="F96" s="5"/>
      <c r="G96" s="5"/>
      <c r="H96" s="5"/>
    </row>
    <row r="97" spans="2:8">
      <c r="B97" s="5"/>
      <c r="C97" s="86"/>
      <c r="D97" s="5"/>
      <c r="E97" s="5"/>
      <c r="F97" s="5"/>
      <c r="G97" s="5"/>
      <c r="H97" s="5"/>
    </row>
    <row r="98" spans="2:8">
      <c r="B98" s="5"/>
      <c r="C98" s="86"/>
      <c r="D98" s="5"/>
      <c r="E98" s="5"/>
      <c r="F98" s="5"/>
      <c r="G98" s="5"/>
      <c r="H98" s="5"/>
    </row>
    <row r="99" spans="2:8">
      <c r="B99" s="5"/>
      <c r="C99" s="86"/>
      <c r="D99" s="5"/>
      <c r="E99" s="5"/>
      <c r="F99" s="5"/>
      <c r="G99" s="5"/>
      <c r="H99" s="5"/>
    </row>
    <row r="100" spans="2:8">
      <c r="B100" s="5"/>
      <c r="C100" s="86"/>
      <c r="D100" s="5"/>
      <c r="E100" s="5"/>
      <c r="F100" s="5"/>
      <c r="G100" s="5"/>
      <c r="H100" s="5"/>
    </row>
    <row r="101" spans="2:8">
      <c r="B101" s="5"/>
      <c r="C101" s="86"/>
      <c r="D101" s="5"/>
      <c r="E101" s="5"/>
      <c r="F101" s="5"/>
      <c r="G101" s="5"/>
      <c r="H101" s="5"/>
    </row>
    <row r="102" spans="2:8">
      <c r="B102" s="5"/>
      <c r="C102" s="86"/>
      <c r="D102" s="5"/>
      <c r="E102" s="5"/>
      <c r="F102" s="5"/>
      <c r="G102" s="5"/>
      <c r="H102" s="5"/>
    </row>
    <row r="103" spans="2:8">
      <c r="B103" s="5"/>
      <c r="C103" s="86"/>
      <c r="D103" s="5"/>
      <c r="E103" s="5"/>
      <c r="F103" s="5"/>
      <c r="G103" s="5"/>
      <c r="H103" s="5"/>
    </row>
    <row r="104" spans="2:8">
      <c r="B104" s="5"/>
      <c r="C104" s="86"/>
      <c r="D104" s="5"/>
      <c r="E104" s="5"/>
      <c r="F104" s="5"/>
      <c r="G104" s="5"/>
      <c r="H104" s="5"/>
    </row>
    <row r="105" spans="2:8">
      <c r="B105" s="5"/>
      <c r="C105" s="86"/>
      <c r="D105" s="5"/>
      <c r="E105" s="5"/>
      <c r="F105" s="5"/>
      <c r="G105" s="5"/>
      <c r="H105" s="5"/>
    </row>
    <row r="106" spans="2:8">
      <c r="B106" s="5"/>
      <c r="C106" s="86"/>
      <c r="D106" s="5"/>
      <c r="E106" s="5"/>
      <c r="F106" s="5"/>
      <c r="G106" s="5"/>
      <c r="H106" s="5"/>
    </row>
    <row r="107" spans="2:8">
      <c r="B107" s="5"/>
      <c r="C107" s="86"/>
      <c r="D107" s="5"/>
      <c r="E107" s="5"/>
      <c r="F107" s="5"/>
      <c r="G107" s="5"/>
      <c r="H107" s="5"/>
    </row>
    <row r="108" spans="2:8">
      <c r="B108" s="5"/>
      <c r="C108" s="86"/>
      <c r="D108" s="5"/>
      <c r="E108" s="5"/>
      <c r="F108" s="5"/>
      <c r="G108" s="5"/>
      <c r="H108" s="5"/>
    </row>
    <row r="109" spans="2:8">
      <c r="B109" s="5"/>
      <c r="C109" s="86"/>
      <c r="D109" s="5"/>
      <c r="E109" s="5"/>
      <c r="F109" s="5"/>
      <c r="G109" s="5"/>
      <c r="H109" s="5"/>
    </row>
    <row r="110" spans="2:8">
      <c r="B110" s="5"/>
      <c r="C110" s="86"/>
      <c r="D110" s="5"/>
      <c r="E110" s="5"/>
      <c r="F110" s="5"/>
      <c r="G110" s="5"/>
      <c r="H110" s="5"/>
    </row>
    <row r="111" spans="2:8">
      <c r="B111" s="5"/>
      <c r="C111" s="86"/>
      <c r="D111" s="5"/>
      <c r="E111" s="5"/>
      <c r="F111" s="5"/>
      <c r="G111" s="5"/>
      <c r="H111" s="5"/>
    </row>
    <row r="112" spans="2:8">
      <c r="B112" s="5"/>
      <c r="C112" s="86"/>
      <c r="D112" s="5"/>
      <c r="E112" s="5"/>
      <c r="F112" s="5"/>
      <c r="G112" s="5"/>
      <c r="H112" s="5"/>
    </row>
    <row r="113" spans="2:8">
      <c r="B113" s="5"/>
      <c r="C113" s="86"/>
      <c r="D113" s="5"/>
      <c r="E113" s="5"/>
      <c r="F113" s="5"/>
      <c r="G113" s="5"/>
      <c r="H113" s="5"/>
    </row>
    <row r="114" spans="2:8">
      <c r="B114" s="5"/>
      <c r="C114" s="86"/>
      <c r="D114" s="5"/>
      <c r="E114" s="5"/>
      <c r="F114" s="5"/>
      <c r="G114" s="5"/>
      <c r="H114" s="5"/>
    </row>
    <row r="115" spans="2:8">
      <c r="B115" s="5"/>
      <c r="C115" s="86"/>
      <c r="D115" s="5"/>
      <c r="E115" s="5"/>
      <c r="F115" s="5"/>
      <c r="G115" s="5"/>
      <c r="H115" s="5"/>
    </row>
    <row r="116" spans="2:8">
      <c r="B116" s="5"/>
      <c r="C116" s="86"/>
      <c r="D116" s="5"/>
      <c r="E116" s="5"/>
      <c r="F116" s="5"/>
      <c r="G116" s="5"/>
      <c r="H116" s="5"/>
    </row>
    <row r="117" spans="2:8">
      <c r="B117" s="5"/>
      <c r="C117" s="86"/>
      <c r="D117" s="5"/>
      <c r="E117" s="5"/>
      <c r="F117" s="5"/>
      <c r="G117" s="5"/>
      <c r="H117" s="5"/>
    </row>
    <row r="118" spans="2:8">
      <c r="B118" s="5"/>
      <c r="C118" s="86"/>
      <c r="D118" s="5"/>
      <c r="E118" s="5"/>
      <c r="F118" s="5"/>
      <c r="G118" s="5"/>
      <c r="H118" s="5"/>
    </row>
    <row r="119" spans="2:8">
      <c r="B119" s="5"/>
      <c r="C119" s="86"/>
      <c r="D119" s="5"/>
      <c r="E119" s="5"/>
      <c r="F119" s="5"/>
      <c r="G119" s="5"/>
      <c r="H119" s="5"/>
    </row>
    <row r="120" spans="2:8">
      <c r="B120" s="5"/>
      <c r="C120" s="86"/>
      <c r="D120" s="5"/>
      <c r="E120" s="5"/>
      <c r="F120" s="5"/>
      <c r="G120" s="5"/>
      <c r="H120" s="5"/>
    </row>
    <row r="121" spans="2:8">
      <c r="B121" s="5"/>
      <c r="C121" s="86"/>
      <c r="D121" s="5"/>
      <c r="E121" s="5"/>
      <c r="F121" s="5"/>
      <c r="G121" s="5"/>
      <c r="H121" s="5"/>
    </row>
    <row r="122" spans="2:8">
      <c r="B122" s="5"/>
      <c r="C122" s="86"/>
      <c r="D122" s="5"/>
      <c r="E122" s="5"/>
      <c r="F122" s="5"/>
      <c r="G122" s="5"/>
      <c r="H122" s="5"/>
    </row>
    <row r="123" spans="2:8">
      <c r="B123" s="5"/>
      <c r="C123" s="86"/>
      <c r="D123" s="5"/>
      <c r="E123" s="5"/>
      <c r="F123" s="5"/>
      <c r="G123" s="5"/>
      <c r="H123" s="5"/>
    </row>
    <row r="124" spans="2:8">
      <c r="B124" s="5"/>
      <c r="C124" s="86"/>
      <c r="D124" s="5"/>
      <c r="E124" s="5"/>
      <c r="F124" s="5"/>
      <c r="G124" s="5"/>
      <c r="H124" s="5"/>
    </row>
    <row r="125" spans="2:8">
      <c r="B125" s="5"/>
      <c r="C125" s="86"/>
      <c r="D125" s="5"/>
      <c r="E125" s="5"/>
      <c r="F125" s="5"/>
      <c r="G125" s="5"/>
      <c r="H125" s="5"/>
    </row>
    <row r="126" spans="2:8">
      <c r="B126" s="5"/>
      <c r="C126" s="86"/>
      <c r="D126" s="5"/>
      <c r="E126" s="5"/>
      <c r="F126" s="5"/>
      <c r="G126" s="5"/>
      <c r="H126" s="5"/>
    </row>
    <row r="127" spans="2:8">
      <c r="B127" s="5"/>
      <c r="C127" s="86"/>
      <c r="D127" s="5"/>
      <c r="E127" s="5"/>
      <c r="F127" s="5"/>
      <c r="G127" s="5"/>
      <c r="H127" s="5"/>
    </row>
    <row r="128" spans="2:8">
      <c r="B128" s="5"/>
      <c r="C128" s="86"/>
      <c r="D128" s="5"/>
      <c r="E128" s="5"/>
      <c r="F128" s="5"/>
      <c r="G128" s="5"/>
      <c r="H128" s="5"/>
    </row>
    <row r="129" spans="2:8">
      <c r="B129" s="5"/>
      <c r="C129" s="86"/>
      <c r="D129" s="5"/>
      <c r="E129" s="5"/>
      <c r="F129" s="5"/>
      <c r="G129" s="5"/>
      <c r="H129" s="5"/>
    </row>
    <row r="130" spans="2:8">
      <c r="B130" s="5"/>
      <c r="C130" s="86"/>
      <c r="D130" s="5"/>
      <c r="E130" s="5"/>
      <c r="F130" s="5"/>
      <c r="G130" s="5"/>
      <c r="H130" s="5"/>
    </row>
    <row r="131" spans="2:8">
      <c r="B131" s="5"/>
      <c r="C131" s="86"/>
      <c r="D131" s="5"/>
      <c r="E131" s="5"/>
      <c r="F131" s="5"/>
      <c r="G131" s="5"/>
      <c r="H131" s="5"/>
    </row>
    <row r="132" spans="2:8">
      <c r="B132" s="5"/>
      <c r="C132" s="86"/>
      <c r="D132" s="5"/>
      <c r="E132" s="5"/>
      <c r="F132" s="5"/>
      <c r="G132" s="5"/>
      <c r="H132" s="5"/>
    </row>
    <row r="133" spans="2:8">
      <c r="B133" s="5"/>
      <c r="C133" s="86"/>
      <c r="D133" s="5"/>
      <c r="E133" s="5"/>
      <c r="F133" s="5"/>
      <c r="G133" s="5"/>
      <c r="H133" s="5"/>
    </row>
    <row r="134" spans="2:8">
      <c r="B134" s="5"/>
      <c r="C134" s="86"/>
      <c r="D134" s="5"/>
      <c r="E134" s="5"/>
      <c r="F134" s="5"/>
      <c r="G134" s="5"/>
      <c r="H134" s="5"/>
    </row>
    <row r="135" spans="2:8">
      <c r="B135" s="5"/>
      <c r="C135" s="86"/>
      <c r="D135" s="5"/>
      <c r="E135" s="5"/>
      <c r="F135" s="5"/>
      <c r="G135" s="5"/>
      <c r="H135" s="5"/>
    </row>
    <row r="136" spans="2:8">
      <c r="B136" s="5"/>
      <c r="C136" s="86"/>
      <c r="D136" s="5"/>
      <c r="E136" s="5"/>
      <c r="F136" s="5"/>
      <c r="G136" s="5"/>
      <c r="H136" s="5"/>
    </row>
    <row r="137" spans="2:8">
      <c r="B137" s="5"/>
      <c r="C137" s="86"/>
      <c r="D137" s="5"/>
      <c r="E137" s="5"/>
      <c r="F137" s="5"/>
      <c r="G137" s="5"/>
      <c r="H137" s="5"/>
    </row>
    <row r="138" spans="2:8">
      <c r="B138" s="5"/>
      <c r="C138" s="86"/>
      <c r="D138" s="5"/>
      <c r="E138" s="5"/>
      <c r="F138" s="5"/>
      <c r="G138" s="5"/>
      <c r="H138" s="5"/>
    </row>
    <row r="139" spans="2:8">
      <c r="B139" s="5"/>
      <c r="C139" s="86"/>
      <c r="D139" s="5"/>
      <c r="E139" s="5"/>
      <c r="F139" s="5"/>
      <c r="G139" s="5"/>
      <c r="H139" s="5"/>
    </row>
    <row r="140" spans="2:8">
      <c r="B140" s="5"/>
      <c r="C140" s="86"/>
      <c r="D140" s="5"/>
      <c r="E140" s="5"/>
      <c r="F140" s="5"/>
      <c r="G140" s="5"/>
      <c r="H140" s="5"/>
    </row>
    <row r="141" spans="2:8">
      <c r="B141" s="5"/>
      <c r="C141" s="86"/>
      <c r="D141" s="5"/>
      <c r="E141" s="5"/>
      <c r="F141" s="5"/>
      <c r="G141" s="5"/>
      <c r="H141" s="5"/>
    </row>
    <row r="142" spans="2:8">
      <c r="B142" s="5"/>
      <c r="C142" s="86"/>
      <c r="D142" s="5"/>
      <c r="E142" s="5"/>
      <c r="F142" s="5"/>
      <c r="G142" s="5"/>
      <c r="H142" s="5"/>
    </row>
    <row r="143" spans="2:8">
      <c r="B143" s="5"/>
      <c r="C143" s="86"/>
      <c r="D143" s="5"/>
      <c r="E143" s="5"/>
      <c r="F143" s="5"/>
      <c r="G143" s="5"/>
      <c r="H143" s="5"/>
    </row>
    <row r="144" spans="2:8">
      <c r="B144" s="5"/>
      <c r="C144" s="86"/>
      <c r="D144" s="5"/>
      <c r="E144" s="5"/>
      <c r="F144" s="5"/>
      <c r="G144" s="5"/>
      <c r="H144" s="5"/>
    </row>
    <row r="145" spans="2:8">
      <c r="B145" s="5"/>
      <c r="C145" s="86"/>
      <c r="D145" s="5"/>
      <c r="E145" s="5"/>
      <c r="F145" s="5"/>
      <c r="G145" s="5"/>
      <c r="H145" s="5"/>
    </row>
    <row r="146" spans="2:8">
      <c r="B146" s="5"/>
      <c r="C146" s="86"/>
      <c r="D146" s="5"/>
      <c r="E146" s="5"/>
      <c r="F146" s="5"/>
      <c r="G146" s="5"/>
      <c r="H146" s="5"/>
    </row>
    <row r="147" spans="2:8">
      <c r="B147" s="5"/>
      <c r="C147" s="86"/>
      <c r="D147" s="5"/>
      <c r="E147" s="5"/>
      <c r="F147" s="5"/>
      <c r="G147" s="5"/>
      <c r="H147" s="5"/>
    </row>
    <row r="148" spans="2:8">
      <c r="B148" s="5"/>
      <c r="C148" s="86"/>
      <c r="D148" s="5"/>
      <c r="E148" s="5"/>
      <c r="F148" s="5"/>
      <c r="G148" s="5"/>
      <c r="H148" s="5"/>
    </row>
    <row r="149" spans="2:8">
      <c r="B149" s="5"/>
      <c r="C149" s="86"/>
      <c r="D149" s="5"/>
      <c r="E149" s="5"/>
      <c r="F149" s="5"/>
      <c r="G149" s="5"/>
      <c r="H149" s="5"/>
    </row>
    <row r="150" spans="2:8">
      <c r="B150" s="5"/>
      <c r="C150" s="86"/>
      <c r="D150" s="5"/>
      <c r="E150" s="5"/>
      <c r="F150" s="5"/>
      <c r="G150" s="5"/>
      <c r="H150" s="5"/>
    </row>
    <row r="151" spans="2:8">
      <c r="B151" s="5"/>
      <c r="C151" s="86"/>
      <c r="D151" s="5"/>
      <c r="E151" s="5"/>
      <c r="F151" s="5"/>
      <c r="G151" s="5"/>
      <c r="H151" s="5"/>
    </row>
    <row r="152" spans="2:8">
      <c r="B152" s="5"/>
      <c r="C152" s="86"/>
      <c r="D152" s="5"/>
      <c r="E152" s="5"/>
      <c r="F152" s="5"/>
      <c r="G152" s="5"/>
      <c r="H152" s="5"/>
    </row>
    <row r="153" spans="2:8">
      <c r="B153" s="5"/>
      <c r="C153" s="86"/>
      <c r="D153" s="5"/>
      <c r="E153" s="5"/>
      <c r="F153" s="5"/>
      <c r="G153" s="5"/>
      <c r="H153" s="5"/>
    </row>
    <row r="154" spans="2:8">
      <c r="B154" s="5"/>
      <c r="C154" s="86"/>
      <c r="D154" s="5"/>
      <c r="E154" s="5"/>
      <c r="F154" s="5"/>
      <c r="G154" s="5"/>
      <c r="H154" s="5"/>
    </row>
    <row r="155" spans="2:8">
      <c r="B155" s="5"/>
      <c r="C155" s="86"/>
      <c r="D155" s="5"/>
      <c r="E155" s="5"/>
      <c r="F155" s="5"/>
      <c r="G155" s="5"/>
      <c r="H155" s="5"/>
    </row>
    <row r="156" spans="2:8">
      <c r="B156" s="5"/>
      <c r="C156" s="86"/>
      <c r="D156" s="5"/>
      <c r="E156" s="5"/>
      <c r="F156" s="5"/>
      <c r="G156" s="5"/>
      <c r="H156" s="5"/>
    </row>
    <row r="157" spans="2:8">
      <c r="B157" s="5"/>
      <c r="C157" s="86"/>
      <c r="D157" s="5"/>
      <c r="E157" s="5"/>
      <c r="F157" s="5"/>
      <c r="G157" s="5"/>
      <c r="H157" s="5"/>
    </row>
    <row r="158" spans="2:8">
      <c r="B158" s="5"/>
      <c r="C158" s="86"/>
      <c r="D158" s="5"/>
      <c r="E158" s="5"/>
      <c r="F158" s="5"/>
      <c r="G158" s="5"/>
      <c r="H158" s="5"/>
    </row>
    <row r="159" spans="2:8">
      <c r="B159" s="5"/>
      <c r="C159" s="86"/>
      <c r="D159" s="5"/>
      <c r="E159" s="5"/>
      <c r="F159" s="5"/>
      <c r="G159" s="5"/>
      <c r="H159" s="5"/>
    </row>
    <row r="160" spans="2:8">
      <c r="B160" s="5"/>
      <c r="C160" s="86"/>
      <c r="D160" s="5"/>
      <c r="E160" s="5"/>
      <c r="F160" s="5"/>
      <c r="G160" s="5"/>
      <c r="H160" s="5"/>
    </row>
    <row r="161" spans="2:8">
      <c r="B161" s="5"/>
      <c r="C161" s="86"/>
      <c r="D161" s="5"/>
      <c r="E161" s="5"/>
      <c r="F161" s="5"/>
      <c r="G161" s="5"/>
      <c r="H161" s="5"/>
    </row>
    <row r="162" spans="2:8">
      <c r="B162" s="5"/>
      <c r="C162" s="86"/>
      <c r="D162" s="5"/>
      <c r="E162" s="5"/>
      <c r="F162" s="5"/>
      <c r="G162" s="5"/>
      <c r="H162" s="5"/>
    </row>
    <row r="163" spans="2:8">
      <c r="B163" s="5"/>
      <c r="C163" s="86"/>
      <c r="D163" s="5"/>
      <c r="E163" s="5"/>
      <c r="F163" s="5"/>
      <c r="G163" s="5"/>
      <c r="H163" s="5"/>
    </row>
    <row r="164" spans="2:8">
      <c r="B164" s="5"/>
      <c r="C164" s="86"/>
      <c r="D164" s="5"/>
      <c r="E164" s="5"/>
      <c r="F164" s="5"/>
      <c r="G164" s="5"/>
      <c r="H164" s="5"/>
    </row>
    <row r="165" spans="2:8">
      <c r="B165" s="5"/>
      <c r="C165" s="86"/>
      <c r="D165" s="5"/>
      <c r="E165" s="5"/>
      <c r="F165" s="5"/>
      <c r="G165" s="5"/>
      <c r="H165" s="5"/>
    </row>
    <row r="166" spans="2:8">
      <c r="B166" s="5"/>
      <c r="C166" s="86"/>
      <c r="D166" s="5"/>
      <c r="E166" s="5"/>
      <c r="F166" s="5"/>
      <c r="G166" s="5"/>
      <c r="H166" s="5"/>
    </row>
    <row r="167" spans="2:8">
      <c r="B167" s="5"/>
      <c r="C167" s="86"/>
      <c r="D167" s="5"/>
      <c r="E167" s="5"/>
      <c r="F167" s="5"/>
      <c r="G167" s="5"/>
      <c r="H167" s="5"/>
    </row>
    <row r="168" spans="2:8">
      <c r="B168" s="5"/>
      <c r="C168" s="86"/>
      <c r="D168" s="5"/>
      <c r="E168" s="5"/>
      <c r="F168" s="5"/>
      <c r="G168" s="5"/>
      <c r="H168" s="5"/>
    </row>
    <row r="169" spans="2:8">
      <c r="B169" s="5"/>
      <c r="C169" s="86"/>
      <c r="D169" s="5"/>
      <c r="E169" s="5"/>
      <c r="F169" s="5"/>
      <c r="G169" s="5"/>
      <c r="H169" s="5"/>
    </row>
    <row r="170" spans="2:8">
      <c r="B170" s="5"/>
      <c r="C170" s="86"/>
      <c r="D170" s="5"/>
      <c r="E170" s="5"/>
      <c r="F170" s="5"/>
      <c r="G170" s="5"/>
      <c r="H170" s="5"/>
    </row>
    <row r="171" spans="2:8">
      <c r="B171" s="5"/>
      <c r="C171" s="86"/>
      <c r="D171" s="5"/>
      <c r="E171" s="5"/>
      <c r="F171" s="5"/>
      <c r="G171" s="5"/>
      <c r="H171" s="5"/>
    </row>
    <row r="172" spans="2:8">
      <c r="B172" s="5"/>
      <c r="C172" s="86"/>
      <c r="D172" s="5"/>
      <c r="E172" s="5"/>
      <c r="F172" s="5"/>
      <c r="G172" s="5"/>
      <c r="H172" s="5"/>
    </row>
    <row r="173" spans="2:8">
      <c r="B173" s="5"/>
      <c r="C173" s="86"/>
      <c r="D173" s="5"/>
      <c r="E173" s="5"/>
      <c r="F173" s="5"/>
      <c r="G173" s="5"/>
      <c r="H173" s="5"/>
    </row>
    <row r="174" spans="2:8">
      <c r="B174" s="5"/>
      <c r="C174" s="86"/>
      <c r="D174" s="5"/>
      <c r="E174" s="5"/>
      <c r="F174" s="5"/>
      <c r="G174" s="5"/>
      <c r="H174" s="5"/>
    </row>
    <row r="175" spans="2:8">
      <c r="B175" s="5"/>
      <c r="C175" s="86"/>
      <c r="D175" s="5"/>
      <c r="E175" s="5"/>
      <c r="F175" s="5"/>
      <c r="G175" s="5"/>
      <c r="H175" s="5"/>
    </row>
    <row r="176" spans="2:8">
      <c r="B176" s="5"/>
      <c r="C176" s="86"/>
      <c r="D176" s="5"/>
      <c r="E176" s="5"/>
      <c r="F176" s="5"/>
      <c r="G176" s="5"/>
      <c r="H176" s="5"/>
    </row>
    <row r="177" spans="2:8">
      <c r="B177" s="5"/>
      <c r="C177" s="86"/>
      <c r="D177" s="5"/>
      <c r="E177" s="5"/>
      <c r="F177" s="5"/>
      <c r="G177" s="5"/>
      <c r="H177" s="5"/>
    </row>
    <row r="178" spans="2:8">
      <c r="B178" s="5"/>
      <c r="C178" s="86"/>
      <c r="D178" s="5"/>
      <c r="E178" s="5"/>
      <c r="F178" s="5"/>
      <c r="G178" s="5"/>
      <c r="H178" s="5"/>
    </row>
    <row r="179" spans="2:8">
      <c r="B179" s="5"/>
      <c r="C179" s="86"/>
      <c r="D179" s="5"/>
      <c r="E179" s="5"/>
      <c r="F179" s="5"/>
      <c r="G179" s="5"/>
      <c r="H179" s="5"/>
    </row>
    <row r="180" spans="2:8">
      <c r="B180" s="5"/>
      <c r="C180" s="86"/>
      <c r="D180" s="5"/>
      <c r="E180" s="5"/>
      <c r="F180" s="5"/>
      <c r="G180" s="5"/>
      <c r="H180" s="5"/>
    </row>
    <row r="181" spans="2:8">
      <c r="B181" s="5"/>
      <c r="C181" s="86"/>
      <c r="D181" s="5"/>
      <c r="E181" s="5"/>
      <c r="F181" s="5"/>
      <c r="G181" s="5"/>
      <c r="H181" s="5"/>
    </row>
    <row r="182" spans="2:8">
      <c r="B182" s="5"/>
      <c r="C182" s="86"/>
      <c r="D182" s="5"/>
      <c r="E182" s="5"/>
      <c r="F182" s="5"/>
      <c r="G182" s="5"/>
      <c r="H182" s="5"/>
    </row>
    <row r="183" spans="2:8">
      <c r="B183" s="5"/>
      <c r="C183" s="86"/>
      <c r="D183" s="5"/>
      <c r="E183" s="5"/>
      <c r="F183" s="5"/>
      <c r="G183" s="5"/>
      <c r="H183" s="5"/>
    </row>
    <row r="184" spans="2:8">
      <c r="B184" s="5"/>
      <c r="C184" s="86"/>
      <c r="D184" s="5"/>
      <c r="E184" s="5"/>
      <c r="F184" s="5"/>
      <c r="G184" s="5"/>
      <c r="H184" s="5"/>
    </row>
    <row r="185" spans="2:8">
      <c r="B185" s="5"/>
      <c r="C185" s="86"/>
      <c r="D185" s="5"/>
      <c r="E185" s="5"/>
      <c r="F185" s="5"/>
      <c r="G185" s="5"/>
      <c r="H185" s="5"/>
    </row>
    <row r="186" spans="2:8">
      <c r="B186" s="5"/>
      <c r="C186" s="86"/>
      <c r="D186" s="5"/>
      <c r="E186" s="5"/>
      <c r="F186" s="5"/>
      <c r="G186" s="5"/>
      <c r="H186" s="5"/>
    </row>
    <row r="187" spans="2:8">
      <c r="B187" s="5"/>
      <c r="C187" s="86"/>
      <c r="D187" s="5"/>
      <c r="E187" s="5"/>
      <c r="F187" s="5"/>
      <c r="G187" s="5"/>
      <c r="H187" s="5"/>
    </row>
    <row r="188" spans="2:8">
      <c r="B188" s="5"/>
      <c r="C188" s="86"/>
      <c r="D188" s="5"/>
      <c r="E188" s="5"/>
      <c r="F188" s="5"/>
      <c r="G188" s="5"/>
      <c r="H188" s="5"/>
    </row>
    <row r="189" spans="2:8">
      <c r="B189" s="5"/>
      <c r="C189" s="86"/>
      <c r="D189" s="5"/>
      <c r="E189" s="5"/>
      <c r="F189" s="5"/>
      <c r="G189" s="5"/>
      <c r="H189" s="5"/>
    </row>
    <row r="190" spans="2:8">
      <c r="B190" s="5"/>
      <c r="C190" s="86"/>
      <c r="D190" s="5"/>
      <c r="E190" s="5"/>
      <c r="F190" s="5"/>
      <c r="G190" s="5"/>
      <c r="H190" s="5"/>
    </row>
    <row r="191" spans="2:8">
      <c r="B191" s="5"/>
      <c r="C191" s="86"/>
      <c r="D191" s="5"/>
      <c r="E191" s="5"/>
      <c r="F191" s="5"/>
      <c r="G191" s="5"/>
      <c r="H191" s="5"/>
    </row>
    <row r="192" spans="2:8">
      <c r="B192" s="5"/>
      <c r="C192" s="86"/>
      <c r="D192" s="5"/>
      <c r="E192" s="5"/>
      <c r="F192" s="5"/>
      <c r="G192" s="5"/>
      <c r="H192" s="5"/>
    </row>
    <row r="193" spans="2:8">
      <c r="B193" s="5"/>
      <c r="C193" s="86"/>
      <c r="D193" s="5"/>
      <c r="E193" s="5"/>
      <c r="F193" s="5"/>
      <c r="G193" s="5"/>
      <c r="H193" s="5"/>
    </row>
    <row r="194" spans="2:8">
      <c r="B194" s="5"/>
      <c r="C194" s="86"/>
      <c r="D194" s="5"/>
      <c r="E194" s="5"/>
      <c r="F194" s="5"/>
      <c r="G194" s="5"/>
      <c r="H194" s="5"/>
    </row>
    <row r="195" spans="2:8">
      <c r="B195" s="5"/>
      <c r="C195" s="86"/>
      <c r="D195" s="5"/>
      <c r="E195" s="5"/>
      <c r="F195" s="5"/>
      <c r="G195" s="5"/>
      <c r="H195" s="5"/>
    </row>
    <row r="196" spans="2:8">
      <c r="B196" s="5"/>
      <c r="C196" s="86"/>
      <c r="D196" s="5"/>
      <c r="E196" s="5"/>
      <c r="F196" s="5"/>
      <c r="G196" s="5"/>
      <c r="H196" s="5"/>
    </row>
    <row r="197" spans="2:8">
      <c r="B197" s="5"/>
      <c r="C197" s="86"/>
      <c r="D197" s="5"/>
      <c r="E197" s="5"/>
      <c r="F197" s="5"/>
      <c r="G197" s="5"/>
      <c r="H197" s="5"/>
    </row>
    <row r="198" spans="2:8">
      <c r="B198" s="5"/>
      <c r="C198" s="86"/>
      <c r="D198" s="5"/>
      <c r="E198" s="5"/>
      <c r="F198" s="5"/>
      <c r="G198" s="5"/>
      <c r="H198" s="5"/>
    </row>
    <row r="199" spans="2:8">
      <c r="B199" s="5"/>
      <c r="C199" s="86"/>
      <c r="D199" s="5"/>
      <c r="E199" s="5"/>
      <c r="F199" s="5"/>
      <c r="G199" s="5"/>
      <c r="H199" s="5"/>
    </row>
    <row r="200" spans="2:8">
      <c r="B200" s="5"/>
      <c r="C200" s="86"/>
      <c r="D200" s="5"/>
      <c r="E200" s="5"/>
      <c r="F200" s="5"/>
      <c r="G200" s="5"/>
      <c r="H200" s="5"/>
    </row>
    <row r="201" spans="2:8">
      <c r="B201" s="5"/>
      <c r="C201" s="86"/>
      <c r="D201" s="5"/>
      <c r="E201" s="5"/>
      <c r="F201" s="5"/>
      <c r="G201" s="5"/>
      <c r="H201" s="5"/>
    </row>
    <row r="202" spans="2:8">
      <c r="B202" s="5"/>
      <c r="C202" s="86"/>
      <c r="D202" s="5"/>
      <c r="E202" s="5"/>
      <c r="F202" s="5"/>
      <c r="G202" s="5"/>
      <c r="H202" s="5"/>
    </row>
    <row r="203" spans="2:8">
      <c r="B203" s="5"/>
      <c r="C203" s="86"/>
      <c r="D203" s="5"/>
      <c r="E203" s="5"/>
      <c r="F203" s="5"/>
      <c r="G203" s="5"/>
      <c r="H203" s="5"/>
    </row>
    <row r="204" spans="2:8">
      <c r="B204" s="5"/>
      <c r="C204" s="86"/>
      <c r="D204" s="5"/>
      <c r="E204" s="5"/>
      <c r="F204" s="5"/>
      <c r="G204" s="5"/>
      <c r="H204" s="5"/>
    </row>
    <row r="205" spans="2:8">
      <c r="B205" s="5"/>
      <c r="C205" s="86"/>
      <c r="D205" s="5"/>
      <c r="E205" s="5"/>
      <c r="F205" s="5"/>
      <c r="G205" s="5"/>
      <c r="H205" s="5"/>
    </row>
    <row r="206" spans="2:8">
      <c r="B206" s="5"/>
      <c r="C206" s="86"/>
      <c r="D206" s="5"/>
      <c r="E206" s="5"/>
      <c r="F206" s="5"/>
      <c r="G206" s="5"/>
      <c r="H206" s="5"/>
    </row>
    <row r="207" spans="2:8">
      <c r="B207" s="5"/>
      <c r="C207" s="86"/>
      <c r="D207" s="5"/>
      <c r="E207" s="5"/>
      <c r="F207" s="5"/>
      <c r="G207" s="5"/>
      <c r="H207" s="5"/>
    </row>
    <row r="208" spans="2:8">
      <c r="B208" s="5"/>
      <c r="C208" s="86"/>
      <c r="D208" s="5"/>
      <c r="E208" s="5"/>
      <c r="F208" s="5"/>
      <c r="G208" s="5"/>
      <c r="H208" s="5"/>
    </row>
    <row r="209" spans="2:8">
      <c r="B209" s="5"/>
      <c r="C209" s="86"/>
      <c r="D209" s="5"/>
      <c r="E209" s="5"/>
      <c r="F209" s="5"/>
      <c r="G209" s="5"/>
      <c r="H209" s="5"/>
    </row>
    <row r="210" spans="2:8">
      <c r="B210" s="5"/>
      <c r="C210" s="86"/>
      <c r="D210" s="5"/>
      <c r="E210" s="5"/>
      <c r="F210" s="5"/>
      <c r="G210" s="5"/>
      <c r="H210" s="5"/>
    </row>
    <row r="211" spans="2:8">
      <c r="B211" s="5"/>
      <c r="C211" s="86"/>
      <c r="D211" s="5"/>
      <c r="E211" s="5"/>
      <c r="F211" s="5"/>
      <c r="G211" s="5"/>
      <c r="H211" s="5"/>
    </row>
    <row r="212" spans="2:8">
      <c r="B212" s="5"/>
      <c r="C212" s="86"/>
      <c r="D212" s="5"/>
      <c r="E212" s="5"/>
      <c r="F212" s="5"/>
      <c r="G212" s="5"/>
      <c r="H212" s="5"/>
    </row>
    <row r="213" spans="2:8">
      <c r="B213" s="5"/>
      <c r="C213" s="86"/>
      <c r="D213" s="5"/>
      <c r="E213" s="5"/>
      <c r="F213" s="5"/>
      <c r="G213" s="5"/>
      <c r="H213" s="5"/>
    </row>
    <row r="214" spans="2:8">
      <c r="B214" s="5"/>
      <c r="C214" s="86"/>
      <c r="D214" s="5"/>
      <c r="E214" s="5"/>
      <c r="F214" s="5"/>
      <c r="G214" s="5"/>
      <c r="H214" s="5"/>
    </row>
    <row r="215" spans="2:8">
      <c r="B215" s="5"/>
      <c r="C215" s="86"/>
      <c r="D215" s="5"/>
      <c r="E215" s="5"/>
      <c r="F215" s="5"/>
      <c r="G215" s="5"/>
      <c r="H215" s="5"/>
    </row>
    <row r="216" spans="2:8">
      <c r="B216" s="5"/>
      <c r="C216" s="86"/>
      <c r="D216" s="5"/>
      <c r="E216" s="5"/>
      <c r="F216" s="5"/>
      <c r="G216" s="5"/>
      <c r="H216" s="5"/>
    </row>
    <row r="217" spans="2:8">
      <c r="B217" s="5"/>
      <c r="C217" s="86"/>
      <c r="D217" s="5"/>
      <c r="E217" s="5"/>
      <c r="F217" s="5"/>
      <c r="G217" s="5"/>
      <c r="H217" s="5"/>
    </row>
    <row r="218" spans="2:8">
      <c r="B218" s="5"/>
      <c r="C218" s="86"/>
      <c r="D218" s="5"/>
      <c r="E218" s="5"/>
      <c r="F218" s="5"/>
      <c r="G218" s="5"/>
      <c r="H218" s="5"/>
    </row>
    <row r="219" spans="2:8">
      <c r="B219" s="5"/>
      <c r="C219" s="86"/>
      <c r="D219" s="5"/>
      <c r="E219" s="5"/>
      <c r="F219" s="5"/>
      <c r="G219" s="5"/>
      <c r="H219" s="5"/>
    </row>
    <row r="220" spans="2:8">
      <c r="B220" s="5"/>
      <c r="C220" s="86"/>
      <c r="D220" s="5"/>
      <c r="E220" s="5"/>
      <c r="F220" s="5"/>
      <c r="G220" s="5"/>
      <c r="H220" s="5"/>
    </row>
    <row r="221" spans="2:8">
      <c r="B221" s="5"/>
      <c r="C221" s="86"/>
      <c r="D221" s="5"/>
      <c r="E221" s="5"/>
      <c r="F221" s="5"/>
      <c r="G221" s="5"/>
      <c r="H221" s="5"/>
    </row>
    <row r="222" spans="2:8">
      <c r="B222" s="5"/>
      <c r="C222" s="86"/>
      <c r="D222" s="5"/>
      <c r="E222" s="5"/>
      <c r="F222" s="5"/>
      <c r="G222" s="5"/>
      <c r="H222" s="5"/>
    </row>
    <row r="223" spans="2:8">
      <c r="B223" s="5"/>
      <c r="C223" s="86"/>
      <c r="D223" s="5"/>
      <c r="E223" s="5"/>
      <c r="F223" s="5"/>
      <c r="G223" s="5"/>
      <c r="H223" s="5"/>
    </row>
    <row r="224" spans="2:8">
      <c r="B224" s="5"/>
      <c r="C224" s="86"/>
      <c r="D224" s="5"/>
      <c r="E224" s="5"/>
      <c r="F224" s="5"/>
      <c r="G224" s="5"/>
      <c r="H224" s="5"/>
    </row>
    <row r="225" spans="2:8">
      <c r="B225" s="5"/>
      <c r="C225" s="86"/>
      <c r="D225" s="5"/>
      <c r="E225" s="5"/>
      <c r="F225" s="5"/>
      <c r="G225" s="5"/>
      <c r="H225" s="5"/>
    </row>
    <row r="226" spans="2:8">
      <c r="B226" s="5"/>
      <c r="C226" s="86"/>
      <c r="D226" s="5"/>
      <c r="E226" s="5"/>
      <c r="F226" s="5"/>
      <c r="G226" s="5"/>
      <c r="H226" s="5"/>
    </row>
    <row r="227" spans="2:8">
      <c r="B227" s="5"/>
      <c r="C227" s="86"/>
      <c r="D227" s="5"/>
      <c r="E227" s="5"/>
      <c r="F227" s="5"/>
      <c r="G227" s="5"/>
      <c r="H227" s="5"/>
    </row>
    <row r="228" spans="2:8">
      <c r="B228" s="5"/>
      <c r="C228" s="86"/>
      <c r="D228" s="5"/>
      <c r="E228" s="5"/>
      <c r="F228" s="5"/>
      <c r="G228" s="5"/>
      <c r="H228" s="5"/>
    </row>
    <row r="229" spans="2:8">
      <c r="B229" s="5"/>
      <c r="C229" s="86"/>
      <c r="D229" s="5"/>
      <c r="E229" s="5"/>
      <c r="F229" s="5"/>
      <c r="G229" s="5"/>
      <c r="H229" s="5"/>
    </row>
    <row r="230" spans="2:8">
      <c r="B230" s="5"/>
      <c r="C230" s="86"/>
      <c r="D230" s="5"/>
      <c r="E230" s="5"/>
      <c r="F230" s="5"/>
      <c r="G230" s="5"/>
      <c r="H230" s="5"/>
    </row>
    <row r="231" spans="2:8">
      <c r="B231" s="5"/>
      <c r="C231" s="86"/>
      <c r="D231" s="5"/>
      <c r="E231" s="5"/>
      <c r="F231" s="5"/>
      <c r="G231" s="5"/>
      <c r="H231" s="5"/>
    </row>
    <row r="232" spans="2:8">
      <c r="B232" s="5"/>
      <c r="C232" s="86"/>
      <c r="D232" s="5"/>
      <c r="E232" s="5"/>
      <c r="F232" s="5"/>
      <c r="G232" s="5"/>
      <c r="H232" s="5"/>
    </row>
    <row r="233" spans="2:8">
      <c r="B233" s="5"/>
      <c r="C233" s="86"/>
      <c r="D233" s="5"/>
      <c r="E233" s="5"/>
      <c r="F233" s="5"/>
      <c r="G233" s="5"/>
      <c r="H233" s="5"/>
    </row>
    <row r="234" spans="2:8">
      <c r="B234" s="5"/>
      <c r="C234" s="86"/>
      <c r="D234" s="5"/>
      <c r="E234" s="5"/>
      <c r="F234" s="5"/>
      <c r="G234" s="5"/>
      <c r="H234" s="5"/>
    </row>
    <row r="235" spans="2:8">
      <c r="B235" s="5"/>
      <c r="C235" s="86"/>
      <c r="D235" s="5"/>
      <c r="E235" s="5"/>
      <c r="F235" s="5"/>
      <c r="G235" s="5"/>
      <c r="H235" s="5"/>
    </row>
    <row r="236" spans="2:8">
      <c r="B236" s="5"/>
      <c r="C236" s="86"/>
      <c r="D236" s="5"/>
      <c r="E236" s="5"/>
      <c r="F236" s="5"/>
      <c r="G236" s="5"/>
      <c r="H236" s="5"/>
    </row>
    <row r="237" spans="2:8">
      <c r="B237" s="5"/>
      <c r="C237" s="86"/>
      <c r="D237" s="5"/>
      <c r="E237" s="5"/>
      <c r="F237" s="5"/>
      <c r="G237" s="5"/>
      <c r="H237" s="5"/>
    </row>
    <row r="238" spans="2:8">
      <c r="B238" s="5"/>
      <c r="C238" s="86"/>
      <c r="D238" s="5"/>
      <c r="E238" s="5"/>
      <c r="F238" s="5"/>
      <c r="G238" s="5"/>
      <c r="H238" s="5"/>
    </row>
    <row r="239" spans="2:8">
      <c r="B239" s="5"/>
      <c r="C239" s="86"/>
      <c r="D239" s="5"/>
      <c r="E239" s="5"/>
      <c r="F239" s="5"/>
      <c r="G239" s="5"/>
      <c r="H239" s="5"/>
    </row>
    <row r="240" spans="2:8">
      <c r="B240" s="5"/>
      <c r="C240" s="86"/>
      <c r="D240" s="5"/>
      <c r="E240" s="5"/>
      <c r="F240" s="5"/>
      <c r="G240" s="5"/>
      <c r="H240" s="5"/>
    </row>
    <row r="241" spans="2:8">
      <c r="B241" s="5"/>
      <c r="C241" s="86"/>
      <c r="D241" s="5"/>
      <c r="E241" s="5"/>
      <c r="F241" s="5"/>
      <c r="G241" s="5"/>
      <c r="H241" s="5"/>
    </row>
    <row r="242" spans="2:8">
      <c r="B242" s="5"/>
      <c r="C242" s="86"/>
      <c r="D242" s="5"/>
      <c r="E242" s="5"/>
      <c r="F242" s="5"/>
      <c r="G242" s="5"/>
      <c r="H242" s="5"/>
    </row>
    <row r="243" spans="2:8">
      <c r="B243" s="5"/>
      <c r="C243" s="86"/>
      <c r="D243" s="5"/>
      <c r="E243" s="5"/>
      <c r="F243" s="5"/>
      <c r="G243" s="5"/>
      <c r="H243" s="5"/>
    </row>
    <row r="244" spans="2:8">
      <c r="B244" s="5"/>
      <c r="C244" s="86"/>
      <c r="D244" s="5"/>
      <c r="E244" s="5"/>
      <c r="F244" s="5"/>
      <c r="G244" s="5"/>
      <c r="H244" s="5"/>
    </row>
    <row r="245" spans="2:8">
      <c r="B245" s="5"/>
      <c r="C245" s="86"/>
      <c r="D245" s="5"/>
      <c r="E245" s="5"/>
      <c r="F245" s="5"/>
      <c r="G245" s="5"/>
      <c r="H245" s="5"/>
    </row>
    <row r="246" spans="2:8">
      <c r="B246" s="5"/>
      <c r="C246" s="86"/>
      <c r="D246" s="5"/>
      <c r="E246" s="5"/>
      <c r="F246" s="5"/>
      <c r="G246" s="5"/>
      <c r="H246" s="5"/>
    </row>
    <row r="247" spans="2:8">
      <c r="B247" s="5"/>
      <c r="C247" s="86"/>
      <c r="D247" s="5"/>
      <c r="E247" s="5"/>
      <c r="F247" s="5"/>
      <c r="G247" s="5"/>
      <c r="H247" s="5"/>
    </row>
    <row r="248" spans="2:8">
      <c r="B248" s="5"/>
      <c r="C248" s="86"/>
      <c r="D248" s="5"/>
      <c r="E248" s="5"/>
      <c r="F248" s="5"/>
      <c r="G248" s="5"/>
      <c r="H248" s="5"/>
    </row>
    <row r="249" spans="2:8">
      <c r="B249" s="5"/>
      <c r="C249" s="86"/>
      <c r="D249" s="5"/>
      <c r="E249" s="5"/>
      <c r="F249" s="5"/>
      <c r="G249" s="5"/>
      <c r="H249" s="5"/>
    </row>
    <row r="250" spans="2:8">
      <c r="B250" s="5"/>
      <c r="C250" s="86"/>
      <c r="D250" s="5"/>
      <c r="E250" s="5"/>
      <c r="F250" s="5"/>
      <c r="G250" s="5"/>
      <c r="H250" s="5"/>
    </row>
    <row r="251" spans="2:8">
      <c r="B251" s="5"/>
      <c r="C251" s="86"/>
      <c r="D251" s="5"/>
      <c r="E251" s="5"/>
      <c r="F251" s="5"/>
      <c r="G251" s="5"/>
      <c r="H251" s="5"/>
    </row>
    <row r="252" spans="2:8">
      <c r="B252" s="5"/>
      <c r="C252" s="86"/>
      <c r="D252" s="5"/>
      <c r="E252" s="5"/>
      <c r="F252" s="5"/>
      <c r="G252" s="5"/>
      <c r="H252" s="5"/>
    </row>
    <row r="253" spans="2:8">
      <c r="B253" s="5"/>
      <c r="C253" s="86"/>
      <c r="D253" s="5"/>
      <c r="E253" s="5"/>
      <c r="F253" s="5"/>
      <c r="G253" s="5"/>
      <c r="H253" s="5"/>
    </row>
    <row r="254" spans="2:8">
      <c r="B254" s="5"/>
      <c r="C254" s="86"/>
      <c r="D254" s="5"/>
      <c r="E254" s="5"/>
      <c r="F254" s="5"/>
      <c r="G254" s="5"/>
      <c r="H254" s="5"/>
    </row>
    <row r="255" spans="2:8">
      <c r="B255" s="5"/>
      <c r="C255" s="86"/>
      <c r="D255" s="5"/>
      <c r="E255" s="5"/>
      <c r="F255" s="5"/>
      <c r="G255" s="5"/>
      <c r="H255" s="5"/>
    </row>
    <row r="256" spans="2:8">
      <c r="B256" s="5"/>
      <c r="C256" s="86"/>
      <c r="D256" s="5"/>
      <c r="E256" s="5"/>
      <c r="F256" s="5"/>
      <c r="G256" s="5"/>
      <c r="H256" s="5"/>
    </row>
    <row r="257" spans="2:8">
      <c r="B257" s="5"/>
      <c r="C257" s="86"/>
      <c r="D257" s="5"/>
      <c r="E257" s="5"/>
      <c r="F257" s="5"/>
      <c r="G257" s="5"/>
      <c r="H257" s="5"/>
    </row>
    <row r="258" spans="2:8">
      <c r="B258" s="5"/>
      <c r="C258" s="86"/>
      <c r="D258" s="5"/>
      <c r="E258" s="5"/>
      <c r="F258" s="5"/>
      <c r="G258" s="5"/>
      <c r="H258" s="5"/>
    </row>
    <row r="259" spans="2:8">
      <c r="B259" s="5"/>
      <c r="C259" s="86"/>
      <c r="D259" s="5"/>
      <c r="E259" s="5"/>
      <c r="F259" s="5"/>
      <c r="G259" s="5"/>
      <c r="H259" s="5"/>
    </row>
    <row r="260" spans="2:8">
      <c r="B260" s="5"/>
      <c r="C260" s="86"/>
      <c r="D260" s="5"/>
      <c r="E260" s="5"/>
      <c r="F260" s="5"/>
      <c r="G260" s="5"/>
      <c r="H260" s="5"/>
    </row>
    <row r="261" spans="2:8">
      <c r="B261" s="5"/>
      <c r="C261" s="86"/>
      <c r="D261" s="5"/>
      <c r="E261" s="5"/>
      <c r="F261" s="5"/>
      <c r="G261" s="5"/>
      <c r="H261" s="5"/>
    </row>
    <row r="262" spans="2:8">
      <c r="B262" s="5"/>
      <c r="C262" s="86"/>
      <c r="D262" s="5"/>
      <c r="E262" s="5"/>
      <c r="F262" s="5"/>
      <c r="G262" s="5"/>
      <c r="H262" s="5"/>
    </row>
    <row r="263" spans="2:8">
      <c r="B263" s="5"/>
      <c r="C263" s="86"/>
      <c r="D263" s="5"/>
      <c r="E263" s="5"/>
      <c r="F263" s="5"/>
      <c r="G263" s="5"/>
      <c r="H263" s="5"/>
    </row>
    <row r="264" spans="2:8">
      <c r="B264" s="5"/>
      <c r="C264" s="86"/>
      <c r="D264" s="5"/>
      <c r="E264" s="5"/>
      <c r="F264" s="5"/>
      <c r="G264" s="5"/>
      <c r="H264" s="5"/>
    </row>
    <row r="265" spans="2:8">
      <c r="B265" s="5"/>
      <c r="C265" s="86"/>
      <c r="D265" s="5"/>
      <c r="E265" s="5"/>
      <c r="F265" s="5"/>
      <c r="G265" s="5"/>
      <c r="H265" s="5"/>
    </row>
    <row r="266" spans="2:8">
      <c r="B266" s="5"/>
      <c r="C266" s="86"/>
      <c r="D266" s="5"/>
      <c r="E266" s="5"/>
      <c r="F266" s="5"/>
      <c r="G266" s="5"/>
      <c r="H266" s="5"/>
    </row>
    <row r="267" spans="2:8">
      <c r="B267" s="5"/>
      <c r="C267" s="86"/>
      <c r="D267" s="5"/>
      <c r="E267" s="5"/>
      <c r="F267" s="5"/>
      <c r="G267" s="5"/>
      <c r="H267" s="5"/>
    </row>
    <row r="268" spans="2:8">
      <c r="B268" s="5"/>
      <c r="C268" s="86"/>
      <c r="D268" s="5"/>
      <c r="E268" s="5"/>
      <c r="F268" s="5"/>
      <c r="G268" s="5"/>
      <c r="H268" s="5"/>
    </row>
    <row r="269" spans="2:8">
      <c r="B269" s="5"/>
      <c r="C269" s="86"/>
      <c r="D269" s="5"/>
      <c r="E269" s="5"/>
      <c r="F269" s="5"/>
      <c r="G269" s="5"/>
      <c r="H269" s="5"/>
    </row>
    <row r="270" spans="2:8">
      <c r="B270" s="5"/>
      <c r="C270" s="86"/>
      <c r="D270" s="5"/>
      <c r="E270" s="5"/>
      <c r="F270" s="5"/>
      <c r="G270" s="5"/>
      <c r="H270" s="5"/>
    </row>
    <row r="271" spans="2:8">
      <c r="B271" s="5"/>
      <c r="C271" s="86"/>
      <c r="D271" s="5"/>
      <c r="E271" s="5"/>
      <c r="F271" s="5"/>
      <c r="G271" s="5"/>
      <c r="H271" s="5"/>
    </row>
    <row r="272" spans="2:8">
      <c r="B272" s="5"/>
      <c r="C272" s="86"/>
      <c r="D272" s="5"/>
      <c r="E272" s="5"/>
      <c r="F272" s="5"/>
      <c r="G272" s="5"/>
      <c r="H272" s="5"/>
    </row>
    <row r="273" spans="2:8">
      <c r="B273" s="5"/>
      <c r="C273" s="86"/>
      <c r="D273" s="5"/>
      <c r="E273" s="5"/>
      <c r="F273" s="5"/>
      <c r="G273" s="5"/>
      <c r="H273" s="5"/>
    </row>
    <row r="274" spans="2:8">
      <c r="B274" s="5"/>
      <c r="C274" s="86"/>
      <c r="D274" s="5"/>
      <c r="E274" s="5"/>
      <c r="F274" s="5"/>
      <c r="G274" s="5"/>
      <c r="H274" s="5"/>
    </row>
    <row r="275" spans="2:8">
      <c r="B275" s="5"/>
      <c r="C275" s="86"/>
      <c r="D275" s="5"/>
      <c r="E275" s="5"/>
      <c r="F275" s="5"/>
      <c r="G275" s="5"/>
      <c r="H275" s="5"/>
    </row>
    <row r="276" spans="2:8">
      <c r="B276" s="5"/>
      <c r="C276" s="86"/>
      <c r="D276" s="5"/>
      <c r="E276" s="5"/>
      <c r="F276" s="5"/>
      <c r="G276" s="5"/>
      <c r="H276" s="5"/>
    </row>
    <row r="277" spans="2:8">
      <c r="B277" s="5"/>
      <c r="C277" s="86"/>
      <c r="D277" s="5"/>
      <c r="E277" s="5"/>
      <c r="F277" s="5"/>
      <c r="G277" s="5"/>
      <c r="H277" s="5"/>
    </row>
    <row r="278" spans="2:8">
      <c r="B278" s="5"/>
      <c r="C278" s="86"/>
      <c r="D278" s="5"/>
      <c r="E278" s="5"/>
      <c r="F278" s="5"/>
      <c r="G278" s="5"/>
      <c r="H278" s="5"/>
    </row>
    <row r="279" spans="2:8">
      <c r="B279" s="5"/>
      <c r="C279" s="86"/>
      <c r="D279" s="5"/>
      <c r="E279" s="5"/>
      <c r="F279" s="5"/>
      <c r="G279" s="5"/>
      <c r="H279" s="5"/>
    </row>
    <row r="280" spans="2:8">
      <c r="B280" s="5"/>
      <c r="C280" s="86"/>
      <c r="D280" s="5"/>
      <c r="E280" s="5"/>
      <c r="F280" s="5"/>
      <c r="G280" s="5"/>
      <c r="H280" s="5"/>
    </row>
    <row r="281" spans="2:8">
      <c r="B281" s="5"/>
      <c r="C281" s="86"/>
      <c r="D281" s="5"/>
      <c r="E281" s="5"/>
      <c r="F281" s="5"/>
      <c r="G281" s="5"/>
      <c r="H281" s="5"/>
    </row>
    <row r="282" spans="2:8">
      <c r="B282" s="5"/>
      <c r="C282" s="86"/>
      <c r="D282" s="5"/>
      <c r="E282" s="5"/>
      <c r="F282" s="5"/>
      <c r="G282" s="5"/>
      <c r="H282" s="5"/>
    </row>
    <row r="283" spans="2:8">
      <c r="B283" s="5"/>
      <c r="C283" s="86"/>
      <c r="D283" s="5"/>
      <c r="E283" s="5"/>
      <c r="F283" s="5"/>
      <c r="G283" s="5"/>
      <c r="H283" s="5"/>
    </row>
    <row r="284" spans="2:8">
      <c r="B284" s="5"/>
      <c r="C284" s="86"/>
      <c r="D284" s="5"/>
      <c r="E284" s="5"/>
      <c r="F284" s="5"/>
      <c r="G284" s="5"/>
      <c r="H284" s="5"/>
    </row>
    <row r="285" spans="2:8">
      <c r="B285" s="5"/>
      <c r="C285" s="86"/>
      <c r="D285" s="5"/>
      <c r="E285" s="5"/>
      <c r="F285" s="5"/>
      <c r="G285" s="5"/>
      <c r="H285" s="5"/>
    </row>
    <row r="286" spans="2:8">
      <c r="B286" s="5"/>
      <c r="C286" s="86"/>
      <c r="D286" s="5"/>
      <c r="E286" s="5"/>
      <c r="F286" s="5"/>
      <c r="G286" s="5"/>
      <c r="H286" s="5"/>
    </row>
    <row r="287" spans="2:8">
      <c r="B287" s="5"/>
      <c r="C287" s="86"/>
      <c r="D287" s="5"/>
      <c r="E287" s="5"/>
      <c r="F287" s="5"/>
      <c r="G287" s="5"/>
      <c r="H287" s="5"/>
    </row>
    <row r="288" spans="2:8">
      <c r="B288" s="5"/>
      <c r="C288" s="86"/>
      <c r="D288" s="5"/>
      <c r="E288" s="5"/>
      <c r="F288" s="5"/>
      <c r="G288" s="5"/>
      <c r="H288" s="5"/>
    </row>
    <row r="289" spans="2:8">
      <c r="B289" s="5"/>
      <c r="C289" s="86"/>
      <c r="D289" s="5"/>
      <c r="E289" s="5"/>
      <c r="F289" s="5"/>
      <c r="G289" s="5"/>
      <c r="H289" s="5"/>
    </row>
    <row r="290" spans="2:8">
      <c r="B290" s="5"/>
      <c r="C290" s="86"/>
      <c r="D290" s="5"/>
      <c r="E290" s="5"/>
      <c r="F290" s="5"/>
      <c r="G290" s="5"/>
      <c r="H290" s="5"/>
    </row>
    <row r="291" spans="2:8">
      <c r="B291" s="5"/>
      <c r="C291" s="86"/>
      <c r="D291" s="5"/>
      <c r="E291" s="5"/>
      <c r="F291" s="5"/>
      <c r="G291" s="5"/>
      <c r="H291" s="5"/>
    </row>
    <row r="292" spans="2:8">
      <c r="B292" s="5"/>
      <c r="C292" s="86"/>
      <c r="D292" s="5"/>
      <c r="E292" s="5"/>
      <c r="F292" s="5"/>
      <c r="G292" s="5"/>
      <c r="H292" s="5"/>
    </row>
    <row r="293" spans="2:8">
      <c r="B293" s="5"/>
      <c r="C293" s="86"/>
      <c r="D293" s="5"/>
      <c r="E293" s="5"/>
      <c r="F293" s="5"/>
      <c r="G293" s="5"/>
      <c r="H293" s="5"/>
    </row>
    <row r="294" spans="2:8">
      <c r="B294" s="5"/>
      <c r="C294" s="86"/>
      <c r="D294" s="5"/>
      <c r="E294" s="5"/>
      <c r="F294" s="5"/>
      <c r="G294" s="5"/>
      <c r="H294" s="5"/>
    </row>
    <row r="295" spans="2:8">
      <c r="B295" s="5"/>
      <c r="C295" s="86"/>
      <c r="D295" s="5"/>
      <c r="E295" s="5"/>
      <c r="F295" s="5"/>
      <c r="G295" s="5"/>
      <c r="H295" s="5"/>
    </row>
    <row r="296" spans="2:8">
      <c r="B296" s="5"/>
      <c r="C296" s="86"/>
      <c r="D296" s="5"/>
      <c r="E296" s="5"/>
      <c r="F296" s="5"/>
      <c r="G296" s="5"/>
      <c r="H296" s="5"/>
    </row>
    <row r="297" spans="2:8">
      <c r="B297" s="5"/>
      <c r="C297" s="86"/>
      <c r="D297" s="5"/>
      <c r="E297" s="5"/>
      <c r="F297" s="5"/>
      <c r="G297" s="5"/>
      <c r="H297" s="5"/>
    </row>
    <row r="298" spans="2:8">
      <c r="B298" s="5"/>
      <c r="C298" s="86"/>
      <c r="D298" s="5"/>
      <c r="E298" s="5"/>
      <c r="F298" s="5"/>
      <c r="G298" s="5"/>
      <c r="H298" s="5"/>
    </row>
    <row r="299" spans="2:8">
      <c r="B299" s="5"/>
      <c r="C299" s="86"/>
      <c r="D299" s="5"/>
      <c r="E299" s="5"/>
      <c r="F299" s="5"/>
      <c r="G299" s="5"/>
      <c r="H299" s="5"/>
    </row>
    <row r="300" spans="2:8">
      <c r="B300" s="5"/>
      <c r="C300" s="86"/>
      <c r="D300" s="5"/>
      <c r="E300" s="5"/>
      <c r="F300" s="5"/>
      <c r="G300" s="5"/>
      <c r="H300" s="5"/>
    </row>
    <row r="301" spans="2:8">
      <c r="B301" s="5"/>
      <c r="C301" s="86"/>
      <c r="D301" s="5"/>
      <c r="E301" s="5"/>
      <c r="F301" s="5"/>
      <c r="G301" s="5"/>
      <c r="H301" s="5"/>
    </row>
    <row r="302" spans="2:8">
      <c r="B302" s="5"/>
      <c r="C302" s="86"/>
      <c r="D302" s="5"/>
      <c r="E302" s="5"/>
      <c r="F302" s="5"/>
      <c r="G302" s="5"/>
      <c r="H302" s="5"/>
    </row>
    <row r="303" spans="2:8">
      <c r="B303" s="5"/>
      <c r="C303" s="86"/>
      <c r="D303" s="5"/>
      <c r="E303" s="5"/>
      <c r="F303" s="5"/>
      <c r="G303" s="5"/>
      <c r="H303" s="5"/>
    </row>
    <row r="304" spans="2:8">
      <c r="B304" s="5"/>
      <c r="C304" s="86"/>
      <c r="D304" s="5"/>
      <c r="E304" s="5"/>
      <c r="F304" s="5"/>
      <c r="G304" s="5"/>
      <c r="H304" s="5"/>
    </row>
    <row r="305" spans="2:8">
      <c r="B305" s="5"/>
      <c r="C305" s="86"/>
      <c r="D305" s="5"/>
      <c r="E305" s="5"/>
      <c r="F305" s="5"/>
      <c r="G305" s="5"/>
      <c r="H305" s="5"/>
    </row>
    <row r="306" spans="2:8">
      <c r="B306" s="5"/>
      <c r="C306" s="86"/>
      <c r="D306" s="5"/>
      <c r="E306" s="5"/>
      <c r="F306" s="5"/>
      <c r="G306" s="5"/>
      <c r="H306" s="5"/>
    </row>
    <row r="307" spans="2:8">
      <c r="B307" s="5"/>
      <c r="C307" s="86"/>
      <c r="D307" s="5"/>
      <c r="E307" s="5"/>
      <c r="F307" s="5"/>
      <c r="G307" s="5"/>
      <c r="H307" s="5"/>
    </row>
    <row r="308" spans="2:8">
      <c r="B308" s="5"/>
      <c r="C308" s="86"/>
      <c r="D308" s="5"/>
      <c r="E308" s="5"/>
      <c r="F308" s="5"/>
      <c r="G308" s="5"/>
      <c r="H308" s="5"/>
    </row>
    <row r="309" spans="2:8">
      <c r="B309" s="5"/>
      <c r="C309" s="86"/>
      <c r="D309" s="5"/>
      <c r="E309" s="5"/>
      <c r="F309" s="5"/>
      <c r="G309" s="5"/>
      <c r="H309" s="5"/>
    </row>
    <row r="310" spans="2:8">
      <c r="B310" s="5"/>
      <c r="C310" s="86"/>
      <c r="D310" s="5"/>
      <c r="E310" s="5"/>
      <c r="F310" s="5"/>
      <c r="G310" s="5"/>
      <c r="H310" s="5"/>
    </row>
    <row r="311" spans="2:8">
      <c r="B311" s="5"/>
      <c r="C311" s="86"/>
      <c r="D311" s="5"/>
      <c r="E311" s="5"/>
      <c r="F311" s="5"/>
      <c r="G311" s="5"/>
      <c r="H311" s="5"/>
    </row>
    <row r="312" spans="2:8">
      <c r="B312" s="5"/>
      <c r="C312" s="86"/>
      <c r="D312" s="5"/>
      <c r="E312" s="5"/>
      <c r="F312" s="5"/>
      <c r="G312" s="5"/>
      <c r="H312" s="5"/>
    </row>
    <row r="313" spans="2:8">
      <c r="B313" s="5"/>
      <c r="C313" s="86"/>
      <c r="D313" s="5"/>
      <c r="E313" s="5"/>
      <c r="F313" s="5"/>
      <c r="G313" s="5"/>
      <c r="H313" s="5"/>
    </row>
    <row r="314" spans="2:8">
      <c r="B314" s="5"/>
      <c r="C314" s="86"/>
      <c r="D314" s="5"/>
      <c r="E314" s="5"/>
      <c r="F314" s="5"/>
      <c r="G314" s="5"/>
      <c r="H314" s="5"/>
    </row>
    <row r="315" spans="2:8">
      <c r="B315" s="5"/>
      <c r="C315" s="86"/>
      <c r="D315" s="5"/>
      <c r="E315" s="5"/>
      <c r="F315" s="5"/>
      <c r="G315" s="5"/>
      <c r="H315" s="5"/>
    </row>
    <row r="316" spans="2:8">
      <c r="B316" s="5"/>
      <c r="C316" s="86"/>
      <c r="D316" s="5"/>
      <c r="E316" s="5"/>
      <c r="F316" s="5"/>
      <c r="G316" s="5"/>
      <c r="H316" s="5"/>
    </row>
    <row r="347" spans="2:68">
      <c r="B347" s="2"/>
      <c r="C347" s="87"/>
      <c r="D347" s="2"/>
      <c r="E347" s="2"/>
      <c r="F347" s="2"/>
      <c r="G347" s="2"/>
      <c r="H347" s="2"/>
      <c r="AW347" s="6"/>
    </row>
    <row r="352" spans="2:68" ht="60" customHeight="1">
      <c r="B352" s="2"/>
      <c r="C352" s="87"/>
      <c r="D352" s="2"/>
      <c r="E352" s="2"/>
      <c r="F352" s="2"/>
      <c r="G352" s="2"/>
      <c r="H352" s="2"/>
      <c r="BA352" s="53" t="s">
        <v>6</v>
      </c>
      <c r="BB352" s="53" t="s">
        <v>5</v>
      </c>
      <c r="BC352" s="53" t="s">
        <v>25</v>
      </c>
      <c r="BD352" s="226" t="s">
        <v>7</v>
      </c>
      <c r="BE352" s="227"/>
      <c r="BF352" s="220" t="s">
        <v>8</v>
      </c>
      <c r="BG352" s="221"/>
      <c r="BH352" s="53" t="s">
        <v>10</v>
      </c>
      <c r="BI352" s="53" t="s">
        <v>9</v>
      </c>
      <c r="BJ352" s="53" t="s">
        <v>11</v>
      </c>
      <c r="BK352" s="53" t="s">
        <v>76</v>
      </c>
      <c r="BL352" s="53" t="s">
        <v>12</v>
      </c>
      <c r="BM352" s="53" t="s">
        <v>9</v>
      </c>
      <c r="BN352" s="53" t="s">
        <v>13</v>
      </c>
      <c r="BO352" s="220" t="s">
        <v>14</v>
      </c>
      <c r="BP352" s="221"/>
    </row>
    <row r="353" spans="2:68" ht="62.25" customHeight="1">
      <c r="B353" s="2"/>
      <c r="C353" s="87"/>
      <c r="D353" s="2"/>
      <c r="E353" s="2"/>
      <c r="F353" s="2"/>
      <c r="G353" s="2"/>
      <c r="H353" s="2"/>
      <c r="BA353" s="7" t="s">
        <v>0</v>
      </c>
      <c r="BB353" s="7" t="s">
        <v>105</v>
      </c>
      <c r="BC353" s="51" t="s">
        <v>54</v>
      </c>
      <c r="BD353" s="8" t="s">
        <v>101</v>
      </c>
      <c r="BE353" s="8">
        <v>5</v>
      </c>
      <c r="BF353" s="8" t="s">
        <v>60</v>
      </c>
      <c r="BG353" s="8">
        <v>20</v>
      </c>
      <c r="BH353" s="9">
        <v>5</v>
      </c>
      <c r="BI353" s="47" t="s">
        <v>57</v>
      </c>
      <c r="BJ353" s="9">
        <v>0</v>
      </c>
      <c r="BK353" s="9" t="s">
        <v>77</v>
      </c>
      <c r="BL353" s="10" t="s">
        <v>16</v>
      </c>
      <c r="BM353" s="11" t="s">
        <v>15</v>
      </c>
      <c r="BN353" s="12" t="s">
        <v>17</v>
      </c>
      <c r="BO353" s="9">
        <v>1</v>
      </c>
      <c r="BP353" s="9">
        <v>0</v>
      </c>
    </row>
    <row r="354" spans="2:68" ht="61.5" customHeight="1">
      <c r="B354" s="2"/>
      <c r="C354" s="87"/>
      <c r="D354" s="2"/>
      <c r="E354" s="2"/>
      <c r="F354" s="2"/>
      <c r="G354" s="2"/>
      <c r="H354" s="2"/>
      <c r="BA354" s="7" t="s">
        <v>1</v>
      </c>
      <c r="BB354" s="7" t="s">
        <v>109</v>
      </c>
      <c r="BC354" s="51" t="s">
        <v>55</v>
      </c>
      <c r="BD354" s="36" t="s">
        <v>98</v>
      </c>
      <c r="BE354" s="36">
        <v>4</v>
      </c>
      <c r="BF354" s="36" t="s">
        <v>100</v>
      </c>
      <c r="BG354" s="36">
        <v>10</v>
      </c>
      <c r="BH354" s="9">
        <v>10</v>
      </c>
      <c r="BI354" s="47" t="s">
        <v>57</v>
      </c>
      <c r="BJ354" s="9">
        <v>1</v>
      </c>
      <c r="BK354" s="47" t="s">
        <v>143</v>
      </c>
      <c r="BL354" s="10" t="s">
        <v>19</v>
      </c>
      <c r="BM354" s="11" t="s">
        <v>15</v>
      </c>
      <c r="BN354" s="12" t="s">
        <v>20</v>
      </c>
      <c r="BO354" s="9">
        <v>2</v>
      </c>
      <c r="BP354" s="9">
        <v>0.05</v>
      </c>
    </row>
    <row r="355" spans="2:68" ht="57.75" customHeight="1">
      <c r="B355" s="2"/>
      <c r="C355" s="87"/>
      <c r="D355" s="2"/>
      <c r="E355" s="2"/>
      <c r="F355" s="2"/>
      <c r="G355" s="2"/>
      <c r="H355" s="2"/>
      <c r="BA355" s="7" t="s">
        <v>2</v>
      </c>
      <c r="BB355" s="7" t="s">
        <v>53</v>
      </c>
      <c r="BC355" s="51" t="s">
        <v>56</v>
      </c>
      <c r="BD355" s="20" t="s">
        <v>102</v>
      </c>
      <c r="BE355" s="20">
        <v>3</v>
      </c>
      <c r="BF355" s="20" t="s">
        <v>21</v>
      </c>
      <c r="BG355" s="20">
        <v>5</v>
      </c>
      <c r="BH355" s="9">
        <v>15</v>
      </c>
      <c r="BI355" s="47" t="s">
        <v>21</v>
      </c>
      <c r="BJ355" s="9">
        <v>2</v>
      </c>
      <c r="BK355" s="47" t="s">
        <v>143</v>
      </c>
      <c r="BL355" s="10" t="s">
        <v>23</v>
      </c>
      <c r="BM355" s="11" t="s">
        <v>18</v>
      </c>
      <c r="BN355" s="12" t="s">
        <v>24</v>
      </c>
      <c r="BO355" s="9">
        <v>3</v>
      </c>
      <c r="BP355" s="9">
        <v>0.1</v>
      </c>
    </row>
    <row r="356" spans="2:68" ht="59.25" customHeight="1">
      <c r="B356" s="2"/>
      <c r="C356" s="87"/>
      <c r="D356" s="2"/>
      <c r="E356" s="2"/>
      <c r="F356" s="2"/>
      <c r="G356" s="2"/>
      <c r="H356" s="2"/>
      <c r="BA356" s="7" t="s">
        <v>3</v>
      </c>
      <c r="BB356" s="7" t="s">
        <v>111</v>
      </c>
      <c r="BC356" s="48"/>
      <c r="BD356" s="13" t="s">
        <v>99</v>
      </c>
      <c r="BE356" s="13">
        <v>2</v>
      </c>
      <c r="BF356" s="13"/>
      <c r="BG356" s="13"/>
      <c r="BH356" s="9">
        <v>20</v>
      </c>
      <c r="BI356" s="47" t="s">
        <v>21</v>
      </c>
      <c r="BJ356" s="9">
        <v>3</v>
      </c>
      <c r="BK356" s="47" t="s">
        <v>143</v>
      </c>
      <c r="BL356" s="10" t="s">
        <v>27</v>
      </c>
      <c r="BM356" s="11" t="s">
        <v>18</v>
      </c>
      <c r="BN356" s="12" t="s">
        <v>28</v>
      </c>
      <c r="BO356" s="9">
        <v>4</v>
      </c>
      <c r="BP356" s="9">
        <v>0.15</v>
      </c>
    </row>
    <row r="357" spans="2:68" ht="81">
      <c r="B357" s="2"/>
      <c r="C357" s="87"/>
      <c r="D357" s="2"/>
      <c r="E357" s="2"/>
      <c r="F357" s="2"/>
      <c r="G357" s="2"/>
      <c r="H357" s="2"/>
      <c r="BA357" s="7" t="s">
        <v>71</v>
      </c>
      <c r="BB357" s="7" t="s">
        <v>110</v>
      </c>
      <c r="BC357" s="49"/>
      <c r="BD357" s="37" t="s">
        <v>103</v>
      </c>
      <c r="BE357" s="37">
        <v>1</v>
      </c>
      <c r="BF357" s="37"/>
      <c r="BG357" s="37"/>
      <c r="BH357" s="9">
        <v>25</v>
      </c>
      <c r="BI357" s="47" t="s">
        <v>21</v>
      </c>
      <c r="BJ357" s="9">
        <v>4</v>
      </c>
      <c r="BK357" s="47" t="s">
        <v>143</v>
      </c>
      <c r="BL357" s="10" t="s">
        <v>30</v>
      </c>
      <c r="BM357" s="11" t="s">
        <v>18</v>
      </c>
      <c r="BN357" s="12" t="s">
        <v>31</v>
      </c>
      <c r="BO357" s="9">
        <v>5</v>
      </c>
      <c r="BP357" s="9">
        <v>0.2</v>
      </c>
    </row>
    <row r="358" spans="2:68" ht="20.25">
      <c r="B358" s="2"/>
      <c r="C358" s="87"/>
      <c r="D358" s="2"/>
      <c r="E358" s="2"/>
      <c r="F358" s="2"/>
      <c r="G358" s="2"/>
      <c r="H358" s="2"/>
      <c r="BC358" s="49"/>
      <c r="BD358" s="222" t="s">
        <v>61</v>
      </c>
      <c r="BE358" s="222"/>
      <c r="BF358" s="222"/>
      <c r="BG358" s="222"/>
      <c r="BH358" s="9">
        <v>30</v>
      </c>
      <c r="BI358" s="47" t="s">
        <v>35</v>
      </c>
      <c r="BJ358" s="9">
        <v>5</v>
      </c>
      <c r="BK358" s="47" t="s">
        <v>143</v>
      </c>
      <c r="BL358" s="10" t="s">
        <v>32</v>
      </c>
      <c r="BM358" s="11" t="s">
        <v>22</v>
      </c>
    </row>
    <row r="359" spans="2:68" ht="20.25">
      <c r="B359" s="2"/>
      <c r="C359" s="87"/>
      <c r="D359" s="2"/>
      <c r="E359" s="2"/>
      <c r="F359" s="2"/>
      <c r="G359" s="2"/>
      <c r="H359" s="2"/>
      <c r="BC359" s="49"/>
      <c r="BH359" s="9">
        <v>40</v>
      </c>
      <c r="BI359" s="47" t="s">
        <v>35</v>
      </c>
      <c r="BJ359" s="9">
        <v>6</v>
      </c>
      <c r="BK359" s="47" t="s">
        <v>143</v>
      </c>
      <c r="BL359" s="10" t="s">
        <v>33</v>
      </c>
      <c r="BM359" s="11" t="s">
        <v>22</v>
      </c>
    </row>
    <row r="360" spans="2:68" ht="141.75" customHeight="1">
      <c r="B360" s="2"/>
      <c r="C360" s="87"/>
      <c r="D360" s="2"/>
      <c r="E360" s="2"/>
      <c r="F360" s="2"/>
      <c r="G360" s="2"/>
      <c r="H360" s="2"/>
      <c r="AX360" s="223" t="s">
        <v>64</v>
      </c>
      <c r="AY360" s="224"/>
      <c r="AZ360" s="224"/>
      <c r="BA360" s="225"/>
      <c r="BB360" s="222" t="s">
        <v>72</v>
      </c>
      <c r="BC360" s="222"/>
      <c r="BD360" s="222"/>
      <c r="BH360" s="9">
        <v>50</v>
      </c>
      <c r="BI360" s="47" t="s">
        <v>35</v>
      </c>
      <c r="BJ360" s="9">
        <v>7</v>
      </c>
      <c r="BK360" s="47" t="s">
        <v>143</v>
      </c>
      <c r="BL360" s="10" t="s">
        <v>34</v>
      </c>
      <c r="BM360" s="11" t="s">
        <v>22</v>
      </c>
    </row>
    <row r="361" spans="2:68" ht="40.5" customHeight="1">
      <c r="B361" s="2"/>
      <c r="C361" s="87"/>
      <c r="D361" s="2"/>
      <c r="E361" s="2"/>
      <c r="F361" s="2"/>
      <c r="G361" s="2"/>
      <c r="H361" s="2"/>
      <c r="AX361" s="54" t="s">
        <v>62</v>
      </c>
      <c r="BA361" s="2">
        <v>15</v>
      </c>
      <c r="BB361" s="54" t="s">
        <v>75</v>
      </c>
      <c r="BC361" s="54">
        <v>15</v>
      </c>
      <c r="BD361" s="54"/>
      <c r="BH361" s="9">
        <v>60</v>
      </c>
      <c r="BI361" s="47" t="s">
        <v>170</v>
      </c>
      <c r="BJ361" s="9">
        <v>8</v>
      </c>
      <c r="BK361" s="47" t="s">
        <v>143</v>
      </c>
      <c r="BL361" s="10" t="s">
        <v>36</v>
      </c>
      <c r="BM361" s="11" t="s">
        <v>26</v>
      </c>
    </row>
    <row r="362" spans="2:68" ht="20.25" customHeight="1">
      <c r="B362" s="2"/>
      <c r="C362" s="87"/>
      <c r="D362" s="2"/>
      <c r="E362" s="2"/>
      <c r="F362" s="2"/>
      <c r="G362" s="2"/>
      <c r="H362" s="2"/>
      <c r="AX362" s="54" t="s">
        <v>63</v>
      </c>
      <c r="BA362" s="2">
        <v>0</v>
      </c>
      <c r="BB362" s="54"/>
      <c r="BC362" s="54"/>
      <c r="BD362" s="54"/>
      <c r="BH362" s="9">
        <v>80</v>
      </c>
      <c r="BI362" s="47" t="s">
        <v>170</v>
      </c>
      <c r="BJ362" s="9">
        <v>9</v>
      </c>
      <c r="BK362" s="47" t="s">
        <v>143</v>
      </c>
      <c r="BL362" s="10" t="s">
        <v>37</v>
      </c>
      <c r="BM362" s="11" t="s">
        <v>26</v>
      </c>
    </row>
    <row r="363" spans="2:68" ht="40.5" customHeight="1">
      <c r="B363" s="2"/>
      <c r="C363" s="87"/>
      <c r="D363" s="2"/>
      <c r="E363" s="2"/>
      <c r="F363" s="2"/>
      <c r="G363" s="2"/>
      <c r="H363" s="2"/>
      <c r="AX363" s="55" t="s">
        <v>73</v>
      </c>
      <c r="BB363" s="54" t="s">
        <v>173</v>
      </c>
      <c r="BC363" s="54">
        <v>10</v>
      </c>
      <c r="BD363" s="54"/>
      <c r="BH363" s="9">
        <v>100</v>
      </c>
      <c r="BI363" s="47" t="s">
        <v>170</v>
      </c>
      <c r="BJ363" s="9">
        <v>10</v>
      </c>
      <c r="BK363" s="47" t="s">
        <v>143</v>
      </c>
      <c r="BL363" s="10" t="s">
        <v>38</v>
      </c>
      <c r="BM363" s="11" t="s">
        <v>26</v>
      </c>
    </row>
    <row r="364" spans="2:68" ht="20.25">
      <c r="B364" s="2"/>
      <c r="C364" s="87"/>
      <c r="D364" s="2"/>
      <c r="E364" s="2"/>
      <c r="F364" s="2"/>
      <c r="G364" s="2"/>
      <c r="H364" s="2"/>
      <c r="AX364" s="54" t="s">
        <v>65</v>
      </c>
      <c r="BH364" s="65"/>
      <c r="BI364" s="66"/>
      <c r="BJ364" s="9">
        <v>11</v>
      </c>
      <c r="BK364" s="47" t="s">
        <v>143</v>
      </c>
      <c r="BL364" s="10" t="s">
        <v>39</v>
      </c>
      <c r="BM364" s="11" t="s">
        <v>26</v>
      </c>
    </row>
    <row r="365" spans="2:68" ht="20.25">
      <c r="B365" s="2"/>
      <c r="C365" s="87"/>
      <c r="D365" s="2"/>
      <c r="E365" s="2"/>
      <c r="F365" s="2"/>
      <c r="G365" s="2"/>
      <c r="H365" s="2"/>
      <c r="AX365" s="54" t="s">
        <v>66</v>
      </c>
      <c r="BH365" s="65"/>
      <c r="BI365" s="66"/>
      <c r="BJ365" s="9">
        <v>12</v>
      </c>
      <c r="BK365" s="47" t="s">
        <v>143</v>
      </c>
      <c r="BL365" s="10" t="s">
        <v>40</v>
      </c>
      <c r="BM365" s="11" t="s">
        <v>26</v>
      </c>
    </row>
    <row r="366" spans="2:68" ht="20.25">
      <c r="B366" s="2"/>
      <c r="C366" s="87"/>
      <c r="D366" s="2"/>
      <c r="E366" s="2"/>
      <c r="F366" s="2"/>
      <c r="G366" s="2"/>
      <c r="H366" s="2"/>
      <c r="AX366" s="54" t="s">
        <v>67</v>
      </c>
      <c r="BH366" s="65"/>
      <c r="BI366" s="66"/>
      <c r="BJ366" s="9">
        <v>13</v>
      </c>
      <c r="BK366" s="47" t="s">
        <v>143</v>
      </c>
      <c r="BL366" s="10" t="s">
        <v>41</v>
      </c>
      <c r="BM366" s="11" t="s">
        <v>26</v>
      </c>
    </row>
    <row r="367" spans="2:68" ht="15.75">
      <c r="B367" s="2"/>
      <c r="C367" s="87"/>
      <c r="D367" s="2"/>
      <c r="E367" s="2"/>
      <c r="F367" s="2"/>
      <c r="G367" s="2"/>
      <c r="H367" s="2"/>
      <c r="AX367" s="55" t="s">
        <v>74</v>
      </c>
      <c r="BH367" s="65"/>
      <c r="BI367" s="66"/>
      <c r="BJ367" s="9">
        <v>14</v>
      </c>
      <c r="BK367" s="47" t="s">
        <v>143</v>
      </c>
      <c r="BL367" s="10" t="s">
        <v>42</v>
      </c>
      <c r="BM367" s="11" t="s">
        <v>26</v>
      </c>
    </row>
    <row r="368" spans="2:68" ht="20.25" customHeight="1">
      <c r="B368" s="2"/>
      <c r="C368" s="87"/>
      <c r="D368" s="2"/>
      <c r="E368" s="2"/>
      <c r="F368" s="2"/>
      <c r="G368" s="2"/>
      <c r="H368" s="2"/>
      <c r="AX368" s="54" t="s">
        <v>68</v>
      </c>
      <c r="BH368" s="65"/>
      <c r="BI368" s="66"/>
      <c r="BJ368" s="9">
        <v>15</v>
      </c>
      <c r="BK368" s="47" t="s">
        <v>143</v>
      </c>
      <c r="BL368" s="10" t="s">
        <v>43</v>
      </c>
      <c r="BM368" s="11" t="s">
        <v>29</v>
      </c>
    </row>
    <row r="369" spans="2:65" ht="20.25">
      <c r="B369" s="2"/>
      <c r="C369" s="87"/>
      <c r="D369" s="2"/>
      <c r="E369" s="2"/>
      <c r="F369" s="2"/>
      <c r="G369" s="2"/>
      <c r="H369" s="2"/>
      <c r="AX369" s="54" t="s">
        <v>69</v>
      </c>
      <c r="BH369" s="71"/>
      <c r="BI369" s="72"/>
      <c r="BJ369" s="67">
        <v>16</v>
      </c>
      <c r="BK369" s="47" t="s">
        <v>143</v>
      </c>
      <c r="BL369" s="10" t="s">
        <v>44</v>
      </c>
      <c r="BM369" s="11" t="s">
        <v>29</v>
      </c>
    </row>
    <row r="370" spans="2:65" ht="30" customHeight="1">
      <c r="B370" s="2"/>
      <c r="C370" s="87"/>
      <c r="D370" s="2"/>
      <c r="E370" s="2"/>
      <c r="F370" s="2"/>
      <c r="G370" s="2"/>
      <c r="H370" s="2"/>
      <c r="AX370" s="54" t="s">
        <v>70</v>
      </c>
      <c r="BH370" s="65"/>
      <c r="BI370" s="66"/>
      <c r="BJ370" s="9">
        <v>17</v>
      </c>
      <c r="BK370" s="70" t="s">
        <v>143</v>
      </c>
      <c r="BL370" s="10" t="s">
        <v>45</v>
      </c>
      <c r="BM370" s="11" t="s">
        <v>29</v>
      </c>
    </row>
    <row r="371" spans="2:65" ht="20.25">
      <c r="B371" s="2"/>
      <c r="C371" s="87"/>
      <c r="D371" s="2"/>
      <c r="E371" s="2"/>
      <c r="F371" s="2"/>
      <c r="G371" s="2"/>
      <c r="H371" s="2"/>
      <c r="BC371" s="49"/>
      <c r="BH371" s="68"/>
      <c r="BI371" s="69"/>
      <c r="BJ371" s="9">
        <v>18</v>
      </c>
      <c r="BK371" s="47" t="s">
        <v>143</v>
      </c>
      <c r="BL371" s="10" t="s">
        <v>46</v>
      </c>
      <c r="BM371" s="11" t="s">
        <v>29</v>
      </c>
    </row>
    <row r="372" spans="2:65" ht="20.25">
      <c r="B372" s="2"/>
      <c r="C372" s="87"/>
      <c r="D372" s="2"/>
      <c r="E372" s="2"/>
      <c r="F372" s="2"/>
      <c r="G372" s="2"/>
      <c r="H372" s="2"/>
      <c r="BC372" s="49"/>
      <c r="BH372" s="68"/>
      <c r="BI372" s="69"/>
      <c r="BJ372" s="9">
        <v>19</v>
      </c>
      <c r="BK372" s="47" t="s">
        <v>143</v>
      </c>
      <c r="BL372" s="10" t="s">
        <v>47</v>
      </c>
      <c r="BM372" s="11" t="s">
        <v>29</v>
      </c>
    </row>
    <row r="373" spans="2:65" ht="20.25">
      <c r="B373" s="2"/>
      <c r="C373" s="87"/>
      <c r="D373" s="2"/>
      <c r="E373" s="2"/>
      <c r="F373" s="2"/>
      <c r="G373" s="2"/>
      <c r="H373" s="2"/>
      <c r="BC373" s="49"/>
      <c r="BH373" s="68"/>
      <c r="BI373" s="69"/>
      <c r="BJ373" s="9">
        <v>20</v>
      </c>
      <c r="BK373" s="47" t="s">
        <v>143</v>
      </c>
      <c r="BL373" s="10" t="s">
        <v>48</v>
      </c>
      <c r="BM373" s="11" t="s">
        <v>29</v>
      </c>
    </row>
    <row r="374" spans="2:65" ht="20.25">
      <c r="B374" s="2"/>
      <c r="C374" s="87"/>
      <c r="D374" s="2"/>
      <c r="E374" s="2"/>
      <c r="F374" s="2"/>
      <c r="G374" s="2"/>
      <c r="H374" s="2"/>
      <c r="BC374" s="49"/>
      <c r="BH374" s="68"/>
      <c r="BI374" s="69"/>
      <c r="BJ374" s="9">
        <v>21</v>
      </c>
      <c r="BK374" s="47" t="s">
        <v>143</v>
      </c>
      <c r="BL374" s="10" t="s">
        <v>49</v>
      </c>
      <c r="BM374" s="11" t="s">
        <v>29</v>
      </c>
    </row>
    <row r="375" spans="2:65" ht="119.25" customHeight="1">
      <c r="B375" s="2"/>
      <c r="C375" s="87"/>
      <c r="D375" s="2"/>
      <c r="E375" s="2"/>
      <c r="F375" s="2"/>
      <c r="G375" s="2"/>
      <c r="H375" s="2"/>
      <c r="BC375" s="49"/>
      <c r="BH375" s="68"/>
      <c r="BI375" s="69"/>
      <c r="BJ375" s="9">
        <v>22</v>
      </c>
      <c r="BK375" s="47" t="s">
        <v>143</v>
      </c>
      <c r="BL375" s="10" t="s">
        <v>50</v>
      </c>
      <c r="BM375" s="11" t="s">
        <v>29</v>
      </c>
    </row>
    <row r="376" spans="2:65" ht="111" customHeight="1">
      <c r="B376" s="2"/>
      <c r="C376" s="87"/>
      <c r="D376" s="2"/>
      <c r="E376" s="2"/>
      <c r="F376" s="2"/>
      <c r="G376" s="2"/>
      <c r="H376" s="2"/>
      <c r="BC376" s="49"/>
      <c r="BH376" s="68"/>
      <c r="BI376" s="69"/>
      <c r="BJ376" s="9">
        <v>23</v>
      </c>
      <c r="BK376" s="47" t="s">
        <v>143</v>
      </c>
      <c r="BL376" s="10" t="s">
        <v>51</v>
      </c>
      <c r="BM376" s="11" t="s">
        <v>29</v>
      </c>
    </row>
    <row r="377" spans="2:65" ht="20.25">
      <c r="B377" s="2"/>
      <c r="C377" s="87"/>
      <c r="D377" s="2"/>
      <c r="E377" s="2"/>
      <c r="F377" s="2"/>
      <c r="G377" s="2"/>
      <c r="H377" s="2"/>
      <c r="BC377" s="49"/>
      <c r="BH377" s="68"/>
      <c r="BI377" s="69"/>
      <c r="BJ377" s="9">
        <v>24</v>
      </c>
      <c r="BK377" s="47" t="s">
        <v>143</v>
      </c>
      <c r="BL377" s="10" t="s">
        <v>52</v>
      </c>
      <c r="BM377" s="11" t="s">
        <v>29</v>
      </c>
    </row>
    <row r="378" spans="2:65" ht="147.75" customHeight="1">
      <c r="B378" s="2"/>
      <c r="C378" s="87"/>
      <c r="D378" s="2"/>
      <c r="E378" s="2"/>
      <c r="F378" s="2"/>
      <c r="G378" s="2"/>
      <c r="H378" s="2"/>
      <c r="BC378" s="50"/>
      <c r="BJ378" s="9">
        <v>25</v>
      </c>
      <c r="BK378" s="47" t="s">
        <v>143</v>
      </c>
    </row>
    <row r="379" spans="2:65">
      <c r="B379" s="2"/>
      <c r="C379" s="87"/>
      <c r="D379" s="2"/>
      <c r="E379" s="2"/>
      <c r="F379" s="2"/>
      <c r="G379" s="2"/>
      <c r="H379" s="2"/>
      <c r="BC379" s="50"/>
      <c r="BJ379" s="9">
        <v>26</v>
      </c>
      <c r="BK379" s="47" t="s">
        <v>143</v>
      </c>
    </row>
    <row r="380" spans="2:65">
      <c r="B380" s="2"/>
      <c r="C380" s="87"/>
      <c r="D380" s="2"/>
      <c r="E380" s="2"/>
      <c r="F380" s="2"/>
      <c r="G380" s="2"/>
      <c r="H380" s="2"/>
      <c r="BC380" s="50"/>
      <c r="BJ380" s="9">
        <v>27</v>
      </c>
      <c r="BK380" s="47" t="s">
        <v>143</v>
      </c>
    </row>
    <row r="381" spans="2:65">
      <c r="B381" s="2"/>
      <c r="C381" s="87"/>
      <c r="D381" s="2"/>
      <c r="E381" s="2"/>
      <c r="F381" s="2"/>
      <c r="G381" s="2"/>
      <c r="H381" s="2"/>
      <c r="BC381" s="50"/>
      <c r="BJ381" s="9">
        <v>28</v>
      </c>
      <c r="BK381" s="47" t="s">
        <v>143</v>
      </c>
    </row>
    <row r="382" spans="2:65">
      <c r="B382" s="2"/>
      <c r="C382" s="87"/>
      <c r="D382" s="2"/>
      <c r="E382" s="2"/>
      <c r="F382" s="2"/>
      <c r="G382" s="2"/>
      <c r="H382" s="2"/>
      <c r="BC382" s="50"/>
      <c r="BJ382" s="9">
        <v>29</v>
      </c>
      <c r="BK382" s="47" t="s">
        <v>143</v>
      </c>
    </row>
    <row r="383" spans="2:65">
      <c r="B383" s="2"/>
      <c r="C383" s="87"/>
      <c r="D383" s="2"/>
      <c r="E383" s="2"/>
      <c r="F383" s="2"/>
      <c r="G383" s="2"/>
      <c r="H383" s="2"/>
      <c r="BC383" s="50"/>
      <c r="BJ383" s="9">
        <v>30</v>
      </c>
      <c r="BK383" s="47" t="s">
        <v>143</v>
      </c>
    </row>
    <row r="384" spans="2:65">
      <c r="B384" s="2"/>
      <c r="C384" s="87"/>
      <c r="D384" s="2"/>
      <c r="E384" s="2"/>
      <c r="F384" s="2"/>
      <c r="G384" s="2"/>
      <c r="H384" s="2"/>
      <c r="BC384" s="50"/>
      <c r="BJ384" s="9">
        <v>31</v>
      </c>
      <c r="BK384" s="47" t="s">
        <v>78</v>
      </c>
    </row>
    <row r="385" spans="2:63">
      <c r="B385" s="2"/>
      <c r="C385" s="87"/>
      <c r="D385" s="2"/>
      <c r="E385" s="2"/>
      <c r="F385" s="2"/>
      <c r="G385" s="2"/>
      <c r="H385" s="2"/>
      <c r="BC385" s="50"/>
      <c r="BJ385" s="9">
        <v>32</v>
      </c>
      <c r="BK385" s="47" t="s">
        <v>78</v>
      </c>
    </row>
    <row r="386" spans="2:63">
      <c r="B386" s="2"/>
      <c r="C386" s="87"/>
      <c r="D386" s="2"/>
      <c r="E386" s="2"/>
      <c r="F386" s="2"/>
      <c r="G386" s="2"/>
      <c r="H386" s="2"/>
      <c r="BC386" s="50"/>
      <c r="BJ386" s="9">
        <v>33</v>
      </c>
      <c r="BK386" s="47" t="s">
        <v>78</v>
      </c>
    </row>
    <row r="387" spans="2:63">
      <c r="B387" s="2"/>
      <c r="C387" s="87"/>
      <c r="D387" s="2"/>
      <c r="E387" s="2"/>
      <c r="F387" s="2"/>
      <c r="G387" s="2"/>
      <c r="H387" s="2"/>
      <c r="BC387" s="50"/>
      <c r="BJ387" s="9">
        <v>34</v>
      </c>
      <c r="BK387" s="47" t="s">
        <v>78</v>
      </c>
    </row>
    <row r="388" spans="2:63">
      <c r="B388" s="2"/>
      <c r="C388" s="87"/>
      <c r="D388" s="2"/>
      <c r="E388" s="2"/>
      <c r="F388" s="2"/>
      <c r="G388" s="2"/>
      <c r="H388" s="2"/>
      <c r="BC388" s="50"/>
      <c r="BJ388" s="9">
        <v>35</v>
      </c>
      <c r="BK388" s="47" t="s">
        <v>78</v>
      </c>
    </row>
    <row r="389" spans="2:63">
      <c r="B389" s="2"/>
      <c r="C389" s="87"/>
      <c r="D389" s="2"/>
      <c r="E389" s="2"/>
      <c r="F389" s="2"/>
      <c r="G389" s="2"/>
      <c r="H389" s="2"/>
      <c r="BC389" s="50"/>
      <c r="BJ389" s="9">
        <v>36</v>
      </c>
      <c r="BK389" s="47" t="s">
        <v>78</v>
      </c>
    </row>
    <row r="390" spans="2:63">
      <c r="B390" s="2"/>
      <c r="C390" s="87"/>
      <c r="D390" s="2"/>
      <c r="E390" s="2"/>
      <c r="F390" s="2"/>
      <c r="G390" s="2"/>
      <c r="H390" s="2"/>
      <c r="BC390" s="50"/>
      <c r="BJ390" s="9">
        <v>37</v>
      </c>
      <c r="BK390" s="47" t="s">
        <v>78</v>
      </c>
    </row>
    <row r="391" spans="2:63">
      <c r="B391" s="2"/>
      <c r="C391" s="87"/>
      <c r="D391" s="2"/>
      <c r="E391" s="2"/>
      <c r="F391" s="2"/>
      <c r="G391" s="2"/>
      <c r="H391" s="2"/>
      <c r="BC391" s="50"/>
      <c r="BJ391" s="9">
        <v>38</v>
      </c>
      <c r="BK391" s="47" t="s">
        <v>78</v>
      </c>
    </row>
    <row r="392" spans="2:63">
      <c r="B392" s="2"/>
      <c r="C392" s="87"/>
      <c r="D392" s="2"/>
      <c r="E392" s="2"/>
      <c r="F392" s="2"/>
      <c r="G392" s="2"/>
      <c r="H392" s="2"/>
      <c r="BC392" s="50"/>
      <c r="BJ392" s="9">
        <v>39</v>
      </c>
      <c r="BK392" s="47" t="s">
        <v>78</v>
      </c>
    </row>
    <row r="393" spans="2:63">
      <c r="B393" s="2"/>
      <c r="C393" s="87"/>
      <c r="D393" s="2"/>
      <c r="E393" s="2"/>
      <c r="F393" s="2"/>
      <c r="G393" s="2"/>
      <c r="H393" s="2"/>
      <c r="BC393" s="50"/>
      <c r="BJ393" s="9">
        <v>40</v>
      </c>
      <c r="BK393" s="47" t="s">
        <v>78</v>
      </c>
    </row>
    <row r="394" spans="2:63">
      <c r="B394" s="2"/>
      <c r="C394" s="87"/>
      <c r="D394" s="2"/>
      <c r="E394" s="2"/>
      <c r="F394" s="2"/>
      <c r="G394" s="2"/>
      <c r="H394" s="2"/>
      <c r="BC394" s="50"/>
      <c r="BJ394" s="9">
        <v>41</v>
      </c>
      <c r="BK394" s="47" t="s">
        <v>78</v>
      </c>
    </row>
    <row r="395" spans="2:63">
      <c r="B395" s="2"/>
      <c r="C395" s="87"/>
      <c r="D395" s="2"/>
      <c r="E395" s="2"/>
      <c r="F395" s="2"/>
      <c r="G395" s="2"/>
      <c r="H395" s="2"/>
      <c r="BC395" s="50"/>
      <c r="BJ395" s="9">
        <v>42</v>
      </c>
      <c r="BK395" s="47" t="s">
        <v>78</v>
      </c>
    </row>
    <row r="396" spans="2:63">
      <c r="B396" s="2"/>
      <c r="C396" s="87"/>
      <c r="D396" s="2"/>
      <c r="E396" s="2"/>
      <c r="F396" s="2"/>
      <c r="G396" s="2"/>
      <c r="H396" s="2"/>
      <c r="BC396" s="50"/>
      <c r="BJ396" s="9">
        <v>43</v>
      </c>
      <c r="BK396" s="47" t="s">
        <v>78</v>
      </c>
    </row>
    <row r="397" spans="2:63">
      <c r="B397" s="2"/>
      <c r="C397" s="87"/>
      <c r="D397" s="2"/>
      <c r="E397" s="2"/>
      <c r="F397" s="2"/>
      <c r="G397" s="2"/>
      <c r="H397" s="2"/>
      <c r="BC397" s="50"/>
      <c r="BJ397" s="9">
        <v>44</v>
      </c>
      <c r="BK397" s="47" t="s">
        <v>78</v>
      </c>
    </row>
    <row r="398" spans="2:63">
      <c r="B398" s="2"/>
      <c r="C398" s="87"/>
      <c r="D398" s="2"/>
      <c r="E398" s="2"/>
      <c r="F398" s="2"/>
      <c r="G398" s="2"/>
      <c r="H398" s="2"/>
      <c r="BC398" s="50"/>
      <c r="BJ398" s="9">
        <v>45</v>
      </c>
      <c r="BK398" s="47" t="s">
        <v>78</v>
      </c>
    </row>
    <row r="399" spans="2:63">
      <c r="B399" s="2"/>
      <c r="C399" s="87"/>
      <c r="D399" s="2"/>
      <c r="E399" s="2"/>
      <c r="F399" s="2"/>
      <c r="G399" s="2"/>
      <c r="H399" s="2"/>
      <c r="BC399" s="50"/>
      <c r="BJ399" s="9">
        <v>46</v>
      </c>
      <c r="BK399" s="47" t="s">
        <v>78</v>
      </c>
    </row>
    <row r="400" spans="2:63">
      <c r="B400" s="2"/>
      <c r="C400" s="87"/>
      <c r="D400" s="2"/>
      <c r="E400" s="2"/>
      <c r="F400" s="2"/>
      <c r="G400" s="2"/>
      <c r="H400" s="2"/>
      <c r="BC400" s="50"/>
      <c r="BJ400" s="9">
        <v>47</v>
      </c>
      <c r="BK400" s="47" t="s">
        <v>78</v>
      </c>
    </row>
    <row r="401" spans="2:63">
      <c r="B401" s="2"/>
      <c r="C401" s="87"/>
      <c r="D401" s="2"/>
      <c r="E401" s="2"/>
      <c r="F401" s="2"/>
      <c r="G401" s="2"/>
      <c r="H401" s="2"/>
      <c r="BC401" s="50"/>
      <c r="BJ401" s="9">
        <v>48</v>
      </c>
      <c r="BK401" s="47" t="s">
        <v>78</v>
      </c>
    </row>
    <row r="402" spans="2:63">
      <c r="B402" s="2"/>
      <c r="C402" s="87"/>
      <c r="D402" s="2"/>
      <c r="E402" s="2"/>
      <c r="F402" s="2"/>
      <c r="G402" s="2"/>
      <c r="H402" s="2"/>
      <c r="BC402" s="50"/>
      <c r="BJ402" s="9">
        <v>49</v>
      </c>
      <c r="BK402" s="47" t="s">
        <v>78</v>
      </c>
    </row>
    <row r="403" spans="2:63">
      <c r="B403" s="2"/>
      <c r="C403" s="87"/>
      <c r="D403" s="2"/>
      <c r="E403" s="2"/>
      <c r="F403" s="2"/>
      <c r="G403" s="2"/>
      <c r="H403" s="2"/>
      <c r="BC403" s="50"/>
      <c r="BJ403" s="9">
        <v>50</v>
      </c>
      <c r="BK403" s="47" t="s">
        <v>78</v>
      </c>
    </row>
    <row r="404" spans="2:63">
      <c r="B404" s="2"/>
      <c r="C404" s="87"/>
      <c r="D404" s="2"/>
      <c r="E404" s="2"/>
      <c r="F404" s="2"/>
      <c r="G404" s="2"/>
      <c r="H404" s="2"/>
      <c r="BC404" s="50"/>
      <c r="BJ404" s="9">
        <v>51</v>
      </c>
      <c r="BK404" s="47" t="s">
        <v>78</v>
      </c>
    </row>
    <row r="405" spans="2:63">
      <c r="B405" s="2"/>
      <c r="C405" s="87"/>
      <c r="D405" s="2"/>
      <c r="E405" s="2"/>
      <c r="F405" s="2"/>
      <c r="G405" s="2"/>
      <c r="H405" s="2"/>
      <c r="BC405" s="50"/>
      <c r="BJ405" s="9">
        <v>52</v>
      </c>
      <c r="BK405" s="47" t="s">
        <v>78</v>
      </c>
    </row>
    <row r="406" spans="2:63">
      <c r="B406" s="2"/>
      <c r="C406" s="87"/>
      <c r="D406" s="2"/>
      <c r="E406" s="2"/>
      <c r="F406" s="2"/>
      <c r="G406" s="2"/>
      <c r="H406" s="2"/>
      <c r="BC406" s="50"/>
      <c r="BJ406" s="9">
        <v>53</v>
      </c>
      <c r="BK406" s="47" t="s">
        <v>78</v>
      </c>
    </row>
    <row r="407" spans="2:63">
      <c r="B407" s="2"/>
      <c r="C407" s="87"/>
      <c r="D407" s="2"/>
      <c r="E407" s="2"/>
      <c r="F407" s="2"/>
      <c r="G407" s="2"/>
      <c r="H407" s="2"/>
      <c r="BC407" s="50"/>
      <c r="BJ407" s="9">
        <v>54</v>
      </c>
      <c r="BK407" s="47" t="s">
        <v>78</v>
      </c>
    </row>
    <row r="408" spans="2:63">
      <c r="B408" s="2"/>
      <c r="C408" s="87"/>
      <c r="D408" s="2"/>
      <c r="E408" s="2"/>
      <c r="F408" s="2"/>
      <c r="G408" s="2"/>
      <c r="H408" s="2"/>
      <c r="BC408" s="50"/>
      <c r="BJ408" s="9">
        <v>55</v>
      </c>
      <c r="BK408" s="47" t="s">
        <v>78</v>
      </c>
    </row>
    <row r="409" spans="2:63">
      <c r="B409" s="2"/>
      <c r="C409" s="87"/>
      <c r="D409" s="2"/>
      <c r="E409" s="2"/>
      <c r="F409" s="2"/>
      <c r="G409" s="2"/>
      <c r="H409" s="2"/>
      <c r="BC409" s="50"/>
      <c r="BJ409" s="9">
        <v>56</v>
      </c>
      <c r="BK409" s="47" t="s">
        <v>78</v>
      </c>
    </row>
    <row r="410" spans="2:63">
      <c r="B410" s="2"/>
      <c r="C410" s="87"/>
      <c r="D410" s="2"/>
      <c r="E410" s="2"/>
      <c r="F410" s="2"/>
      <c r="G410" s="2"/>
      <c r="H410" s="2"/>
      <c r="BC410" s="50"/>
      <c r="BJ410" s="9">
        <v>57</v>
      </c>
      <c r="BK410" s="47" t="s">
        <v>78</v>
      </c>
    </row>
    <row r="411" spans="2:63">
      <c r="B411" s="2"/>
      <c r="C411" s="87"/>
      <c r="D411" s="2"/>
      <c r="E411" s="2"/>
      <c r="F411" s="2"/>
      <c r="G411" s="2"/>
      <c r="H411" s="2"/>
      <c r="BC411" s="50"/>
      <c r="BJ411" s="9">
        <v>58</v>
      </c>
      <c r="BK411" s="47" t="s">
        <v>78</v>
      </c>
    </row>
    <row r="412" spans="2:63">
      <c r="B412" s="2"/>
      <c r="C412" s="87"/>
      <c r="D412" s="2"/>
      <c r="E412" s="2"/>
      <c r="F412" s="2"/>
      <c r="G412" s="2"/>
      <c r="H412" s="2"/>
      <c r="BC412" s="50"/>
      <c r="BJ412" s="9">
        <v>59</v>
      </c>
      <c r="BK412" s="47" t="s">
        <v>78</v>
      </c>
    </row>
    <row r="413" spans="2:63">
      <c r="B413" s="2"/>
      <c r="C413" s="87"/>
      <c r="D413" s="2"/>
      <c r="E413" s="2"/>
      <c r="F413" s="2"/>
      <c r="G413" s="2"/>
      <c r="H413" s="2"/>
      <c r="BC413" s="50"/>
      <c r="BJ413" s="9">
        <v>60</v>
      </c>
      <c r="BK413" s="47" t="s">
        <v>78</v>
      </c>
    </row>
    <row r="414" spans="2:63">
      <c r="B414" s="2"/>
      <c r="C414" s="87"/>
      <c r="D414" s="2"/>
      <c r="E414" s="2"/>
      <c r="F414" s="2"/>
      <c r="G414" s="2"/>
      <c r="H414" s="2"/>
      <c r="BC414" s="50"/>
      <c r="BJ414" s="9">
        <v>61</v>
      </c>
      <c r="BK414" s="47" t="s">
        <v>78</v>
      </c>
    </row>
    <row r="415" spans="2:63">
      <c r="B415" s="2"/>
      <c r="C415" s="87"/>
      <c r="D415" s="2"/>
      <c r="E415" s="2"/>
      <c r="F415" s="2"/>
      <c r="G415" s="2"/>
      <c r="H415" s="2"/>
      <c r="BC415" s="50"/>
      <c r="BJ415" s="9">
        <v>62</v>
      </c>
      <c r="BK415" s="47" t="s">
        <v>78</v>
      </c>
    </row>
    <row r="416" spans="2:63">
      <c r="B416" s="2"/>
      <c r="C416" s="87"/>
      <c r="D416" s="2"/>
      <c r="E416" s="2"/>
      <c r="F416" s="2"/>
      <c r="G416" s="2"/>
      <c r="H416" s="2"/>
      <c r="BC416" s="50"/>
      <c r="BJ416" s="9">
        <v>63</v>
      </c>
      <c r="BK416" s="47" t="s">
        <v>78</v>
      </c>
    </row>
    <row r="417" spans="2:63">
      <c r="B417" s="2"/>
      <c r="C417" s="87"/>
      <c r="D417" s="2"/>
      <c r="E417" s="2"/>
      <c r="F417" s="2"/>
      <c r="G417" s="2"/>
      <c r="H417" s="2"/>
      <c r="BC417" s="50"/>
      <c r="BJ417" s="9">
        <v>64</v>
      </c>
      <c r="BK417" s="47" t="s">
        <v>78</v>
      </c>
    </row>
    <row r="418" spans="2:63">
      <c r="B418" s="2"/>
      <c r="C418" s="87"/>
      <c r="D418" s="2"/>
      <c r="E418" s="2"/>
      <c r="F418" s="2"/>
      <c r="G418" s="2"/>
      <c r="H418" s="2"/>
      <c r="BC418" s="50"/>
      <c r="BJ418" s="9">
        <v>65</v>
      </c>
      <c r="BK418" s="9" t="s">
        <v>79</v>
      </c>
    </row>
    <row r="419" spans="2:63">
      <c r="B419" s="2"/>
      <c r="C419" s="87"/>
      <c r="D419" s="2"/>
      <c r="E419" s="2"/>
      <c r="F419" s="2"/>
      <c r="G419" s="2"/>
      <c r="H419" s="2"/>
      <c r="BC419" s="50"/>
      <c r="BJ419" s="9">
        <v>66</v>
      </c>
      <c r="BK419" s="9" t="s">
        <v>79</v>
      </c>
    </row>
    <row r="420" spans="2:63">
      <c r="B420" s="2"/>
      <c r="C420" s="87"/>
      <c r="D420" s="2"/>
      <c r="E420" s="2"/>
      <c r="F420" s="2"/>
      <c r="G420" s="2"/>
      <c r="H420" s="2"/>
      <c r="BC420" s="50"/>
      <c r="BJ420" s="9">
        <v>67</v>
      </c>
      <c r="BK420" s="9" t="s">
        <v>79</v>
      </c>
    </row>
    <row r="421" spans="2:63">
      <c r="B421" s="2"/>
      <c r="C421" s="87"/>
      <c r="D421" s="2"/>
      <c r="E421" s="2"/>
      <c r="F421" s="2"/>
      <c r="G421" s="2"/>
      <c r="H421" s="2"/>
      <c r="BC421" s="50"/>
      <c r="BJ421" s="9">
        <v>68</v>
      </c>
      <c r="BK421" s="9" t="s">
        <v>79</v>
      </c>
    </row>
    <row r="422" spans="2:63">
      <c r="B422" s="2"/>
      <c r="C422" s="87"/>
      <c r="D422" s="2"/>
      <c r="E422" s="2"/>
      <c r="F422" s="2"/>
      <c r="G422" s="2"/>
      <c r="H422" s="2"/>
      <c r="BC422" s="50"/>
      <c r="BJ422" s="9">
        <v>69</v>
      </c>
      <c r="BK422" s="9" t="s">
        <v>79</v>
      </c>
    </row>
    <row r="423" spans="2:63">
      <c r="B423" s="2"/>
      <c r="C423" s="87"/>
      <c r="D423" s="2"/>
      <c r="E423" s="2"/>
      <c r="F423" s="2"/>
      <c r="G423" s="2"/>
      <c r="H423" s="2"/>
      <c r="BC423" s="50"/>
      <c r="BJ423" s="9">
        <v>70</v>
      </c>
      <c r="BK423" s="9" t="s">
        <v>79</v>
      </c>
    </row>
    <row r="424" spans="2:63">
      <c r="B424" s="2"/>
      <c r="C424" s="87"/>
      <c r="D424" s="2"/>
      <c r="E424" s="2"/>
      <c r="F424" s="2"/>
      <c r="G424" s="2"/>
      <c r="H424" s="2"/>
      <c r="BC424" s="50"/>
      <c r="BJ424" s="9">
        <v>71</v>
      </c>
      <c r="BK424" s="9" t="s">
        <v>79</v>
      </c>
    </row>
    <row r="425" spans="2:63">
      <c r="B425" s="2"/>
      <c r="C425" s="87"/>
      <c r="D425" s="2"/>
      <c r="E425" s="2"/>
      <c r="F425" s="2"/>
      <c r="G425" s="2"/>
      <c r="H425" s="2"/>
      <c r="BC425" s="50"/>
      <c r="BJ425" s="9">
        <v>72</v>
      </c>
      <c r="BK425" s="9" t="s">
        <v>79</v>
      </c>
    </row>
    <row r="426" spans="2:63">
      <c r="B426" s="2"/>
      <c r="C426" s="87"/>
      <c r="D426" s="2"/>
      <c r="E426" s="2"/>
      <c r="F426" s="2"/>
      <c r="G426" s="2"/>
      <c r="H426" s="2"/>
      <c r="BC426" s="50"/>
      <c r="BJ426" s="9">
        <v>73</v>
      </c>
      <c r="BK426" s="9" t="s">
        <v>79</v>
      </c>
    </row>
    <row r="427" spans="2:63">
      <c r="B427" s="2"/>
      <c r="C427" s="87"/>
      <c r="D427" s="2"/>
      <c r="E427" s="2"/>
      <c r="F427" s="2"/>
      <c r="G427" s="2"/>
      <c r="H427" s="2"/>
      <c r="BC427" s="50"/>
      <c r="BJ427" s="9">
        <v>74</v>
      </c>
      <c r="BK427" s="9" t="s">
        <v>79</v>
      </c>
    </row>
    <row r="428" spans="2:63">
      <c r="B428" s="2"/>
      <c r="C428" s="87"/>
      <c r="D428" s="2"/>
      <c r="E428" s="2"/>
      <c r="F428" s="2"/>
      <c r="G428" s="2"/>
      <c r="H428" s="2"/>
      <c r="BC428" s="50"/>
      <c r="BJ428" s="9">
        <v>75</v>
      </c>
      <c r="BK428" s="9" t="s">
        <v>79</v>
      </c>
    </row>
    <row r="429" spans="2:63">
      <c r="B429" s="2"/>
      <c r="C429" s="87"/>
      <c r="D429" s="2"/>
      <c r="E429" s="2"/>
      <c r="F429" s="2"/>
      <c r="G429" s="2"/>
      <c r="H429" s="2"/>
      <c r="BC429" s="50"/>
      <c r="BJ429" s="9">
        <v>76</v>
      </c>
      <c r="BK429" s="9" t="s">
        <v>79</v>
      </c>
    </row>
    <row r="430" spans="2:63">
      <c r="B430" s="2"/>
      <c r="C430" s="87"/>
      <c r="D430" s="2"/>
      <c r="E430" s="2"/>
      <c r="F430" s="2"/>
      <c r="G430" s="2"/>
      <c r="H430" s="2"/>
      <c r="BC430" s="50"/>
      <c r="BJ430" s="9">
        <v>77</v>
      </c>
      <c r="BK430" s="9" t="s">
        <v>79</v>
      </c>
    </row>
    <row r="431" spans="2:63">
      <c r="B431" s="2"/>
      <c r="C431" s="87"/>
      <c r="D431" s="2"/>
      <c r="E431" s="2"/>
      <c r="F431" s="2"/>
      <c r="G431" s="2"/>
      <c r="H431" s="2"/>
      <c r="BC431" s="50"/>
      <c r="BJ431" s="9">
        <v>78</v>
      </c>
      <c r="BK431" s="9" t="s">
        <v>79</v>
      </c>
    </row>
    <row r="432" spans="2:63">
      <c r="B432" s="2"/>
      <c r="C432" s="87"/>
      <c r="D432" s="2"/>
      <c r="E432" s="2"/>
      <c r="F432" s="2"/>
      <c r="G432" s="2"/>
      <c r="H432" s="2"/>
      <c r="BC432" s="50"/>
      <c r="BJ432" s="9">
        <v>79</v>
      </c>
      <c r="BK432" s="9" t="s">
        <v>79</v>
      </c>
    </row>
    <row r="433" spans="2:63">
      <c r="B433" s="2"/>
      <c r="C433" s="87"/>
      <c r="D433" s="2"/>
      <c r="E433" s="2"/>
      <c r="F433" s="2"/>
      <c r="G433" s="2"/>
      <c r="H433" s="2"/>
      <c r="BC433" s="50"/>
      <c r="BJ433" s="9">
        <v>80</v>
      </c>
      <c r="BK433" s="9" t="s">
        <v>79</v>
      </c>
    </row>
    <row r="434" spans="2:63">
      <c r="B434" s="2"/>
      <c r="C434" s="87"/>
      <c r="D434" s="2"/>
      <c r="E434" s="2"/>
      <c r="F434" s="2"/>
      <c r="G434" s="2"/>
      <c r="H434" s="2"/>
      <c r="BC434" s="50"/>
      <c r="BJ434" s="9">
        <v>81</v>
      </c>
      <c r="BK434" s="9" t="s">
        <v>79</v>
      </c>
    </row>
    <row r="435" spans="2:63">
      <c r="B435" s="2"/>
      <c r="C435" s="87"/>
      <c r="D435" s="2"/>
      <c r="E435" s="2"/>
      <c r="F435" s="2"/>
      <c r="G435" s="2"/>
      <c r="H435" s="2"/>
      <c r="BC435" s="50"/>
      <c r="BJ435" s="9">
        <v>82</v>
      </c>
      <c r="BK435" s="9" t="s">
        <v>79</v>
      </c>
    </row>
    <row r="436" spans="2:63">
      <c r="B436" s="2"/>
      <c r="C436" s="87"/>
      <c r="D436" s="2"/>
      <c r="E436" s="2"/>
      <c r="F436" s="2"/>
      <c r="G436" s="2"/>
      <c r="H436" s="2"/>
      <c r="BC436" s="50"/>
      <c r="BJ436" s="9">
        <v>83</v>
      </c>
      <c r="BK436" s="9" t="s">
        <v>79</v>
      </c>
    </row>
    <row r="437" spans="2:63">
      <c r="B437" s="2"/>
      <c r="C437" s="87"/>
      <c r="D437" s="2"/>
      <c r="E437" s="2"/>
      <c r="F437" s="2"/>
      <c r="G437" s="2"/>
      <c r="H437" s="2"/>
      <c r="BC437" s="50"/>
      <c r="BJ437" s="9">
        <v>84</v>
      </c>
      <c r="BK437" s="9" t="s">
        <v>79</v>
      </c>
    </row>
    <row r="438" spans="2:63">
      <c r="B438" s="2"/>
      <c r="C438" s="87"/>
      <c r="D438" s="2"/>
      <c r="E438" s="2"/>
      <c r="F438" s="2"/>
      <c r="G438" s="2"/>
      <c r="H438" s="2"/>
      <c r="BC438" s="50"/>
      <c r="BJ438" s="9">
        <v>85</v>
      </c>
      <c r="BK438" s="9" t="s">
        <v>79</v>
      </c>
    </row>
    <row r="439" spans="2:63">
      <c r="B439" s="2"/>
      <c r="C439" s="87"/>
      <c r="D439" s="2"/>
      <c r="E439" s="2"/>
      <c r="F439" s="2"/>
      <c r="G439" s="2"/>
      <c r="H439" s="2"/>
      <c r="BC439" s="50"/>
      <c r="BJ439" s="9">
        <v>86</v>
      </c>
      <c r="BK439" s="9" t="s">
        <v>79</v>
      </c>
    </row>
    <row r="440" spans="2:63">
      <c r="B440" s="2"/>
      <c r="C440" s="87"/>
      <c r="D440" s="2"/>
      <c r="E440" s="2"/>
      <c r="F440" s="2"/>
      <c r="G440" s="2"/>
      <c r="H440" s="2"/>
      <c r="BC440" s="50"/>
      <c r="BJ440" s="9">
        <v>87</v>
      </c>
      <c r="BK440" s="9" t="s">
        <v>79</v>
      </c>
    </row>
    <row r="441" spans="2:63">
      <c r="B441" s="2"/>
      <c r="C441" s="87"/>
      <c r="D441" s="2"/>
      <c r="E441" s="2"/>
      <c r="F441" s="2"/>
      <c r="G441" s="2"/>
      <c r="H441" s="2"/>
      <c r="BJ441" s="9">
        <v>88</v>
      </c>
      <c r="BK441" s="9" t="s">
        <v>79</v>
      </c>
    </row>
    <row r="442" spans="2:63">
      <c r="B442" s="2"/>
      <c r="C442" s="87"/>
      <c r="D442" s="2"/>
      <c r="E442" s="2"/>
      <c r="F442" s="2"/>
      <c r="G442" s="2"/>
      <c r="H442" s="2"/>
      <c r="BJ442" s="9">
        <v>89</v>
      </c>
      <c r="BK442" s="9" t="s">
        <v>79</v>
      </c>
    </row>
    <row r="443" spans="2:63">
      <c r="B443" s="2"/>
      <c r="C443" s="87"/>
      <c r="D443" s="2"/>
      <c r="E443" s="2"/>
      <c r="F443" s="2"/>
      <c r="G443" s="2"/>
      <c r="H443" s="2"/>
      <c r="BJ443" s="9">
        <v>90</v>
      </c>
      <c r="BK443" s="9" t="s">
        <v>79</v>
      </c>
    </row>
    <row r="444" spans="2:63">
      <c r="B444" s="2"/>
      <c r="C444" s="87"/>
      <c r="D444" s="2"/>
      <c r="E444" s="2"/>
      <c r="F444" s="2"/>
      <c r="G444" s="2"/>
      <c r="H444" s="2"/>
      <c r="BJ444" s="9">
        <v>91</v>
      </c>
      <c r="BK444" s="9" t="s">
        <v>80</v>
      </c>
    </row>
    <row r="445" spans="2:63">
      <c r="B445" s="2"/>
      <c r="C445" s="87"/>
      <c r="D445" s="2"/>
      <c r="E445" s="2"/>
      <c r="F445" s="2"/>
      <c r="G445" s="2"/>
      <c r="H445" s="2"/>
      <c r="BJ445" s="9">
        <v>92</v>
      </c>
      <c r="BK445" s="9" t="s">
        <v>80</v>
      </c>
    </row>
    <row r="446" spans="2:63">
      <c r="B446" s="2"/>
      <c r="C446" s="87"/>
      <c r="D446" s="2"/>
      <c r="E446" s="2"/>
      <c r="F446" s="2"/>
      <c r="G446" s="2"/>
      <c r="H446" s="2"/>
      <c r="BJ446" s="9">
        <v>93</v>
      </c>
      <c r="BK446" s="9" t="s">
        <v>80</v>
      </c>
    </row>
    <row r="447" spans="2:63">
      <c r="B447" s="2"/>
      <c r="C447" s="87"/>
      <c r="D447" s="2"/>
      <c r="E447" s="2"/>
      <c r="F447" s="2"/>
      <c r="G447" s="2"/>
      <c r="H447" s="2"/>
      <c r="BJ447" s="9">
        <v>94</v>
      </c>
      <c r="BK447" s="9" t="s">
        <v>80</v>
      </c>
    </row>
    <row r="448" spans="2:63">
      <c r="B448" s="2"/>
      <c r="C448" s="87"/>
      <c r="D448" s="2"/>
      <c r="E448" s="2"/>
      <c r="F448" s="2"/>
      <c r="G448" s="2"/>
      <c r="H448" s="2"/>
      <c r="BJ448" s="9">
        <v>95</v>
      </c>
      <c r="BK448" s="9" t="s">
        <v>80</v>
      </c>
    </row>
    <row r="449" spans="2:63">
      <c r="B449" s="2"/>
      <c r="C449" s="87"/>
      <c r="D449" s="2"/>
      <c r="E449" s="2"/>
      <c r="F449" s="2"/>
      <c r="G449" s="2"/>
      <c r="H449" s="2"/>
      <c r="BJ449" s="9">
        <v>96</v>
      </c>
      <c r="BK449" s="9" t="s">
        <v>80</v>
      </c>
    </row>
    <row r="450" spans="2:63">
      <c r="B450" s="2"/>
      <c r="C450" s="87"/>
      <c r="D450" s="2"/>
      <c r="E450" s="2"/>
      <c r="F450" s="2"/>
      <c r="G450" s="2"/>
      <c r="H450" s="2"/>
      <c r="BJ450" s="9">
        <v>97</v>
      </c>
      <c r="BK450" s="9" t="s">
        <v>80</v>
      </c>
    </row>
    <row r="451" spans="2:63">
      <c r="B451" s="2"/>
      <c r="C451" s="87"/>
      <c r="D451" s="2"/>
      <c r="E451" s="2"/>
      <c r="F451" s="2"/>
      <c r="G451" s="2"/>
      <c r="H451" s="2"/>
      <c r="BJ451" s="9">
        <v>98</v>
      </c>
      <c r="BK451" s="9" t="s">
        <v>80</v>
      </c>
    </row>
    <row r="452" spans="2:63">
      <c r="B452" s="2"/>
      <c r="C452" s="87"/>
      <c r="D452" s="2"/>
      <c r="E452" s="2"/>
      <c r="F452" s="2"/>
      <c r="G452" s="2"/>
      <c r="H452" s="2"/>
      <c r="BJ452" s="9">
        <v>99</v>
      </c>
      <c r="BK452" s="9" t="s">
        <v>80</v>
      </c>
    </row>
    <row r="453" spans="2:63">
      <c r="B453" s="2"/>
      <c r="C453" s="87"/>
      <c r="D453" s="2"/>
      <c r="E453" s="2"/>
      <c r="F453" s="2"/>
      <c r="G453" s="2"/>
      <c r="H453" s="2"/>
      <c r="BJ453" s="9">
        <v>100</v>
      </c>
      <c r="BK453" s="9" t="s">
        <v>80</v>
      </c>
    </row>
    <row r="454" spans="2:63">
      <c r="B454" s="2"/>
      <c r="C454" s="87"/>
      <c r="D454" s="2"/>
      <c r="E454" s="2"/>
      <c r="F454" s="2"/>
      <c r="G454" s="2"/>
      <c r="H454" s="2"/>
    </row>
    <row r="455" spans="2:63">
      <c r="B455" s="2"/>
      <c r="C455" s="87"/>
      <c r="D455" s="2"/>
      <c r="E455" s="2"/>
      <c r="F455" s="2"/>
      <c r="G455" s="2"/>
      <c r="H455" s="2"/>
    </row>
  </sheetData>
  <mergeCells count="62">
    <mergeCell ref="BO352:BP352"/>
    <mergeCell ref="BD358:BG358"/>
    <mergeCell ref="BB360:BD360"/>
    <mergeCell ref="AX360:BA360"/>
    <mergeCell ref="BD352:BE352"/>
    <mergeCell ref="BF352:BG352"/>
    <mergeCell ref="C40:D40"/>
    <mergeCell ref="P8:P9"/>
    <mergeCell ref="Q8:Q9"/>
    <mergeCell ref="M8:N8"/>
    <mergeCell ref="O8:O9"/>
    <mergeCell ref="B32:N32"/>
    <mergeCell ref="D29:D31"/>
    <mergeCell ref="C29:C31"/>
    <mergeCell ref="H7:H9"/>
    <mergeCell ref="G7:G9"/>
    <mergeCell ref="B7:B9"/>
    <mergeCell ref="D27:D28"/>
    <mergeCell ref="D17:D19"/>
    <mergeCell ref="C17:C19"/>
    <mergeCell ref="C20:C21"/>
    <mergeCell ref="D20:D21"/>
    <mergeCell ref="C39:D39"/>
    <mergeCell ref="I8:L8"/>
    <mergeCell ref="B5:AD5"/>
    <mergeCell ref="D7:D9"/>
    <mergeCell ref="C7:C9"/>
    <mergeCell ref="D10:D11"/>
    <mergeCell ref="C10:C11"/>
    <mergeCell ref="C12:C14"/>
    <mergeCell ref="D12:D14"/>
    <mergeCell ref="C24:C26"/>
    <mergeCell ref="D24:D26"/>
    <mergeCell ref="C27:C28"/>
    <mergeCell ref="B36:H36"/>
    <mergeCell ref="AA6:AD6"/>
    <mergeCell ref="I7:N7"/>
    <mergeCell ref="R8:T8"/>
    <mergeCell ref="C37:D37"/>
    <mergeCell ref="I6:Z6"/>
    <mergeCell ref="O7:Z7"/>
    <mergeCell ref="G37:AD37"/>
    <mergeCell ref="C38:D38"/>
    <mergeCell ref="X8:Z8"/>
    <mergeCell ref="AA7:AA9"/>
    <mergeCell ref="AB7:AB9"/>
    <mergeCell ref="AC7:AC9"/>
    <mergeCell ref="AD7:AD9"/>
    <mergeCell ref="V8:W8"/>
    <mergeCell ref="F7:F9"/>
    <mergeCell ref="E7:E9"/>
    <mergeCell ref="B6:H6"/>
    <mergeCell ref="AM2:AM9"/>
    <mergeCell ref="B1:AL1"/>
    <mergeCell ref="B2:D4"/>
    <mergeCell ref="E2:Y4"/>
    <mergeCell ref="Z2:AA2"/>
    <mergeCell ref="Z3:AA3"/>
    <mergeCell ref="Z4:AA4"/>
    <mergeCell ref="AB2:AD2"/>
    <mergeCell ref="AB3:AD3"/>
    <mergeCell ref="AB4:AD4"/>
  </mergeCells>
  <conditionalFormatting sqref="M33:M36 M38:M65410">
    <cfRule type="cellIs" dxfId="35" priority="81" stopIfTrue="1" operator="between">
      <formula>21</formula>
      <formula>30</formula>
    </cfRule>
  </conditionalFormatting>
  <conditionalFormatting sqref="AE5">
    <cfRule type="cellIs" dxfId="34" priority="74" stopIfTrue="1" operator="between">
      <formula>31</formula>
      <formula>60</formula>
    </cfRule>
    <cfRule type="cellIs" dxfId="33" priority="75" stopIfTrue="1" operator="between">
      <formula>21</formula>
      <formula>30</formula>
    </cfRule>
    <cfRule type="cellIs" dxfId="32" priority="76" stopIfTrue="1" operator="between">
      <formula>11</formula>
      <formula>20</formula>
    </cfRule>
  </conditionalFormatting>
  <conditionalFormatting sqref="AE5">
    <cfRule type="cellIs" dxfId="31" priority="77" stopIfTrue="1" operator="between">
      <formula>16</formula>
      <formula>25</formula>
    </cfRule>
  </conditionalFormatting>
  <conditionalFormatting sqref="AE5">
    <cfRule type="cellIs" dxfId="30" priority="78" stopIfTrue="1" operator="between">
      <formula>3</formula>
      <formula>5.99</formula>
    </cfRule>
    <cfRule type="cellIs" dxfId="29" priority="79" stopIfTrue="1" operator="between">
      <formula>0</formula>
      <formula>2.99</formula>
    </cfRule>
    <cfRule type="cellIs" dxfId="28" priority="80" stopIfTrue="1" operator="between">
      <formula>6</formula>
      <formula>9.99</formula>
    </cfRule>
  </conditionalFormatting>
  <conditionalFormatting sqref="I10:I31">
    <cfRule type="cellIs" dxfId="27" priority="64" stopIfTrue="1" operator="equal">
      <formula>"CASI SEGURO"</formula>
    </cfRule>
    <cfRule type="cellIs" dxfId="26" priority="65" stopIfTrue="1" operator="equal">
      <formula>"PROBABLE"</formula>
    </cfRule>
    <cfRule type="cellIs" dxfId="25" priority="66" stopIfTrue="1" operator="equal">
      <formula>"POSIBLE"</formula>
    </cfRule>
    <cfRule type="cellIs" dxfId="24" priority="67" stopIfTrue="1" operator="equal">
      <formula>"IMPROBABLE"</formula>
    </cfRule>
    <cfRule type="cellIs" dxfId="23" priority="68" stopIfTrue="1" operator="equal">
      <formula>"RARO"</formula>
    </cfRule>
  </conditionalFormatting>
  <conditionalFormatting sqref="K10:K31">
    <cfRule type="cellIs" dxfId="22" priority="59" stopIfTrue="1" operator="equal">
      <formula>"CATASTRÓFICO"</formula>
    </cfRule>
    <cfRule type="cellIs" dxfId="21" priority="60" stopIfTrue="1" operator="equal">
      <formula>"MAYOR"</formula>
    </cfRule>
    <cfRule type="cellIs" dxfId="20" priority="61" stopIfTrue="1" operator="equal">
      <formula>"MODERADO"</formula>
    </cfRule>
    <cfRule type="cellIs" dxfId="19" priority="62" stopIfTrue="1" operator="equal">
      <formula>"MENOR"</formula>
    </cfRule>
    <cfRule type="cellIs" dxfId="18" priority="63" stopIfTrue="1" operator="equal">
      <formula>"MÍNIMO"</formula>
    </cfRule>
  </conditionalFormatting>
  <conditionalFormatting sqref="N18:O18 N21:O21 N19:N20 N22:N31 N15:N17 N14:O14 N10:N13">
    <cfRule type="cellIs" dxfId="17" priority="54" stopIfTrue="1" operator="equal">
      <formula>"EXTREMA"</formula>
    </cfRule>
    <cfRule type="cellIs" dxfId="16" priority="55" stopIfTrue="1" operator="equal">
      <formula>"ALTA"</formula>
    </cfRule>
    <cfRule type="cellIs" dxfId="15" priority="56" stopIfTrue="1" operator="equal">
      <formula>"MODERADO"</formula>
    </cfRule>
    <cfRule type="cellIs" dxfId="14" priority="57" stopIfTrue="1" operator="equal">
      <formula>"BAJA"</formula>
    </cfRule>
  </conditionalFormatting>
  <conditionalFormatting sqref="R10:R31">
    <cfRule type="cellIs" dxfId="13" priority="19" stopIfTrue="1" operator="equal">
      <formula>"CASI SEGURO"</formula>
    </cfRule>
    <cfRule type="cellIs" dxfId="12" priority="20" stopIfTrue="1" operator="equal">
      <formula>"PROBABLE"</formula>
    </cfRule>
    <cfRule type="cellIs" dxfId="11" priority="21" stopIfTrue="1" operator="equal">
      <formula>"POSIBLE"</formula>
    </cfRule>
    <cfRule type="cellIs" dxfId="10" priority="22" stopIfTrue="1" operator="equal">
      <formula>"IMPROBABLE"</formula>
    </cfRule>
    <cfRule type="cellIs" dxfId="9" priority="23" stopIfTrue="1" operator="equal">
      <formula>"RARO"</formula>
    </cfRule>
  </conditionalFormatting>
  <conditionalFormatting sqref="T10:T31">
    <cfRule type="cellIs" dxfId="8" priority="5" stopIfTrue="1" operator="equal">
      <formula>"CATASTRÓFICO"</formula>
    </cfRule>
    <cfRule type="cellIs" dxfId="7" priority="6" stopIfTrue="1" operator="equal">
      <formula>"MAYOR"</formula>
    </cfRule>
    <cfRule type="cellIs" dxfId="6" priority="7" stopIfTrue="1" operator="equal">
      <formula>"MODERADO"</formula>
    </cfRule>
    <cfRule type="cellIs" dxfId="5" priority="8" stopIfTrue="1" operator="equal">
      <formula>"MENOR"</formula>
    </cfRule>
    <cfRule type="cellIs" dxfId="4" priority="9" stopIfTrue="1" operator="equal">
      <formula>"MÍNIMO"</formula>
    </cfRule>
  </conditionalFormatting>
  <conditionalFormatting sqref="W10:W31">
    <cfRule type="cellIs" dxfId="3" priority="1" stopIfTrue="1" operator="equal">
      <formula>"EXTREMA"</formula>
    </cfRule>
    <cfRule type="cellIs" dxfId="2" priority="2" stopIfTrue="1" operator="equal">
      <formula>"ALTA"</formula>
    </cfRule>
    <cfRule type="cellIs" dxfId="1" priority="3" stopIfTrue="1" operator="equal">
      <formula>"MODERADO"</formula>
    </cfRule>
    <cfRule type="cellIs" dxfId="0" priority="4" stopIfTrue="1" operator="equal">
      <formula>"BAJA"</formula>
    </cfRule>
  </conditionalFormatting>
  <dataValidations count="2">
    <dataValidation type="list" allowBlank="1" showInputMessage="1" showErrorMessage="1" sqref="R10:R31 I10:I31">
      <formula1>$BD$353:$BD$357</formula1>
    </dataValidation>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Factores clave, aspectos o activos que se pueden ver afectados negativamente por la materialización del riesgo" sqref="F7:G7"/>
  </dataValidations>
  <pageMargins left="0.70866141732283472" right="0.70866141732283472" top="0.74803149606299213" bottom="0.74803149606299213" header="0.31496062992125984" footer="0.31496062992125984"/>
  <pageSetup paperSize="5" scale="36" orientation="landscape" r:id="rId1"/>
  <colBreaks count="1" manualBreakCount="1">
    <brk id="38" max="454" man="1"/>
  </colBreaks>
  <drawing r:id="rId2"/>
  <legacyDrawing r:id="rId3"/>
  <extLst>
    <ext xmlns:x14="http://schemas.microsoft.com/office/spreadsheetml/2009/9/main" uri="{CCE6A557-97BC-4b89-ADB6-D9C93CAAB3DF}">
      <x14:dataValidations xmlns:xm="http://schemas.microsoft.com/office/excel/2006/main" count="2">
        <x14:dataValidation type="list" showInputMessage="1" showErrorMessage="1">
          <x14:formula1>
            <xm:f>Hoja5!$C$6:$C$8</xm:f>
          </x14:formula1>
          <xm:sqref>K10:K31 T10:T31</xm:sqref>
        </x14:dataValidation>
        <x14:dataValidation type="list" allowBlank="1" showInputMessage="1" showErrorMessage="1">
          <x14:formula1>
            <xm:f>Hoja3!$B$10:$B$11</xm:f>
          </x14:formula1>
          <xm:sqref>E10:E31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I432"/>
  <sheetViews>
    <sheetView zoomScale="55" zoomScaleNormal="55" workbookViewId="0">
      <selection activeCell="X7" sqref="X7"/>
    </sheetView>
  </sheetViews>
  <sheetFormatPr baseColWidth="10" defaultRowHeight="15"/>
  <cols>
    <col min="1" max="1" width="0.28515625" style="4" customWidth="1"/>
    <col min="2" max="2" width="7.5703125" style="88" customWidth="1"/>
    <col min="3" max="3" width="29.140625" style="14" customWidth="1"/>
    <col min="4" max="4" width="25.28515625" style="14" customWidth="1"/>
    <col min="5" max="5" width="27.7109375" style="21" customWidth="1"/>
    <col min="6" max="7" width="2.5703125" style="21" hidden="1" customWidth="1"/>
    <col min="8" max="8" width="32.28515625" style="18" customWidth="1"/>
    <col min="9" max="9" width="11.5703125" style="18" customWidth="1"/>
    <col min="10" max="10" width="82.7109375" style="18" customWidth="1"/>
    <col min="11" max="11" width="12" style="18" customWidth="1"/>
    <col min="12" max="12" width="21" style="39" hidden="1" customWidth="1"/>
    <col min="13" max="13" width="15.140625" style="41" hidden="1" customWidth="1"/>
    <col min="14" max="18" width="11.42578125" style="41" hidden="1" customWidth="1"/>
    <col min="19" max="19" width="20.42578125" style="42" hidden="1" customWidth="1"/>
    <col min="20" max="20" width="78.42578125" style="2" hidden="1" customWidth="1"/>
    <col min="21" max="28" width="11.42578125" style="2"/>
    <col min="29" max="29" width="19.42578125" style="2" customWidth="1"/>
    <col min="30" max="30" width="11.42578125" style="2"/>
    <col min="31" max="31" width="24.28515625" style="2" customWidth="1"/>
    <col min="32" max="33" width="11.42578125" style="2" hidden="1" customWidth="1"/>
    <col min="34" max="34" width="25" style="2" customWidth="1"/>
    <col min="35" max="35" width="37.7109375" style="2" customWidth="1"/>
    <col min="36" max="36" width="27.7109375" style="2" customWidth="1"/>
    <col min="37" max="37" width="18.28515625" style="2" customWidth="1"/>
    <col min="38" max="38" width="4.42578125" style="2" customWidth="1"/>
    <col min="39" max="39" width="19.42578125" style="2" customWidth="1"/>
    <col min="40" max="40" width="4.28515625" style="2" customWidth="1"/>
    <col min="41" max="41" width="13.42578125" style="2" bestFit="1" customWidth="1"/>
    <col min="42" max="42" width="17.5703125" style="2" customWidth="1"/>
    <col min="43" max="43" width="27.140625" style="2" bestFit="1" customWidth="1"/>
    <col min="44" max="44" width="22" style="2" customWidth="1"/>
    <col min="45" max="45" width="18.42578125" style="2" customWidth="1"/>
    <col min="46" max="46" width="19" style="2" customWidth="1"/>
    <col min="47" max="47" width="20.7109375" style="2" customWidth="1"/>
    <col min="48" max="48" width="14.5703125" style="2" customWidth="1"/>
    <col min="49" max="49" width="13.5703125" style="2" customWidth="1"/>
    <col min="50" max="190" width="11.42578125" style="2"/>
    <col min="191" max="191" width="20.5703125" style="3" customWidth="1"/>
    <col min="192" max="16384" width="11.42578125" style="2"/>
  </cols>
  <sheetData>
    <row r="1" spans="1:191" s="1" customFormat="1" ht="33" customHeight="1">
      <c r="A1" s="46"/>
      <c r="B1" s="137"/>
      <c r="C1" s="235"/>
      <c r="D1" s="235"/>
      <c r="E1" s="235"/>
      <c r="F1" s="235"/>
      <c r="G1" s="235"/>
      <c r="H1" s="235"/>
      <c r="I1" s="161" t="s">
        <v>190</v>
      </c>
      <c r="J1" s="161"/>
      <c r="K1" s="204"/>
      <c r="L1" s="39"/>
      <c r="M1" s="38"/>
      <c r="N1" s="38"/>
      <c r="O1" s="38"/>
      <c r="P1" s="38"/>
      <c r="Q1" s="38"/>
      <c r="R1" s="38"/>
      <c r="S1" s="40"/>
      <c r="T1" s="142"/>
    </row>
    <row r="2" spans="1:191" s="1" customFormat="1" ht="33" customHeight="1">
      <c r="A2" s="46"/>
      <c r="B2" s="231" t="s">
        <v>199</v>
      </c>
      <c r="C2" s="234" t="s">
        <v>332</v>
      </c>
      <c r="D2" s="242" t="s">
        <v>112</v>
      </c>
      <c r="E2" s="234" t="s">
        <v>168</v>
      </c>
      <c r="F2" s="138"/>
      <c r="G2" s="138"/>
      <c r="H2" s="228" t="s">
        <v>192</v>
      </c>
      <c r="I2" s="245" t="s">
        <v>393</v>
      </c>
      <c r="J2" s="228" t="s">
        <v>394</v>
      </c>
      <c r="K2" s="236" t="s">
        <v>194</v>
      </c>
      <c r="L2" s="39"/>
      <c r="M2" s="38"/>
      <c r="N2" s="38"/>
      <c r="O2" s="38"/>
      <c r="P2" s="38"/>
      <c r="Q2" s="38"/>
      <c r="R2" s="38"/>
      <c r="S2" s="40"/>
      <c r="T2" s="142"/>
    </row>
    <row r="3" spans="1:191" ht="36.75" customHeight="1">
      <c r="B3" s="232"/>
      <c r="C3" s="234"/>
      <c r="D3" s="243"/>
      <c r="E3" s="234"/>
      <c r="F3" s="238"/>
      <c r="G3" s="240"/>
      <c r="H3" s="229"/>
      <c r="I3" s="246"/>
      <c r="J3" s="229"/>
      <c r="K3" s="237"/>
      <c r="T3" s="142"/>
    </row>
    <row r="4" spans="1:191" s="62" customFormat="1" ht="48.75" customHeight="1">
      <c r="A4" s="60"/>
      <c r="B4" s="233"/>
      <c r="C4" s="234"/>
      <c r="D4" s="244"/>
      <c r="E4" s="234"/>
      <c r="F4" s="239"/>
      <c r="G4" s="241"/>
      <c r="H4" s="230"/>
      <c r="I4" s="247"/>
      <c r="J4" s="230"/>
      <c r="K4" s="237"/>
      <c r="L4" s="39"/>
      <c r="M4" s="39"/>
      <c r="N4" s="39"/>
      <c r="O4" s="41"/>
      <c r="P4" s="41"/>
      <c r="Q4" s="41"/>
      <c r="R4" s="41"/>
      <c r="S4" s="42"/>
      <c r="T4" s="143"/>
    </row>
    <row r="5" spans="1:191" ht="353.25" customHeight="1">
      <c r="A5" s="4">
        <v>1</v>
      </c>
      <c r="B5" s="127" t="s">
        <v>346</v>
      </c>
      <c r="C5" s="118" t="s">
        <v>202</v>
      </c>
      <c r="D5" s="122" t="s">
        <v>204</v>
      </c>
      <c r="E5" s="135" t="s">
        <v>206</v>
      </c>
      <c r="F5" s="84" t="e">
        <f>IF(#REF!&lt;90,#REF!-((#REF!/100)/2),#REF!*0.1)</f>
        <v>#REF!</v>
      </c>
      <c r="G5" s="44" t="e">
        <f>IF(#REF!&lt;90,#REF!-((#REF!/100)/2),#REF!*0.1)</f>
        <v>#REF!</v>
      </c>
      <c r="H5" s="114" t="s">
        <v>209</v>
      </c>
      <c r="I5" s="136">
        <v>43117</v>
      </c>
      <c r="J5" s="139" t="s">
        <v>395</v>
      </c>
      <c r="K5" s="134">
        <v>0.7</v>
      </c>
      <c r="M5" s="39"/>
      <c r="N5" s="39"/>
      <c r="S5" s="41"/>
      <c r="T5" s="122" t="s">
        <v>365</v>
      </c>
      <c r="GI5" s="2"/>
    </row>
    <row r="6" spans="1:191" ht="206.25" customHeight="1">
      <c r="B6" s="130" t="s">
        <v>233</v>
      </c>
      <c r="C6" s="118" t="s">
        <v>235</v>
      </c>
      <c r="D6" s="122" t="s">
        <v>236</v>
      </c>
      <c r="E6" s="122" t="s">
        <v>256</v>
      </c>
      <c r="F6" s="84"/>
      <c r="G6" s="44"/>
      <c r="H6" s="124" t="s">
        <v>344</v>
      </c>
      <c r="I6" s="136">
        <v>43117</v>
      </c>
      <c r="J6" s="140" t="s">
        <v>377</v>
      </c>
      <c r="K6" s="134">
        <v>0.7</v>
      </c>
      <c r="M6" s="39"/>
      <c r="N6" s="39"/>
      <c r="S6" s="41"/>
      <c r="T6" s="122" t="s">
        <v>353</v>
      </c>
      <c r="GI6" s="2"/>
    </row>
    <row r="7" spans="1:191" ht="196.5" customHeight="1">
      <c r="B7" s="196" t="s">
        <v>274</v>
      </c>
      <c r="C7" s="119" t="s">
        <v>277</v>
      </c>
      <c r="D7" s="122" t="s">
        <v>278</v>
      </c>
      <c r="E7" s="122" t="s">
        <v>285</v>
      </c>
      <c r="F7" s="84"/>
      <c r="G7" s="44"/>
      <c r="H7" s="122" t="s">
        <v>290</v>
      </c>
      <c r="I7" s="136">
        <v>43117</v>
      </c>
      <c r="J7" s="140" t="s">
        <v>391</v>
      </c>
      <c r="K7" s="134">
        <v>0.6</v>
      </c>
      <c r="M7" s="39"/>
      <c r="N7" s="39"/>
      <c r="S7" s="41"/>
      <c r="T7" s="122" t="s">
        <v>361</v>
      </c>
      <c r="GI7" s="2"/>
    </row>
    <row r="8" spans="1:191" ht="227.25" customHeight="1">
      <c r="B8" s="197"/>
      <c r="C8" s="119" t="s">
        <v>283</v>
      </c>
      <c r="D8" s="111" t="s">
        <v>284</v>
      </c>
      <c r="E8" s="122" t="s">
        <v>287</v>
      </c>
      <c r="F8" s="84"/>
      <c r="G8" s="44"/>
      <c r="H8" s="122" t="s">
        <v>292</v>
      </c>
      <c r="I8" s="136">
        <v>43117</v>
      </c>
      <c r="J8" s="140" t="s">
        <v>389</v>
      </c>
      <c r="K8" s="134">
        <v>0.1</v>
      </c>
      <c r="M8" s="39"/>
      <c r="N8" s="39"/>
      <c r="S8" s="41"/>
      <c r="T8" s="122" t="s">
        <v>362</v>
      </c>
      <c r="GI8" s="2"/>
    </row>
    <row r="9" spans="1:191" ht="15" customHeight="1">
      <c r="B9" s="212"/>
      <c r="C9" s="212"/>
      <c r="D9" s="212"/>
      <c r="E9" s="129"/>
      <c r="F9" s="17"/>
      <c r="G9" s="17"/>
      <c r="H9" s="15"/>
      <c r="I9" s="15"/>
      <c r="J9" s="15"/>
      <c r="L9" s="39" t="s">
        <v>144</v>
      </c>
      <c r="M9" s="39" t="s">
        <v>122</v>
      </c>
      <c r="N9" s="39"/>
      <c r="S9" s="41"/>
      <c r="GI9" s="2"/>
    </row>
    <row r="10" spans="1:191" ht="12.75">
      <c r="A10" s="24"/>
      <c r="B10" s="85"/>
      <c r="C10" s="4"/>
      <c r="D10" s="4"/>
      <c r="M10" s="38"/>
      <c r="N10" s="38"/>
      <c r="S10" s="41"/>
      <c r="GI10" s="2"/>
    </row>
    <row r="11" spans="1:191" ht="15" customHeight="1">
      <c r="B11" s="86"/>
      <c r="C11" s="5"/>
      <c r="D11" s="5"/>
      <c r="S11" s="41"/>
      <c r="GI11" s="2"/>
    </row>
    <row r="12" spans="1:191" ht="3" customHeight="1">
      <c r="B12" s="86"/>
      <c r="C12" s="5"/>
      <c r="D12" s="5"/>
      <c r="S12" s="41"/>
      <c r="GI12" s="2"/>
    </row>
    <row r="13" spans="1:191" ht="15" customHeight="1">
      <c r="B13" s="203"/>
      <c r="C13" s="203"/>
      <c r="D13" s="203"/>
      <c r="S13" s="41"/>
      <c r="GI13" s="2"/>
    </row>
    <row r="14" spans="1:191" ht="39.75" customHeight="1">
      <c r="B14" s="125" t="s">
        <v>85</v>
      </c>
      <c r="C14" s="163"/>
      <c r="D14" s="163"/>
      <c r="E14" s="163"/>
      <c r="F14" s="163"/>
      <c r="G14" s="163"/>
      <c r="H14" s="163"/>
      <c r="I14" s="163"/>
      <c r="J14" s="163"/>
      <c r="K14" s="163"/>
      <c r="S14" s="41"/>
      <c r="GI14" s="2"/>
    </row>
    <row r="15" spans="1:191" ht="15" customHeight="1">
      <c r="B15" s="126" t="s">
        <v>331</v>
      </c>
      <c r="C15" s="116"/>
      <c r="D15" s="116"/>
      <c r="S15" s="41"/>
      <c r="GI15" s="2"/>
    </row>
    <row r="16" spans="1:191" ht="15" customHeight="1">
      <c r="B16" s="126" t="s">
        <v>343</v>
      </c>
      <c r="C16" s="117"/>
      <c r="D16" s="117"/>
      <c r="S16" s="41"/>
      <c r="GI16" s="2"/>
    </row>
    <row r="17" spans="2:191" ht="15" customHeight="1">
      <c r="B17" s="128"/>
      <c r="C17" s="117"/>
      <c r="D17" s="117"/>
      <c r="S17" s="41"/>
      <c r="GI17" s="2"/>
    </row>
    <row r="18" spans="2:191" ht="15" customHeight="1">
      <c r="B18" s="86"/>
      <c r="C18" s="5"/>
      <c r="D18" s="5"/>
      <c r="S18" s="41"/>
      <c r="GI18" s="2"/>
    </row>
    <row r="19" spans="2:191" ht="15" customHeight="1">
      <c r="B19" s="86"/>
      <c r="C19" s="5"/>
      <c r="D19" s="5"/>
      <c r="S19" s="41"/>
      <c r="GI19" s="2"/>
    </row>
    <row r="20" spans="2:191" ht="15" customHeight="1">
      <c r="B20" s="86"/>
      <c r="C20" s="5"/>
      <c r="D20" s="5"/>
      <c r="S20" s="41"/>
      <c r="GI20" s="2"/>
    </row>
    <row r="21" spans="2:191" ht="15" customHeight="1">
      <c r="B21" s="86"/>
      <c r="C21" s="5"/>
      <c r="D21" s="5"/>
      <c r="S21" s="41"/>
      <c r="GI21" s="2"/>
    </row>
    <row r="22" spans="2:191">
      <c r="B22" s="86"/>
      <c r="C22" s="5"/>
      <c r="D22" s="5"/>
    </row>
    <row r="23" spans="2:191">
      <c r="B23" s="86"/>
      <c r="C23" s="5"/>
      <c r="D23" s="5"/>
    </row>
    <row r="24" spans="2:191">
      <c r="B24" s="86"/>
      <c r="C24" s="5"/>
      <c r="D24" s="5"/>
    </row>
    <row r="25" spans="2:191">
      <c r="B25" s="86"/>
      <c r="C25" s="5"/>
      <c r="D25" s="5"/>
    </row>
    <row r="26" spans="2:191">
      <c r="B26" s="86"/>
      <c r="C26" s="5"/>
      <c r="D26" s="5"/>
    </row>
    <row r="27" spans="2:191">
      <c r="B27" s="86"/>
      <c r="C27" s="5"/>
      <c r="D27" s="5"/>
    </row>
    <row r="28" spans="2:191">
      <c r="B28" s="86"/>
      <c r="C28" s="5"/>
      <c r="D28" s="5"/>
    </row>
    <row r="29" spans="2:191">
      <c r="B29" s="86"/>
      <c r="C29" s="5"/>
      <c r="D29" s="5"/>
    </row>
    <row r="30" spans="2:191">
      <c r="B30" s="86"/>
      <c r="C30" s="5"/>
      <c r="D30" s="5"/>
    </row>
    <row r="31" spans="2:191">
      <c r="B31" s="86"/>
      <c r="C31" s="5"/>
      <c r="D31" s="5"/>
    </row>
    <row r="32" spans="2:191">
      <c r="B32" s="86"/>
      <c r="C32" s="5"/>
      <c r="D32" s="5"/>
    </row>
    <row r="33" spans="2:4">
      <c r="B33" s="86"/>
      <c r="C33" s="5"/>
      <c r="D33" s="5"/>
    </row>
    <row r="34" spans="2:4">
      <c r="B34" s="86"/>
      <c r="C34" s="5"/>
      <c r="D34" s="5"/>
    </row>
    <row r="35" spans="2:4">
      <c r="B35" s="86"/>
      <c r="C35" s="5"/>
      <c r="D35" s="5"/>
    </row>
    <row r="36" spans="2:4">
      <c r="B36" s="86"/>
      <c r="C36" s="5"/>
      <c r="D36" s="5"/>
    </row>
    <row r="37" spans="2:4">
      <c r="B37" s="86"/>
      <c r="C37" s="5"/>
      <c r="D37" s="5"/>
    </row>
    <row r="38" spans="2:4">
      <c r="B38" s="86"/>
      <c r="C38" s="5"/>
      <c r="D38" s="5"/>
    </row>
    <row r="39" spans="2:4">
      <c r="B39" s="86"/>
      <c r="C39" s="5"/>
      <c r="D39" s="5"/>
    </row>
    <row r="40" spans="2:4">
      <c r="B40" s="86"/>
      <c r="C40" s="5"/>
      <c r="D40" s="5"/>
    </row>
    <row r="41" spans="2:4">
      <c r="B41" s="86"/>
      <c r="C41" s="5"/>
      <c r="D41" s="5"/>
    </row>
    <row r="42" spans="2:4">
      <c r="B42" s="86"/>
      <c r="C42" s="5"/>
      <c r="D42" s="5"/>
    </row>
    <row r="43" spans="2:4">
      <c r="B43" s="86"/>
      <c r="C43" s="5"/>
      <c r="D43" s="5"/>
    </row>
    <row r="44" spans="2:4">
      <c r="B44" s="86"/>
      <c r="C44" s="5"/>
      <c r="D44" s="5"/>
    </row>
    <row r="45" spans="2:4">
      <c r="B45" s="86"/>
      <c r="C45" s="5"/>
      <c r="D45" s="5"/>
    </row>
    <row r="46" spans="2:4">
      <c r="B46" s="86"/>
      <c r="C46" s="5"/>
      <c r="D46" s="5"/>
    </row>
    <row r="47" spans="2:4">
      <c r="B47" s="86"/>
      <c r="C47" s="5"/>
      <c r="D47" s="5"/>
    </row>
    <row r="48" spans="2:4">
      <c r="B48" s="86"/>
      <c r="C48" s="5"/>
      <c r="D48" s="5"/>
    </row>
    <row r="49" spans="2:4">
      <c r="B49" s="86"/>
      <c r="C49" s="5"/>
      <c r="D49" s="5"/>
    </row>
    <row r="50" spans="2:4">
      <c r="B50" s="86"/>
      <c r="C50" s="5"/>
      <c r="D50" s="5"/>
    </row>
    <row r="51" spans="2:4">
      <c r="B51" s="86"/>
      <c r="C51" s="5"/>
      <c r="D51" s="5"/>
    </row>
    <row r="52" spans="2:4">
      <c r="B52" s="86"/>
      <c r="C52" s="5"/>
      <c r="D52" s="5"/>
    </row>
    <row r="53" spans="2:4">
      <c r="B53" s="86"/>
      <c r="C53" s="5"/>
      <c r="D53" s="5"/>
    </row>
    <row r="54" spans="2:4">
      <c r="B54" s="86"/>
      <c r="C54" s="5"/>
      <c r="D54" s="5"/>
    </row>
    <row r="55" spans="2:4">
      <c r="B55" s="86"/>
      <c r="C55" s="5"/>
      <c r="D55" s="5"/>
    </row>
    <row r="56" spans="2:4">
      <c r="B56" s="86"/>
      <c r="C56" s="5"/>
      <c r="D56" s="5"/>
    </row>
    <row r="57" spans="2:4">
      <c r="B57" s="86"/>
      <c r="C57" s="5"/>
      <c r="D57" s="5"/>
    </row>
    <row r="58" spans="2:4">
      <c r="B58" s="86"/>
      <c r="C58" s="5"/>
      <c r="D58" s="5"/>
    </row>
    <row r="59" spans="2:4">
      <c r="B59" s="86"/>
      <c r="C59" s="5"/>
      <c r="D59" s="5"/>
    </row>
    <row r="60" spans="2:4">
      <c r="B60" s="86"/>
      <c r="C60" s="5"/>
      <c r="D60" s="5"/>
    </row>
    <row r="61" spans="2:4">
      <c r="B61" s="86"/>
      <c r="C61" s="5"/>
      <c r="D61" s="5"/>
    </row>
    <row r="62" spans="2:4">
      <c r="B62" s="86"/>
      <c r="C62" s="5"/>
      <c r="D62" s="5"/>
    </row>
    <row r="63" spans="2:4">
      <c r="B63" s="86"/>
      <c r="C63" s="5"/>
      <c r="D63" s="5"/>
    </row>
    <row r="64" spans="2:4">
      <c r="B64" s="86"/>
      <c r="C64" s="5"/>
      <c r="D64" s="5"/>
    </row>
    <row r="65" spans="2:4">
      <c r="B65" s="86"/>
      <c r="C65" s="5"/>
      <c r="D65" s="5"/>
    </row>
    <row r="66" spans="2:4">
      <c r="B66" s="86"/>
      <c r="C66" s="5"/>
      <c r="D66" s="5"/>
    </row>
    <row r="67" spans="2:4">
      <c r="B67" s="86"/>
      <c r="C67" s="5"/>
      <c r="D67" s="5"/>
    </row>
    <row r="68" spans="2:4">
      <c r="B68" s="86"/>
      <c r="C68" s="5"/>
      <c r="D68" s="5"/>
    </row>
    <row r="69" spans="2:4">
      <c r="B69" s="86"/>
      <c r="C69" s="5"/>
      <c r="D69" s="5"/>
    </row>
    <row r="70" spans="2:4">
      <c r="B70" s="86"/>
      <c r="C70" s="5"/>
      <c r="D70" s="5"/>
    </row>
    <row r="71" spans="2:4">
      <c r="B71" s="86"/>
      <c r="C71" s="5"/>
      <c r="D71" s="5"/>
    </row>
    <row r="72" spans="2:4">
      <c r="B72" s="86"/>
      <c r="C72" s="5"/>
      <c r="D72" s="5"/>
    </row>
    <row r="73" spans="2:4">
      <c r="B73" s="86"/>
      <c r="C73" s="5"/>
      <c r="D73" s="5"/>
    </row>
    <row r="74" spans="2:4">
      <c r="B74" s="86"/>
      <c r="C74" s="5"/>
      <c r="D74" s="5"/>
    </row>
    <row r="75" spans="2:4">
      <c r="B75" s="86"/>
      <c r="C75" s="5"/>
      <c r="D75" s="5"/>
    </row>
    <row r="76" spans="2:4">
      <c r="B76" s="86"/>
      <c r="C76" s="5"/>
      <c r="D76" s="5"/>
    </row>
    <row r="77" spans="2:4">
      <c r="B77" s="86"/>
      <c r="C77" s="5"/>
      <c r="D77" s="5"/>
    </row>
    <row r="78" spans="2:4">
      <c r="B78" s="86"/>
      <c r="C78" s="5"/>
      <c r="D78" s="5"/>
    </row>
    <row r="79" spans="2:4">
      <c r="B79" s="86"/>
      <c r="C79" s="5"/>
      <c r="D79" s="5"/>
    </row>
    <row r="80" spans="2:4">
      <c r="B80" s="86"/>
      <c r="C80" s="5"/>
      <c r="D80" s="5"/>
    </row>
    <row r="81" spans="2:4">
      <c r="B81" s="86"/>
      <c r="C81" s="5"/>
      <c r="D81" s="5"/>
    </row>
    <row r="82" spans="2:4">
      <c r="B82" s="86"/>
      <c r="C82" s="5"/>
      <c r="D82" s="5"/>
    </row>
    <row r="83" spans="2:4">
      <c r="B83" s="86"/>
      <c r="C83" s="5"/>
      <c r="D83" s="5"/>
    </row>
    <row r="84" spans="2:4">
      <c r="B84" s="86"/>
      <c r="C84" s="5"/>
      <c r="D84" s="5"/>
    </row>
    <row r="85" spans="2:4">
      <c r="B85" s="86"/>
      <c r="C85" s="5"/>
      <c r="D85" s="5"/>
    </row>
    <row r="86" spans="2:4">
      <c r="B86" s="86"/>
      <c r="C86" s="5"/>
      <c r="D86" s="5"/>
    </row>
    <row r="87" spans="2:4">
      <c r="B87" s="86"/>
      <c r="C87" s="5"/>
      <c r="D87" s="5"/>
    </row>
    <row r="88" spans="2:4">
      <c r="B88" s="86"/>
      <c r="C88" s="5"/>
      <c r="D88" s="5"/>
    </row>
    <row r="89" spans="2:4">
      <c r="B89" s="86"/>
      <c r="C89" s="5"/>
      <c r="D89" s="5"/>
    </row>
    <row r="90" spans="2:4">
      <c r="B90" s="86"/>
      <c r="C90" s="5"/>
      <c r="D90" s="5"/>
    </row>
    <row r="91" spans="2:4">
      <c r="B91" s="86"/>
      <c r="C91" s="5"/>
      <c r="D91" s="5"/>
    </row>
    <row r="92" spans="2:4">
      <c r="B92" s="86"/>
      <c r="C92" s="5"/>
      <c r="D92" s="5"/>
    </row>
    <row r="93" spans="2:4">
      <c r="B93" s="86"/>
      <c r="C93" s="5"/>
      <c r="D93" s="5"/>
    </row>
    <row r="94" spans="2:4">
      <c r="B94" s="86"/>
      <c r="C94" s="5"/>
      <c r="D94" s="5"/>
    </row>
    <row r="95" spans="2:4">
      <c r="B95" s="86"/>
      <c r="C95" s="5"/>
      <c r="D95" s="5"/>
    </row>
    <row r="96" spans="2:4">
      <c r="B96" s="86"/>
      <c r="C96" s="5"/>
      <c r="D96" s="5"/>
    </row>
    <row r="97" spans="2:4">
      <c r="B97" s="86"/>
      <c r="C97" s="5"/>
      <c r="D97" s="5"/>
    </row>
    <row r="98" spans="2:4">
      <c r="B98" s="86"/>
      <c r="C98" s="5"/>
      <c r="D98" s="5"/>
    </row>
    <row r="99" spans="2:4">
      <c r="B99" s="86"/>
      <c r="C99" s="5"/>
      <c r="D99" s="5"/>
    </row>
    <row r="100" spans="2:4">
      <c r="B100" s="86"/>
      <c r="C100" s="5"/>
      <c r="D100" s="5"/>
    </row>
    <row r="101" spans="2:4">
      <c r="B101" s="86"/>
      <c r="C101" s="5"/>
      <c r="D101" s="5"/>
    </row>
    <row r="102" spans="2:4">
      <c r="B102" s="86"/>
      <c r="C102" s="5"/>
      <c r="D102" s="5"/>
    </row>
    <row r="103" spans="2:4">
      <c r="B103" s="86"/>
      <c r="C103" s="5"/>
      <c r="D103" s="5"/>
    </row>
    <row r="104" spans="2:4">
      <c r="B104" s="86"/>
      <c r="C104" s="5"/>
      <c r="D104" s="5"/>
    </row>
    <row r="105" spans="2:4">
      <c r="B105" s="86"/>
      <c r="C105" s="5"/>
      <c r="D105" s="5"/>
    </row>
    <row r="106" spans="2:4">
      <c r="B106" s="86"/>
      <c r="C106" s="5"/>
      <c r="D106" s="5"/>
    </row>
    <row r="107" spans="2:4">
      <c r="B107" s="86"/>
      <c r="C107" s="5"/>
      <c r="D107" s="5"/>
    </row>
    <row r="108" spans="2:4">
      <c r="B108" s="86"/>
      <c r="C108" s="5"/>
      <c r="D108" s="5"/>
    </row>
    <row r="109" spans="2:4">
      <c r="B109" s="86"/>
      <c r="C109" s="5"/>
      <c r="D109" s="5"/>
    </row>
    <row r="110" spans="2:4">
      <c r="B110" s="86"/>
      <c r="C110" s="5"/>
      <c r="D110" s="5"/>
    </row>
    <row r="111" spans="2:4">
      <c r="B111" s="86"/>
      <c r="C111" s="5"/>
      <c r="D111" s="5"/>
    </row>
    <row r="112" spans="2:4">
      <c r="B112" s="86"/>
      <c r="C112" s="5"/>
      <c r="D112" s="5"/>
    </row>
    <row r="113" spans="2:4">
      <c r="B113" s="86"/>
      <c r="C113" s="5"/>
      <c r="D113" s="5"/>
    </row>
    <row r="114" spans="2:4">
      <c r="B114" s="86"/>
      <c r="C114" s="5"/>
      <c r="D114" s="5"/>
    </row>
    <row r="115" spans="2:4">
      <c r="B115" s="86"/>
      <c r="C115" s="5"/>
      <c r="D115" s="5"/>
    </row>
    <row r="116" spans="2:4">
      <c r="B116" s="86"/>
      <c r="C116" s="5"/>
      <c r="D116" s="5"/>
    </row>
    <row r="117" spans="2:4">
      <c r="B117" s="86"/>
      <c r="C117" s="5"/>
      <c r="D117" s="5"/>
    </row>
    <row r="118" spans="2:4">
      <c r="B118" s="86"/>
      <c r="C118" s="5"/>
      <c r="D118" s="5"/>
    </row>
    <row r="119" spans="2:4">
      <c r="B119" s="86"/>
      <c r="C119" s="5"/>
      <c r="D119" s="5"/>
    </row>
    <row r="120" spans="2:4">
      <c r="B120" s="86"/>
      <c r="C120" s="5"/>
      <c r="D120" s="5"/>
    </row>
    <row r="121" spans="2:4">
      <c r="B121" s="86"/>
      <c r="C121" s="5"/>
      <c r="D121" s="5"/>
    </row>
    <row r="122" spans="2:4">
      <c r="B122" s="86"/>
      <c r="C122" s="5"/>
      <c r="D122" s="5"/>
    </row>
    <row r="123" spans="2:4">
      <c r="B123" s="86"/>
      <c r="C123" s="5"/>
      <c r="D123" s="5"/>
    </row>
    <row r="124" spans="2:4">
      <c r="B124" s="86"/>
      <c r="C124" s="5"/>
      <c r="D124" s="5"/>
    </row>
    <row r="125" spans="2:4">
      <c r="B125" s="86"/>
      <c r="C125" s="5"/>
      <c r="D125" s="5"/>
    </row>
    <row r="126" spans="2:4">
      <c r="B126" s="86"/>
      <c r="C126" s="5"/>
      <c r="D126" s="5"/>
    </row>
    <row r="127" spans="2:4">
      <c r="B127" s="86"/>
      <c r="C127" s="5"/>
      <c r="D127" s="5"/>
    </row>
    <row r="128" spans="2:4">
      <c r="B128" s="86"/>
      <c r="C128" s="5"/>
      <c r="D128" s="5"/>
    </row>
    <row r="129" spans="2:4">
      <c r="B129" s="86"/>
      <c r="C129" s="5"/>
      <c r="D129" s="5"/>
    </row>
    <row r="130" spans="2:4">
      <c r="B130" s="86"/>
      <c r="C130" s="5"/>
      <c r="D130" s="5"/>
    </row>
    <row r="131" spans="2:4">
      <c r="B131" s="86"/>
      <c r="C131" s="5"/>
      <c r="D131" s="5"/>
    </row>
    <row r="132" spans="2:4">
      <c r="B132" s="86"/>
      <c r="C132" s="5"/>
      <c r="D132" s="5"/>
    </row>
    <row r="133" spans="2:4">
      <c r="B133" s="86"/>
      <c r="C133" s="5"/>
      <c r="D133" s="5"/>
    </row>
    <row r="134" spans="2:4">
      <c r="B134" s="86"/>
      <c r="C134" s="5"/>
      <c r="D134" s="5"/>
    </row>
    <row r="135" spans="2:4">
      <c r="B135" s="86"/>
      <c r="C135" s="5"/>
      <c r="D135" s="5"/>
    </row>
    <row r="136" spans="2:4">
      <c r="B136" s="86"/>
      <c r="C136" s="5"/>
      <c r="D136" s="5"/>
    </row>
    <row r="137" spans="2:4">
      <c r="B137" s="86"/>
      <c r="C137" s="5"/>
      <c r="D137" s="5"/>
    </row>
    <row r="138" spans="2:4">
      <c r="B138" s="86"/>
      <c r="C138" s="5"/>
      <c r="D138" s="5"/>
    </row>
    <row r="139" spans="2:4">
      <c r="B139" s="86"/>
      <c r="C139" s="5"/>
      <c r="D139" s="5"/>
    </row>
    <row r="140" spans="2:4">
      <c r="B140" s="86"/>
      <c r="C140" s="5"/>
      <c r="D140" s="5"/>
    </row>
    <row r="141" spans="2:4">
      <c r="B141" s="86"/>
      <c r="C141" s="5"/>
      <c r="D141" s="5"/>
    </row>
    <row r="142" spans="2:4">
      <c r="B142" s="86"/>
      <c r="C142" s="5"/>
      <c r="D142" s="5"/>
    </row>
    <row r="143" spans="2:4">
      <c r="B143" s="86"/>
      <c r="C143" s="5"/>
      <c r="D143" s="5"/>
    </row>
    <row r="144" spans="2:4">
      <c r="B144" s="86"/>
      <c r="C144" s="5"/>
      <c r="D144" s="5"/>
    </row>
    <row r="145" spans="2:4">
      <c r="B145" s="86"/>
      <c r="C145" s="5"/>
      <c r="D145" s="5"/>
    </row>
    <row r="146" spans="2:4">
      <c r="B146" s="86"/>
      <c r="C146" s="5"/>
      <c r="D146" s="5"/>
    </row>
    <row r="147" spans="2:4">
      <c r="B147" s="86"/>
      <c r="C147" s="5"/>
      <c r="D147" s="5"/>
    </row>
    <row r="148" spans="2:4">
      <c r="B148" s="86"/>
      <c r="C148" s="5"/>
      <c r="D148" s="5"/>
    </row>
    <row r="149" spans="2:4">
      <c r="B149" s="86"/>
      <c r="C149" s="5"/>
      <c r="D149" s="5"/>
    </row>
    <row r="150" spans="2:4">
      <c r="B150" s="86"/>
      <c r="C150" s="5"/>
      <c r="D150" s="5"/>
    </row>
    <row r="151" spans="2:4">
      <c r="B151" s="86"/>
      <c r="C151" s="5"/>
      <c r="D151" s="5"/>
    </row>
    <row r="152" spans="2:4">
      <c r="B152" s="86"/>
      <c r="C152" s="5"/>
      <c r="D152" s="5"/>
    </row>
    <row r="153" spans="2:4">
      <c r="B153" s="86"/>
      <c r="C153" s="5"/>
      <c r="D153" s="5"/>
    </row>
    <row r="154" spans="2:4">
      <c r="B154" s="86"/>
      <c r="C154" s="5"/>
      <c r="D154" s="5"/>
    </row>
    <row r="155" spans="2:4">
      <c r="B155" s="86"/>
      <c r="C155" s="5"/>
      <c r="D155" s="5"/>
    </row>
    <row r="156" spans="2:4">
      <c r="B156" s="86"/>
      <c r="C156" s="5"/>
      <c r="D156" s="5"/>
    </row>
    <row r="157" spans="2:4">
      <c r="B157" s="86"/>
      <c r="C157" s="5"/>
      <c r="D157" s="5"/>
    </row>
    <row r="158" spans="2:4">
      <c r="B158" s="86"/>
      <c r="C158" s="5"/>
      <c r="D158" s="5"/>
    </row>
    <row r="159" spans="2:4">
      <c r="B159" s="86"/>
      <c r="C159" s="5"/>
      <c r="D159" s="5"/>
    </row>
    <row r="160" spans="2:4">
      <c r="B160" s="86"/>
      <c r="C160" s="5"/>
      <c r="D160" s="5"/>
    </row>
    <row r="161" spans="2:4">
      <c r="B161" s="86"/>
      <c r="C161" s="5"/>
      <c r="D161" s="5"/>
    </row>
    <row r="162" spans="2:4">
      <c r="B162" s="86"/>
      <c r="C162" s="5"/>
      <c r="D162" s="5"/>
    </row>
    <row r="163" spans="2:4">
      <c r="B163" s="86"/>
      <c r="C163" s="5"/>
      <c r="D163" s="5"/>
    </row>
    <row r="164" spans="2:4">
      <c r="B164" s="86"/>
      <c r="C164" s="5"/>
      <c r="D164" s="5"/>
    </row>
    <row r="165" spans="2:4">
      <c r="B165" s="86"/>
      <c r="C165" s="5"/>
      <c r="D165" s="5"/>
    </row>
    <row r="166" spans="2:4">
      <c r="B166" s="86"/>
      <c r="C166" s="5"/>
      <c r="D166" s="5"/>
    </row>
    <row r="167" spans="2:4">
      <c r="B167" s="86"/>
      <c r="C167" s="5"/>
      <c r="D167" s="5"/>
    </row>
    <row r="168" spans="2:4">
      <c r="B168" s="86"/>
      <c r="C168" s="5"/>
      <c r="D168" s="5"/>
    </row>
    <row r="169" spans="2:4">
      <c r="B169" s="86"/>
      <c r="C169" s="5"/>
      <c r="D169" s="5"/>
    </row>
    <row r="170" spans="2:4">
      <c r="B170" s="86"/>
      <c r="C170" s="5"/>
      <c r="D170" s="5"/>
    </row>
    <row r="171" spans="2:4">
      <c r="B171" s="86"/>
      <c r="C171" s="5"/>
      <c r="D171" s="5"/>
    </row>
    <row r="172" spans="2:4">
      <c r="B172" s="86"/>
      <c r="C172" s="5"/>
      <c r="D172" s="5"/>
    </row>
    <row r="173" spans="2:4">
      <c r="B173" s="86"/>
      <c r="C173" s="5"/>
      <c r="D173" s="5"/>
    </row>
    <row r="174" spans="2:4">
      <c r="B174" s="86"/>
      <c r="C174" s="5"/>
      <c r="D174" s="5"/>
    </row>
    <row r="175" spans="2:4">
      <c r="B175" s="86"/>
      <c r="C175" s="5"/>
      <c r="D175" s="5"/>
    </row>
    <row r="176" spans="2:4">
      <c r="B176" s="86"/>
      <c r="C176" s="5"/>
      <c r="D176" s="5"/>
    </row>
    <row r="177" spans="2:4">
      <c r="B177" s="86"/>
      <c r="C177" s="5"/>
      <c r="D177" s="5"/>
    </row>
    <row r="178" spans="2:4">
      <c r="B178" s="86"/>
      <c r="C178" s="5"/>
      <c r="D178" s="5"/>
    </row>
    <row r="179" spans="2:4">
      <c r="B179" s="86"/>
      <c r="C179" s="5"/>
      <c r="D179" s="5"/>
    </row>
    <row r="180" spans="2:4">
      <c r="B180" s="86"/>
      <c r="C180" s="5"/>
      <c r="D180" s="5"/>
    </row>
    <row r="181" spans="2:4">
      <c r="B181" s="86"/>
      <c r="C181" s="5"/>
      <c r="D181" s="5"/>
    </row>
    <row r="182" spans="2:4">
      <c r="B182" s="86"/>
      <c r="C182" s="5"/>
      <c r="D182" s="5"/>
    </row>
    <row r="183" spans="2:4">
      <c r="B183" s="86"/>
      <c r="C183" s="5"/>
      <c r="D183" s="5"/>
    </row>
    <row r="184" spans="2:4">
      <c r="B184" s="86"/>
      <c r="C184" s="5"/>
      <c r="D184" s="5"/>
    </row>
    <row r="185" spans="2:4">
      <c r="B185" s="86"/>
      <c r="C185" s="5"/>
      <c r="D185" s="5"/>
    </row>
    <row r="186" spans="2:4">
      <c r="B186" s="86"/>
      <c r="C186" s="5"/>
      <c r="D186" s="5"/>
    </row>
    <row r="187" spans="2:4">
      <c r="B187" s="86"/>
      <c r="C187" s="5"/>
      <c r="D187" s="5"/>
    </row>
    <row r="188" spans="2:4">
      <c r="B188" s="86"/>
      <c r="C188" s="5"/>
      <c r="D188" s="5"/>
    </row>
    <row r="189" spans="2:4">
      <c r="B189" s="86"/>
      <c r="C189" s="5"/>
      <c r="D189" s="5"/>
    </row>
    <row r="190" spans="2:4">
      <c r="B190" s="86"/>
      <c r="C190" s="5"/>
      <c r="D190" s="5"/>
    </row>
    <row r="191" spans="2:4">
      <c r="B191" s="86"/>
      <c r="C191" s="5"/>
      <c r="D191" s="5"/>
    </row>
    <row r="192" spans="2:4">
      <c r="B192" s="86"/>
      <c r="C192" s="5"/>
      <c r="D192" s="5"/>
    </row>
    <row r="193" spans="2:4">
      <c r="B193" s="86"/>
      <c r="C193" s="5"/>
      <c r="D193" s="5"/>
    </row>
    <row r="194" spans="2:4">
      <c r="B194" s="86"/>
      <c r="C194" s="5"/>
      <c r="D194" s="5"/>
    </row>
    <row r="195" spans="2:4">
      <c r="B195" s="86"/>
      <c r="C195" s="5"/>
      <c r="D195" s="5"/>
    </row>
    <row r="196" spans="2:4">
      <c r="B196" s="86"/>
      <c r="C196" s="5"/>
      <c r="D196" s="5"/>
    </row>
    <row r="197" spans="2:4">
      <c r="B197" s="86"/>
      <c r="C197" s="5"/>
      <c r="D197" s="5"/>
    </row>
    <row r="198" spans="2:4">
      <c r="B198" s="86"/>
      <c r="C198" s="5"/>
      <c r="D198" s="5"/>
    </row>
    <row r="199" spans="2:4">
      <c r="B199" s="86"/>
      <c r="C199" s="5"/>
      <c r="D199" s="5"/>
    </row>
    <row r="200" spans="2:4">
      <c r="B200" s="86"/>
      <c r="C200" s="5"/>
      <c r="D200" s="5"/>
    </row>
    <row r="201" spans="2:4">
      <c r="B201" s="86"/>
      <c r="C201" s="5"/>
      <c r="D201" s="5"/>
    </row>
    <row r="202" spans="2:4">
      <c r="B202" s="86"/>
      <c r="C202" s="5"/>
      <c r="D202" s="5"/>
    </row>
    <row r="203" spans="2:4">
      <c r="B203" s="86"/>
      <c r="C203" s="5"/>
      <c r="D203" s="5"/>
    </row>
    <row r="204" spans="2:4">
      <c r="B204" s="86"/>
      <c r="C204" s="5"/>
      <c r="D204" s="5"/>
    </row>
    <row r="205" spans="2:4">
      <c r="B205" s="86"/>
      <c r="C205" s="5"/>
      <c r="D205" s="5"/>
    </row>
    <row r="206" spans="2:4">
      <c r="B206" s="86"/>
      <c r="C206" s="5"/>
      <c r="D206" s="5"/>
    </row>
    <row r="207" spans="2:4">
      <c r="B207" s="86"/>
      <c r="C207" s="5"/>
      <c r="D207" s="5"/>
    </row>
    <row r="208" spans="2:4">
      <c r="B208" s="86"/>
      <c r="C208" s="5"/>
      <c r="D208" s="5"/>
    </row>
    <row r="209" spans="2:4">
      <c r="B209" s="86"/>
      <c r="C209" s="5"/>
      <c r="D209" s="5"/>
    </row>
    <row r="210" spans="2:4">
      <c r="B210" s="86"/>
      <c r="C210" s="5"/>
      <c r="D210" s="5"/>
    </row>
    <row r="211" spans="2:4">
      <c r="B211" s="86"/>
      <c r="C211" s="5"/>
      <c r="D211" s="5"/>
    </row>
    <row r="212" spans="2:4">
      <c r="B212" s="86"/>
      <c r="C212" s="5"/>
      <c r="D212" s="5"/>
    </row>
    <row r="213" spans="2:4">
      <c r="B213" s="86"/>
      <c r="C213" s="5"/>
      <c r="D213" s="5"/>
    </row>
    <row r="214" spans="2:4">
      <c r="B214" s="86"/>
      <c r="C214" s="5"/>
      <c r="D214" s="5"/>
    </row>
    <row r="215" spans="2:4">
      <c r="B215" s="86"/>
      <c r="C215" s="5"/>
      <c r="D215" s="5"/>
    </row>
    <row r="216" spans="2:4">
      <c r="B216" s="86"/>
      <c r="C216" s="5"/>
      <c r="D216" s="5"/>
    </row>
    <row r="217" spans="2:4">
      <c r="B217" s="86"/>
      <c r="C217" s="5"/>
      <c r="D217" s="5"/>
    </row>
    <row r="218" spans="2:4">
      <c r="B218" s="86"/>
      <c r="C218" s="5"/>
      <c r="D218" s="5"/>
    </row>
    <row r="219" spans="2:4">
      <c r="B219" s="86"/>
      <c r="C219" s="5"/>
      <c r="D219" s="5"/>
    </row>
    <row r="220" spans="2:4">
      <c r="B220" s="86"/>
      <c r="C220" s="5"/>
      <c r="D220" s="5"/>
    </row>
    <row r="221" spans="2:4">
      <c r="B221" s="86"/>
      <c r="C221" s="5"/>
      <c r="D221" s="5"/>
    </row>
    <row r="222" spans="2:4">
      <c r="B222" s="86"/>
      <c r="C222" s="5"/>
      <c r="D222" s="5"/>
    </row>
    <row r="223" spans="2:4">
      <c r="B223" s="86"/>
      <c r="C223" s="5"/>
      <c r="D223" s="5"/>
    </row>
    <row r="224" spans="2:4">
      <c r="B224" s="86"/>
      <c r="C224" s="5"/>
      <c r="D224" s="5"/>
    </row>
    <row r="225" spans="2:4">
      <c r="B225" s="86"/>
      <c r="C225" s="5"/>
      <c r="D225" s="5"/>
    </row>
    <row r="226" spans="2:4">
      <c r="B226" s="86"/>
      <c r="C226" s="5"/>
      <c r="D226" s="5"/>
    </row>
    <row r="227" spans="2:4">
      <c r="B227" s="86"/>
      <c r="C227" s="5"/>
      <c r="D227" s="5"/>
    </row>
    <row r="228" spans="2:4">
      <c r="B228" s="86"/>
      <c r="C228" s="5"/>
      <c r="D228" s="5"/>
    </row>
    <row r="229" spans="2:4">
      <c r="B229" s="86"/>
      <c r="C229" s="5"/>
      <c r="D229" s="5"/>
    </row>
    <row r="230" spans="2:4">
      <c r="B230" s="86"/>
      <c r="C230" s="5"/>
      <c r="D230" s="5"/>
    </row>
    <row r="231" spans="2:4">
      <c r="B231" s="86"/>
      <c r="C231" s="5"/>
      <c r="D231" s="5"/>
    </row>
    <row r="232" spans="2:4">
      <c r="B232" s="86"/>
      <c r="C232" s="5"/>
      <c r="D232" s="5"/>
    </row>
    <row r="233" spans="2:4">
      <c r="B233" s="86"/>
      <c r="C233" s="5"/>
      <c r="D233" s="5"/>
    </row>
    <row r="234" spans="2:4">
      <c r="B234" s="86"/>
      <c r="C234" s="5"/>
      <c r="D234" s="5"/>
    </row>
    <row r="235" spans="2:4">
      <c r="B235" s="86"/>
      <c r="C235" s="5"/>
      <c r="D235" s="5"/>
    </row>
    <row r="236" spans="2:4">
      <c r="B236" s="86"/>
      <c r="C236" s="5"/>
      <c r="D236" s="5"/>
    </row>
    <row r="237" spans="2:4">
      <c r="B237" s="86"/>
      <c r="C237" s="5"/>
      <c r="D237" s="5"/>
    </row>
    <row r="238" spans="2:4">
      <c r="B238" s="86"/>
      <c r="C238" s="5"/>
      <c r="D238" s="5"/>
    </row>
    <row r="239" spans="2:4">
      <c r="B239" s="86"/>
      <c r="C239" s="5"/>
      <c r="D239" s="5"/>
    </row>
    <row r="240" spans="2:4">
      <c r="B240" s="86"/>
      <c r="C240" s="5"/>
      <c r="D240" s="5"/>
    </row>
    <row r="241" spans="2:4">
      <c r="B241" s="86"/>
      <c r="C241" s="5"/>
      <c r="D241" s="5"/>
    </row>
    <row r="242" spans="2:4">
      <c r="B242" s="86"/>
      <c r="C242" s="5"/>
      <c r="D242" s="5"/>
    </row>
    <row r="243" spans="2:4">
      <c r="B243" s="86"/>
      <c r="C243" s="5"/>
      <c r="D243" s="5"/>
    </row>
    <row r="244" spans="2:4">
      <c r="B244" s="86"/>
      <c r="C244" s="5"/>
      <c r="D244" s="5"/>
    </row>
    <row r="245" spans="2:4">
      <c r="B245" s="86"/>
      <c r="C245" s="5"/>
      <c r="D245" s="5"/>
    </row>
    <row r="246" spans="2:4">
      <c r="B246" s="86"/>
      <c r="C246" s="5"/>
      <c r="D246" s="5"/>
    </row>
    <row r="247" spans="2:4">
      <c r="B247" s="86"/>
      <c r="C247" s="5"/>
      <c r="D247" s="5"/>
    </row>
    <row r="248" spans="2:4">
      <c r="B248" s="86"/>
      <c r="C248" s="5"/>
      <c r="D248" s="5"/>
    </row>
    <row r="249" spans="2:4">
      <c r="B249" s="86"/>
      <c r="C249" s="5"/>
      <c r="D249" s="5"/>
    </row>
    <row r="250" spans="2:4">
      <c r="B250" s="86"/>
      <c r="C250" s="5"/>
      <c r="D250" s="5"/>
    </row>
    <row r="251" spans="2:4">
      <c r="B251" s="86"/>
      <c r="C251" s="5"/>
      <c r="D251" s="5"/>
    </row>
    <row r="252" spans="2:4">
      <c r="B252" s="86"/>
      <c r="C252" s="5"/>
      <c r="D252" s="5"/>
    </row>
    <row r="253" spans="2:4">
      <c r="B253" s="86"/>
      <c r="C253" s="5"/>
      <c r="D253" s="5"/>
    </row>
    <row r="254" spans="2:4">
      <c r="B254" s="86"/>
      <c r="C254" s="5"/>
      <c r="D254" s="5"/>
    </row>
    <row r="255" spans="2:4">
      <c r="B255" s="86"/>
      <c r="C255" s="5"/>
      <c r="D255" s="5"/>
    </row>
    <row r="256" spans="2:4">
      <c r="B256" s="86"/>
      <c r="C256" s="5"/>
      <c r="D256" s="5"/>
    </row>
    <row r="257" spans="2:4">
      <c r="B257" s="86"/>
      <c r="C257" s="5"/>
      <c r="D257" s="5"/>
    </row>
    <row r="258" spans="2:4">
      <c r="B258" s="86"/>
      <c r="C258" s="5"/>
      <c r="D258" s="5"/>
    </row>
    <row r="259" spans="2:4">
      <c r="B259" s="86"/>
      <c r="C259" s="5"/>
      <c r="D259" s="5"/>
    </row>
    <row r="260" spans="2:4">
      <c r="B260" s="86"/>
      <c r="C260" s="5"/>
      <c r="D260" s="5"/>
    </row>
    <row r="261" spans="2:4">
      <c r="B261" s="86"/>
      <c r="C261" s="5"/>
      <c r="D261" s="5"/>
    </row>
    <row r="262" spans="2:4">
      <c r="B262" s="86"/>
      <c r="C262" s="5"/>
      <c r="D262" s="5"/>
    </row>
    <row r="263" spans="2:4">
      <c r="B263" s="86"/>
      <c r="C263" s="5"/>
      <c r="D263" s="5"/>
    </row>
    <row r="264" spans="2:4">
      <c r="B264" s="86"/>
      <c r="C264" s="5"/>
      <c r="D264" s="5"/>
    </row>
    <row r="265" spans="2:4">
      <c r="B265" s="86"/>
      <c r="C265" s="5"/>
      <c r="D265" s="5"/>
    </row>
    <row r="266" spans="2:4">
      <c r="B266" s="86"/>
      <c r="C266" s="5"/>
      <c r="D266" s="5"/>
    </row>
    <row r="267" spans="2:4">
      <c r="B267" s="86"/>
      <c r="C267" s="5"/>
      <c r="D267" s="5"/>
    </row>
    <row r="268" spans="2:4">
      <c r="B268" s="86"/>
      <c r="C268" s="5"/>
      <c r="D268" s="5"/>
    </row>
    <row r="269" spans="2:4">
      <c r="B269" s="86"/>
      <c r="C269" s="5"/>
      <c r="D269" s="5"/>
    </row>
    <row r="270" spans="2:4">
      <c r="B270" s="86"/>
      <c r="C270" s="5"/>
      <c r="D270" s="5"/>
    </row>
    <row r="271" spans="2:4">
      <c r="B271" s="86"/>
      <c r="C271" s="5"/>
      <c r="D271" s="5"/>
    </row>
    <row r="272" spans="2:4">
      <c r="B272" s="86"/>
      <c r="C272" s="5"/>
      <c r="D272" s="5"/>
    </row>
    <row r="273" spans="2:4">
      <c r="B273" s="86"/>
      <c r="C273" s="5"/>
      <c r="D273" s="5"/>
    </row>
    <row r="274" spans="2:4">
      <c r="B274" s="86"/>
      <c r="C274" s="5"/>
      <c r="D274" s="5"/>
    </row>
    <row r="275" spans="2:4">
      <c r="B275" s="86"/>
      <c r="C275" s="5"/>
      <c r="D275" s="5"/>
    </row>
    <row r="276" spans="2:4">
      <c r="B276" s="86"/>
      <c r="C276" s="5"/>
      <c r="D276" s="5"/>
    </row>
    <row r="277" spans="2:4">
      <c r="B277" s="86"/>
      <c r="C277" s="5"/>
      <c r="D277" s="5"/>
    </row>
    <row r="278" spans="2:4">
      <c r="B278" s="86"/>
      <c r="C278" s="5"/>
      <c r="D278" s="5"/>
    </row>
    <row r="279" spans="2:4">
      <c r="B279" s="86"/>
      <c r="C279" s="5"/>
      <c r="D279" s="5"/>
    </row>
    <row r="280" spans="2:4">
      <c r="B280" s="86"/>
      <c r="C280" s="5"/>
      <c r="D280" s="5"/>
    </row>
    <row r="281" spans="2:4">
      <c r="B281" s="86"/>
      <c r="C281" s="5"/>
      <c r="D281" s="5"/>
    </row>
    <row r="282" spans="2:4">
      <c r="B282" s="86"/>
      <c r="C282" s="5"/>
      <c r="D282" s="5"/>
    </row>
    <row r="283" spans="2:4">
      <c r="B283" s="86"/>
      <c r="C283" s="5"/>
      <c r="D283" s="5"/>
    </row>
    <row r="284" spans="2:4">
      <c r="B284" s="86"/>
      <c r="C284" s="5"/>
      <c r="D284" s="5"/>
    </row>
    <row r="285" spans="2:4">
      <c r="B285" s="86"/>
      <c r="C285" s="5"/>
      <c r="D285" s="5"/>
    </row>
    <row r="286" spans="2:4">
      <c r="B286" s="86"/>
      <c r="C286" s="5"/>
      <c r="D286" s="5"/>
    </row>
    <row r="287" spans="2:4">
      <c r="B287" s="86"/>
      <c r="C287" s="5"/>
      <c r="D287" s="5"/>
    </row>
    <row r="288" spans="2:4">
      <c r="B288" s="86"/>
      <c r="C288" s="5"/>
      <c r="D288" s="5"/>
    </row>
    <row r="289" spans="2:4">
      <c r="B289" s="86"/>
      <c r="C289" s="5"/>
      <c r="D289" s="5"/>
    </row>
    <row r="290" spans="2:4">
      <c r="B290" s="86"/>
      <c r="C290" s="5"/>
      <c r="D290" s="5"/>
    </row>
    <row r="291" spans="2:4">
      <c r="B291" s="86"/>
      <c r="C291" s="5"/>
      <c r="D291" s="5"/>
    </row>
    <row r="292" spans="2:4">
      <c r="B292" s="86"/>
      <c r="C292" s="5"/>
      <c r="D292" s="5"/>
    </row>
    <row r="293" spans="2:4">
      <c r="B293" s="86"/>
      <c r="C293" s="5"/>
      <c r="D293" s="5"/>
    </row>
    <row r="324" spans="2:49">
      <c r="B324" s="87"/>
      <c r="C324" s="2"/>
      <c r="D324" s="2"/>
      <c r="AD324" s="6"/>
    </row>
    <row r="329" spans="2:49" ht="60" customHeight="1">
      <c r="B329" s="87"/>
      <c r="C329" s="2"/>
      <c r="D329" s="2"/>
      <c r="AH329" s="131" t="s">
        <v>6</v>
      </c>
      <c r="AI329" s="131" t="s">
        <v>5</v>
      </c>
      <c r="AJ329" s="131" t="s">
        <v>25</v>
      </c>
      <c r="AK329" s="226" t="s">
        <v>7</v>
      </c>
      <c r="AL329" s="227"/>
      <c r="AM329" s="220" t="s">
        <v>8</v>
      </c>
      <c r="AN329" s="221"/>
      <c r="AO329" s="131" t="s">
        <v>10</v>
      </c>
      <c r="AP329" s="131" t="s">
        <v>9</v>
      </c>
      <c r="AQ329" s="131" t="s">
        <v>11</v>
      </c>
      <c r="AR329" s="131" t="s">
        <v>76</v>
      </c>
      <c r="AS329" s="131" t="s">
        <v>12</v>
      </c>
      <c r="AT329" s="131" t="s">
        <v>9</v>
      </c>
      <c r="AU329" s="131" t="s">
        <v>13</v>
      </c>
      <c r="AV329" s="220" t="s">
        <v>14</v>
      </c>
      <c r="AW329" s="221"/>
    </row>
    <row r="330" spans="2:49" ht="62.25" customHeight="1">
      <c r="B330" s="87"/>
      <c r="C330" s="2"/>
      <c r="D330" s="2"/>
      <c r="AH330" s="7" t="s">
        <v>0</v>
      </c>
      <c r="AI330" s="7" t="s">
        <v>105</v>
      </c>
      <c r="AJ330" s="51" t="s">
        <v>54</v>
      </c>
      <c r="AK330" s="8" t="s">
        <v>101</v>
      </c>
      <c r="AL330" s="8">
        <v>5</v>
      </c>
      <c r="AM330" s="8" t="s">
        <v>60</v>
      </c>
      <c r="AN330" s="8">
        <v>20</v>
      </c>
      <c r="AO330" s="9">
        <v>5</v>
      </c>
      <c r="AP330" s="47" t="s">
        <v>57</v>
      </c>
      <c r="AQ330" s="9">
        <v>0</v>
      </c>
      <c r="AR330" s="9" t="s">
        <v>77</v>
      </c>
      <c r="AS330" s="10" t="s">
        <v>16</v>
      </c>
      <c r="AT330" s="11" t="s">
        <v>15</v>
      </c>
      <c r="AU330" s="12" t="s">
        <v>17</v>
      </c>
      <c r="AV330" s="9">
        <v>1</v>
      </c>
      <c r="AW330" s="9">
        <v>0</v>
      </c>
    </row>
    <row r="331" spans="2:49" ht="61.5" customHeight="1">
      <c r="B331" s="87"/>
      <c r="C331" s="2"/>
      <c r="D331" s="2"/>
      <c r="AH331" s="7" t="s">
        <v>1</v>
      </c>
      <c r="AI331" s="7" t="s">
        <v>109</v>
      </c>
      <c r="AJ331" s="51" t="s">
        <v>55</v>
      </c>
      <c r="AK331" s="36" t="s">
        <v>98</v>
      </c>
      <c r="AL331" s="36">
        <v>4</v>
      </c>
      <c r="AM331" s="36" t="s">
        <v>100</v>
      </c>
      <c r="AN331" s="36">
        <v>10</v>
      </c>
      <c r="AO331" s="9">
        <v>10</v>
      </c>
      <c r="AP331" s="47" t="s">
        <v>57</v>
      </c>
      <c r="AQ331" s="9">
        <v>1</v>
      </c>
      <c r="AR331" s="47" t="s">
        <v>143</v>
      </c>
      <c r="AS331" s="10" t="s">
        <v>19</v>
      </c>
      <c r="AT331" s="11" t="s">
        <v>15</v>
      </c>
      <c r="AU331" s="12" t="s">
        <v>20</v>
      </c>
      <c r="AV331" s="9">
        <v>2</v>
      </c>
      <c r="AW331" s="9">
        <v>0.05</v>
      </c>
    </row>
    <row r="332" spans="2:49" ht="57.75" customHeight="1">
      <c r="B332" s="87"/>
      <c r="C332" s="2"/>
      <c r="D332" s="2"/>
      <c r="AH332" s="7" t="s">
        <v>2</v>
      </c>
      <c r="AI332" s="7" t="s">
        <v>53</v>
      </c>
      <c r="AJ332" s="51" t="s">
        <v>56</v>
      </c>
      <c r="AK332" s="20" t="s">
        <v>102</v>
      </c>
      <c r="AL332" s="20">
        <v>3</v>
      </c>
      <c r="AM332" s="20" t="s">
        <v>21</v>
      </c>
      <c r="AN332" s="20">
        <v>5</v>
      </c>
      <c r="AO332" s="9">
        <v>15</v>
      </c>
      <c r="AP332" s="47" t="s">
        <v>21</v>
      </c>
      <c r="AQ332" s="9">
        <v>2</v>
      </c>
      <c r="AR332" s="47" t="s">
        <v>143</v>
      </c>
      <c r="AS332" s="10" t="s">
        <v>23</v>
      </c>
      <c r="AT332" s="11" t="s">
        <v>18</v>
      </c>
      <c r="AU332" s="12" t="s">
        <v>24</v>
      </c>
      <c r="AV332" s="9">
        <v>3</v>
      </c>
      <c r="AW332" s="9">
        <v>0.1</v>
      </c>
    </row>
    <row r="333" spans="2:49" ht="59.25" customHeight="1">
      <c r="B333" s="87"/>
      <c r="C333" s="2"/>
      <c r="D333" s="2"/>
      <c r="AH333" s="7" t="s">
        <v>3</v>
      </c>
      <c r="AI333" s="7" t="s">
        <v>111</v>
      </c>
      <c r="AJ333" s="48"/>
      <c r="AK333" s="13" t="s">
        <v>99</v>
      </c>
      <c r="AL333" s="13">
        <v>2</v>
      </c>
      <c r="AM333" s="13"/>
      <c r="AN333" s="13"/>
      <c r="AO333" s="9">
        <v>20</v>
      </c>
      <c r="AP333" s="47" t="s">
        <v>21</v>
      </c>
      <c r="AQ333" s="9">
        <v>3</v>
      </c>
      <c r="AR333" s="47" t="s">
        <v>143</v>
      </c>
      <c r="AS333" s="10" t="s">
        <v>27</v>
      </c>
      <c r="AT333" s="11" t="s">
        <v>18</v>
      </c>
      <c r="AU333" s="12" t="s">
        <v>28</v>
      </c>
      <c r="AV333" s="9">
        <v>4</v>
      </c>
      <c r="AW333" s="9">
        <v>0.15</v>
      </c>
    </row>
    <row r="334" spans="2:49" ht="81">
      <c r="B334" s="87"/>
      <c r="C334" s="2"/>
      <c r="D334" s="2"/>
      <c r="AH334" s="7" t="s">
        <v>71</v>
      </c>
      <c r="AI334" s="7" t="s">
        <v>110</v>
      </c>
      <c r="AJ334" s="49"/>
      <c r="AK334" s="37" t="s">
        <v>103</v>
      </c>
      <c r="AL334" s="37">
        <v>1</v>
      </c>
      <c r="AM334" s="37"/>
      <c r="AN334" s="37"/>
      <c r="AO334" s="9">
        <v>25</v>
      </c>
      <c r="AP334" s="47" t="s">
        <v>21</v>
      </c>
      <c r="AQ334" s="9">
        <v>4</v>
      </c>
      <c r="AR334" s="47" t="s">
        <v>143</v>
      </c>
      <c r="AS334" s="10" t="s">
        <v>30</v>
      </c>
      <c r="AT334" s="11" t="s">
        <v>18</v>
      </c>
      <c r="AU334" s="12" t="s">
        <v>31</v>
      </c>
      <c r="AV334" s="9">
        <v>5</v>
      </c>
      <c r="AW334" s="9">
        <v>0.2</v>
      </c>
    </row>
    <row r="335" spans="2:49" ht="20.25">
      <c r="B335" s="87"/>
      <c r="C335" s="2"/>
      <c r="D335" s="2"/>
      <c r="AJ335" s="49"/>
      <c r="AK335" s="222" t="s">
        <v>61</v>
      </c>
      <c r="AL335" s="222"/>
      <c r="AM335" s="222"/>
      <c r="AN335" s="222"/>
      <c r="AO335" s="9">
        <v>30</v>
      </c>
      <c r="AP335" s="47" t="s">
        <v>35</v>
      </c>
      <c r="AQ335" s="9">
        <v>5</v>
      </c>
      <c r="AR335" s="47" t="s">
        <v>143</v>
      </c>
      <c r="AS335" s="10" t="s">
        <v>32</v>
      </c>
      <c r="AT335" s="11" t="s">
        <v>22</v>
      </c>
    </row>
    <row r="336" spans="2:49" ht="20.25">
      <c r="B336" s="87"/>
      <c r="C336" s="2"/>
      <c r="D336" s="2"/>
      <c r="AJ336" s="49"/>
      <c r="AO336" s="9">
        <v>40</v>
      </c>
      <c r="AP336" s="47" t="s">
        <v>35</v>
      </c>
      <c r="AQ336" s="9">
        <v>6</v>
      </c>
      <c r="AR336" s="47" t="s">
        <v>143</v>
      </c>
      <c r="AS336" s="10" t="s">
        <v>33</v>
      </c>
      <c r="AT336" s="11" t="s">
        <v>22</v>
      </c>
    </row>
    <row r="337" spans="2:46" ht="141.75" customHeight="1">
      <c r="B337" s="87"/>
      <c r="C337" s="2"/>
      <c r="D337" s="2"/>
      <c r="AE337" s="223" t="s">
        <v>64</v>
      </c>
      <c r="AF337" s="224"/>
      <c r="AG337" s="224"/>
      <c r="AH337" s="225"/>
      <c r="AI337" s="222" t="s">
        <v>72</v>
      </c>
      <c r="AJ337" s="222"/>
      <c r="AK337" s="222"/>
      <c r="AO337" s="9">
        <v>50</v>
      </c>
      <c r="AP337" s="47" t="s">
        <v>35</v>
      </c>
      <c r="AQ337" s="9">
        <v>7</v>
      </c>
      <c r="AR337" s="47" t="s">
        <v>143</v>
      </c>
      <c r="AS337" s="10" t="s">
        <v>34</v>
      </c>
      <c r="AT337" s="11" t="s">
        <v>22</v>
      </c>
    </row>
    <row r="338" spans="2:46" ht="40.5" customHeight="1">
      <c r="B338" s="87"/>
      <c r="C338" s="2"/>
      <c r="D338" s="2"/>
      <c r="AE338" s="54" t="s">
        <v>62</v>
      </c>
      <c r="AH338" s="2">
        <v>15</v>
      </c>
      <c r="AI338" s="54" t="s">
        <v>75</v>
      </c>
      <c r="AJ338" s="54">
        <v>15</v>
      </c>
      <c r="AK338" s="54"/>
      <c r="AO338" s="9">
        <v>60</v>
      </c>
      <c r="AP338" s="47" t="s">
        <v>170</v>
      </c>
      <c r="AQ338" s="9">
        <v>8</v>
      </c>
      <c r="AR338" s="47" t="s">
        <v>143</v>
      </c>
      <c r="AS338" s="10" t="s">
        <v>36</v>
      </c>
      <c r="AT338" s="11" t="s">
        <v>26</v>
      </c>
    </row>
    <row r="339" spans="2:46" ht="20.25" customHeight="1">
      <c r="B339" s="87"/>
      <c r="C339" s="2"/>
      <c r="D339" s="2"/>
      <c r="AE339" s="54" t="s">
        <v>63</v>
      </c>
      <c r="AH339" s="2">
        <v>0</v>
      </c>
      <c r="AI339" s="54"/>
      <c r="AJ339" s="54"/>
      <c r="AK339" s="54"/>
      <c r="AO339" s="9">
        <v>80</v>
      </c>
      <c r="AP339" s="47" t="s">
        <v>170</v>
      </c>
      <c r="AQ339" s="9">
        <v>9</v>
      </c>
      <c r="AR339" s="47" t="s">
        <v>143</v>
      </c>
      <c r="AS339" s="10" t="s">
        <v>37</v>
      </c>
      <c r="AT339" s="11" t="s">
        <v>26</v>
      </c>
    </row>
    <row r="340" spans="2:46" ht="40.5" customHeight="1">
      <c r="B340" s="87"/>
      <c r="C340" s="2"/>
      <c r="D340" s="2"/>
      <c r="AE340" s="131" t="s">
        <v>73</v>
      </c>
      <c r="AI340" s="54" t="s">
        <v>173</v>
      </c>
      <c r="AJ340" s="54">
        <v>10</v>
      </c>
      <c r="AK340" s="54"/>
      <c r="AO340" s="9">
        <v>100</v>
      </c>
      <c r="AP340" s="47" t="s">
        <v>170</v>
      </c>
      <c r="AQ340" s="9">
        <v>10</v>
      </c>
      <c r="AR340" s="47" t="s">
        <v>143</v>
      </c>
      <c r="AS340" s="10" t="s">
        <v>38</v>
      </c>
      <c r="AT340" s="11" t="s">
        <v>26</v>
      </c>
    </row>
    <row r="341" spans="2:46" ht="20.25">
      <c r="B341" s="87"/>
      <c r="C341" s="2"/>
      <c r="D341" s="2"/>
      <c r="AE341" s="54" t="s">
        <v>65</v>
      </c>
      <c r="AO341" s="65"/>
      <c r="AP341" s="66"/>
      <c r="AQ341" s="9">
        <v>11</v>
      </c>
      <c r="AR341" s="47" t="s">
        <v>143</v>
      </c>
      <c r="AS341" s="10" t="s">
        <v>39</v>
      </c>
      <c r="AT341" s="11" t="s">
        <v>26</v>
      </c>
    </row>
    <row r="342" spans="2:46" ht="20.25">
      <c r="B342" s="87"/>
      <c r="C342" s="2"/>
      <c r="D342" s="2"/>
      <c r="AE342" s="54" t="s">
        <v>66</v>
      </c>
      <c r="AO342" s="65"/>
      <c r="AP342" s="66"/>
      <c r="AQ342" s="9">
        <v>12</v>
      </c>
      <c r="AR342" s="47" t="s">
        <v>143</v>
      </c>
      <c r="AS342" s="10" t="s">
        <v>40</v>
      </c>
      <c r="AT342" s="11" t="s">
        <v>26</v>
      </c>
    </row>
    <row r="343" spans="2:46" ht="20.25">
      <c r="B343" s="87"/>
      <c r="C343" s="2"/>
      <c r="D343" s="2"/>
      <c r="AE343" s="54" t="s">
        <v>67</v>
      </c>
      <c r="AO343" s="65"/>
      <c r="AP343" s="66"/>
      <c r="AQ343" s="9">
        <v>13</v>
      </c>
      <c r="AR343" s="47" t="s">
        <v>143</v>
      </c>
      <c r="AS343" s="10" t="s">
        <v>41</v>
      </c>
      <c r="AT343" s="11" t="s">
        <v>26</v>
      </c>
    </row>
    <row r="344" spans="2:46" ht="15.75">
      <c r="B344" s="87"/>
      <c r="C344" s="2"/>
      <c r="D344" s="2"/>
      <c r="AE344" s="131" t="s">
        <v>74</v>
      </c>
      <c r="AO344" s="65"/>
      <c r="AP344" s="66"/>
      <c r="AQ344" s="9">
        <v>14</v>
      </c>
      <c r="AR344" s="47" t="s">
        <v>143</v>
      </c>
      <c r="AS344" s="10" t="s">
        <v>42</v>
      </c>
      <c r="AT344" s="11" t="s">
        <v>26</v>
      </c>
    </row>
    <row r="345" spans="2:46" ht="20.25" customHeight="1">
      <c r="B345" s="87"/>
      <c r="C345" s="2"/>
      <c r="D345" s="2"/>
      <c r="AE345" s="54" t="s">
        <v>68</v>
      </c>
      <c r="AO345" s="65"/>
      <c r="AP345" s="66"/>
      <c r="AQ345" s="9">
        <v>15</v>
      </c>
      <c r="AR345" s="47" t="s">
        <v>143</v>
      </c>
      <c r="AS345" s="10" t="s">
        <v>43</v>
      </c>
      <c r="AT345" s="11" t="s">
        <v>29</v>
      </c>
    </row>
    <row r="346" spans="2:46" ht="20.25">
      <c r="B346" s="87"/>
      <c r="C346" s="2"/>
      <c r="D346" s="2"/>
      <c r="AE346" s="54" t="s">
        <v>69</v>
      </c>
      <c r="AO346" s="71"/>
      <c r="AP346" s="72"/>
      <c r="AQ346" s="67">
        <v>16</v>
      </c>
      <c r="AR346" s="47" t="s">
        <v>143</v>
      </c>
      <c r="AS346" s="10" t="s">
        <v>44</v>
      </c>
      <c r="AT346" s="11" t="s">
        <v>29</v>
      </c>
    </row>
    <row r="347" spans="2:46" ht="30" customHeight="1">
      <c r="B347" s="87"/>
      <c r="C347" s="2"/>
      <c r="D347" s="2"/>
      <c r="AE347" s="54" t="s">
        <v>70</v>
      </c>
      <c r="AO347" s="65"/>
      <c r="AP347" s="66"/>
      <c r="AQ347" s="9">
        <v>17</v>
      </c>
      <c r="AR347" s="70" t="s">
        <v>143</v>
      </c>
      <c r="AS347" s="10" t="s">
        <v>45</v>
      </c>
      <c r="AT347" s="11" t="s">
        <v>29</v>
      </c>
    </row>
    <row r="348" spans="2:46" ht="20.25">
      <c r="B348" s="87"/>
      <c r="C348" s="2"/>
      <c r="D348" s="2"/>
      <c r="AJ348" s="49"/>
      <c r="AO348" s="68"/>
      <c r="AP348" s="69"/>
      <c r="AQ348" s="9">
        <v>18</v>
      </c>
      <c r="AR348" s="47" t="s">
        <v>143</v>
      </c>
      <c r="AS348" s="10" t="s">
        <v>46</v>
      </c>
      <c r="AT348" s="11" t="s">
        <v>29</v>
      </c>
    </row>
    <row r="349" spans="2:46" ht="20.25">
      <c r="B349" s="87"/>
      <c r="C349" s="2"/>
      <c r="D349" s="2"/>
      <c r="AJ349" s="49"/>
      <c r="AO349" s="68"/>
      <c r="AP349" s="69"/>
      <c r="AQ349" s="9">
        <v>19</v>
      </c>
      <c r="AR349" s="47" t="s">
        <v>143</v>
      </c>
      <c r="AS349" s="10" t="s">
        <v>47</v>
      </c>
      <c r="AT349" s="11" t="s">
        <v>29</v>
      </c>
    </row>
    <row r="350" spans="2:46" ht="20.25">
      <c r="B350" s="87"/>
      <c r="C350" s="2"/>
      <c r="D350" s="2"/>
      <c r="AJ350" s="49"/>
      <c r="AO350" s="68"/>
      <c r="AP350" s="69"/>
      <c r="AQ350" s="9">
        <v>20</v>
      </c>
      <c r="AR350" s="47" t="s">
        <v>143</v>
      </c>
      <c r="AS350" s="10" t="s">
        <v>48</v>
      </c>
      <c r="AT350" s="11" t="s">
        <v>29</v>
      </c>
    </row>
    <row r="351" spans="2:46" ht="20.25">
      <c r="B351" s="87"/>
      <c r="C351" s="2"/>
      <c r="D351" s="2"/>
      <c r="AJ351" s="49"/>
      <c r="AO351" s="68"/>
      <c r="AP351" s="69"/>
      <c r="AQ351" s="9">
        <v>21</v>
      </c>
      <c r="AR351" s="47" t="s">
        <v>143</v>
      </c>
      <c r="AS351" s="10" t="s">
        <v>49</v>
      </c>
      <c r="AT351" s="11" t="s">
        <v>29</v>
      </c>
    </row>
    <row r="352" spans="2:46" ht="119.25" customHeight="1">
      <c r="B352" s="87"/>
      <c r="C352" s="2"/>
      <c r="D352" s="2"/>
      <c r="AJ352" s="49"/>
      <c r="AO352" s="68"/>
      <c r="AP352" s="69"/>
      <c r="AQ352" s="9">
        <v>22</v>
      </c>
      <c r="AR352" s="47" t="s">
        <v>143</v>
      </c>
      <c r="AS352" s="10" t="s">
        <v>50</v>
      </c>
      <c r="AT352" s="11" t="s">
        <v>29</v>
      </c>
    </row>
    <row r="353" spans="2:46" ht="111" customHeight="1">
      <c r="B353" s="87"/>
      <c r="C353" s="2"/>
      <c r="D353" s="2"/>
      <c r="AJ353" s="49"/>
      <c r="AO353" s="68"/>
      <c r="AP353" s="69"/>
      <c r="AQ353" s="9">
        <v>23</v>
      </c>
      <c r="AR353" s="47" t="s">
        <v>143</v>
      </c>
      <c r="AS353" s="10" t="s">
        <v>51</v>
      </c>
      <c r="AT353" s="11" t="s">
        <v>29</v>
      </c>
    </row>
    <row r="354" spans="2:46" ht="20.25">
      <c r="B354" s="87"/>
      <c r="C354" s="2"/>
      <c r="D354" s="2"/>
      <c r="AJ354" s="49"/>
      <c r="AO354" s="68"/>
      <c r="AP354" s="69"/>
      <c r="AQ354" s="9">
        <v>24</v>
      </c>
      <c r="AR354" s="47" t="s">
        <v>143</v>
      </c>
      <c r="AS354" s="10" t="s">
        <v>52</v>
      </c>
      <c r="AT354" s="11" t="s">
        <v>29</v>
      </c>
    </row>
    <row r="355" spans="2:46" ht="147.75" customHeight="1">
      <c r="B355" s="87"/>
      <c r="C355" s="2"/>
      <c r="D355" s="2"/>
      <c r="AJ355" s="50"/>
      <c r="AQ355" s="9">
        <v>25</v>
      </c>
      <c r="AR355" s="47" t="s">
        <v>143</v>
      </c>
    </row>
    <row r="356" spans="2:46">
      <c r="B356" s="87"/>
      <c r="C356" s="2"/>
      <c r="D356" s="2"/>
      <c r="AJ356" s="50"/>
      <c r="AQ356" s="9">
        <v>26</v>
      </c>
      <c r="AR356" s="47" t="s">
        <v>143</v>
      </c>
    </row>
    <row r="357" spans="2:46">
      <c r="B357" s="87"/>
      <c r="C357" s="2"/>
      <c r="D357" s="2"/>
      <c r="AJ357" s="50"/>
      <c r="AQ357" s="9">
        <v>27</v>
      </c>
      <c r="AR357" s="47" t="s">
        <v>143</v>
      </c>
    </row>
    <row r="358" spans="2:46">
      <c r="B358" s="87"/>
      <c r="C358" s="2"/>
      <c r="D358" s="2"/>
      <c r="AJ358" s="50"/>
      <c r="AQ358" s="9">
        <v>28</v>
      </c>
      <c r="AR358" s="47" t="s">
        <v>143</v>
      </c>
    </row>
    <row r="359" spans="2:46">
      <c r="B359" s="87"/>
      <c r="C359" s="2"/>
      <c r="D359" s="2"/>
      <c r="AJ359" s="50"/>
      <c r="AQ359" s="9">
        <v>29</v>
      </c>
      <c r="AR359" s="47" t="s">
        <v>143</v>
      </c>
    </row>
    <row r="360" spans="2:46">
      <c r="B360" s="87"/>
      <c r="C360" s="2"/>
      <c r="D360" s="2"/>
      <c r="AJ360" s="50"/>
      <c r="AQ360" s="9">
        <v>30</v>
      </c>
      <c r="AR360" s="47" t="s">
        <v>143</v>
      </c>
    </row>
    <row r="361" spans="2:46">
      <c r="B361" s="87"/>
      <c r="C361" s="2"/>
      <c r="D361" s="2"/>
      <c r="AJ361" s="50"/>
      <c r="AQ361" s="9">
        <v>31</v>
      </c>
      <c r="AR361" s="47" t="s">
        <v>78</v>
      </c>
    </row>
    <row r="362" spans="2:46">
      <c r="B362" s="87"/>
      <c r="C362" s="2"/>
      <c r="D362" s="2"/>
      <c r="AJ362" s="50"/>
      <c r="AQ362" s="9">
        <v>32</v>
      </c>
      <c r="AR362" s="47" t="s">
        <v>78</v>
      </c>
    </row>
    <row r="363" spans="2:46">
      <c r="B363" s="87"/>
      <c r="C363" s="2"/>
      <c r="D363" s="2"/>
      <c r="AJ363" s="50"/>
      <c r="AQ363" s="9">
        <v>33</v>
      </c>
      <c r="AR363" s="47" t="s">
        <v>78</v>
      </c>
    </row>
    <row r="364" spans="2:46">
      <c r="B364" s="87"/>
      <c r="C364" s="2"/>
      <c r="D364" s="2"/>
      <c r="AJ364" s="50"/>
      <c r="AQ364" s="9">
        <v>34</v>
      </c>
      <c r="AR364" s="47" t="s">
        <v>78</v>
      </c>
    </row>
    <row r="365" spans="2:46">
      <c r="B365" s="87"/>
      <c r="C365" s="2"/>
      <c r="D365" s="2"/>
      <c r="AJ365" s="50"/>
      <c r="AQ365" s="9">
        <v>35</v>
      </c>
      <c r="AR365" s="47" t="s">
        <v>78</v>
      </c>
    </row>
    <row r="366" spans="2:46">
      <c r="B366" s="87"/>
      <c r="C366" s="2"/>
      <c r="D366" s="2"/>
      <c r="AJ366" s="50"/>
      <c r="AQ366" s="9">
        <v>36</v>
      </c>
      <c r="AR366" s="47" t="s">
        <v>78</v>
      </c>
    </row>
    <row r="367" spans="2:46">
      <c r="B367" s="87"/>
      <c r="C367" s="2"/>
      <c r="D367" s="2"/>
      <c r="AJ367" s="50"/>
      <c r="AQ367" s="9">
        <v>37</v>
      </c>
      <c r="AR367" s="47" t="s">
        <v>78</v>
      </c>
    </row>
    <row r="368" spans="2:46">
      <c r="B368" s="87"/>
      <c r="C368" s="2"/>
      <c r="D368" s="2"/>
      <c r="AJ368" s="50"/>
      <c r="AQ368" s="9">
        <v>38</v>
      </c>
      <c r="AR368" s="47" t="s">
        <v>78</v>
      </c>
    </row>
    <row r="369" spans="2:44">
      <c r="B369" s="87"/>
      <c r="C369" s="2"/>
      <c r="D369" s="2"/>
      <c r="AJ369" s="50"/>
      <c r="AQ369" s="9">
        <v>39</v>
      </c>
      <c r="AR369" s="47" t="s">
        <v>78</v>
      </c>
    </row>
    <row r="370" spans="2:44">
      <c r="B370" s="87"/>
      <c r="C370" s="2"/>
      <c r="D370" s="2"/>
      <c r="AJ370" s="50"/>
      <c r="AQ370" s="9">
        <v>40</v>
      </c>
      <c r="AR370" s="47" t="s">
        <v>78</v>
      </c>
    </row>
    <row r="371" spans="2:44">
      <c r="B371" s="87"/>
      <c r="C371" s="2"/>
      <c r="D371" s="2"/>
      <c r="AJ371" s="50"/>
      <c r="AQ371" s="9">
        <v>41</v>
      </c>
      <c r="AR371" s="47" t="s">
        <v>78</v>
      </c>
    </row>
    <row r="372" spans="2:44">
      <c r="B372" s="87"/>
      <c r="C372" s="2"/>
      <c r="D372" s="2"/>
      <c r="AJ372" s="50"/>
      <c r="AQ372" s="9">
        <v>42</v>
      </c>
      <c r="AR372" s="47" t="s">
        <v>78</v>
      </c>
    </row>
    <row r="373" spans="2:44">
      <c r="B373" s="87"/>
      <c r="C373" s="2"/>
      <c r="D373" s="2"/>
      <c r="AJ373" s="50"/>
      <c r="AQ373" s="9">
        <v>43</v>
      </c>
      <c r="AR373" s="47" t="s">
        <v>78</v>
      </c>
    </row>
    <row r="374" spans="2:44">
      <c r="B374" s="87"/>
      <c r="C374" s="2"/>
      <c r="D374" s="2"/>
      <c r="AJ374" s="50"/>
      <c r="AQ374" s="9">
        <v>44</v>
      </c>
      <c r="AR374" s="47" t="s">
        <v>78</v>
      </c>
    </row>
    <row r="375" spans="2:44">
      <c r="B375" s="87"/>
      <c r="C375" s="2"/>
      <c r="D375" s="2"/>
      <c r="AJ375" s="50"/>
      <c r="AQ375" s="9">
        <v>45</v>
      </c>
      <c r="AR375" s="47" t="s">
        <v>78</v>
      </c>
    </row>
    <row r="376" spans="2:44">
      <c r="B376" s="87"/>
      <c r="C376" s="2"/>
      <c r="D376" s="2"/>
      <c r="AJ376" s="50"/>
      <c r="AQ376" s="9">
        <v>46</v>
      </c>
      <c r="AR376" s="47" t="s">
        <v>78</v>
      </c>
    </row>
    <row r="377" spans="2:44">
      <c r="B377" s="87"/>
      <c r="C377" s="2"/>
      <c r="D377" s="2"/>
      <c r="AJ377" s="50"/>
      <c r="AQ377" s="9">
        <v>47</v>
      </c>
      <c r="AR377" s="47" t="s">
        <v>78</v>
      </c>
    </row>
    <row r="378" spans="2:44">
      <c r="B378" s="87"/>
      <c r="C378" s="2"/>
      <c r="D378" s="2"/>
      <c r="AJ378" s="50"/>
      <c r="AQ378" s="9">
        <v>48</v>
      </c>
      <c r="AR378" s="47" t="s">
        <v>78</v>
      </c>
    </row>
    <row r="379" spans="2:44">
      <c r="B379" s="87"/>
      <c r="C379" s="2"/>
      <c r="D379" s="2"/>
      <c r="AJ379" s="50"/>
      <c r="AQ379" s="9">
        <v>49</v>
      </c>
      <c r="AR379" s="47" t="s">
        <v>78</v>
      </c>
    </row>
    <row r="380" spans="2:44">
      <c r="B380" s="87"/>
      <c r="C380" s="2"/>
      <c r="D380" s="2"/>
      <c r="AJ380" s="50"/>
      <c r="AQ380" s="9">
        <v>50</v>
      </c>
      <c r="AR380" s="47" t="s">
        <v>78</v>
      </c>
    </row>
    <row r="381" spans="2:44">
      <c r="B381" s="87"/>
      <c r="C381" s="2"/>
      <c r="D381" s="2"/>
      <c r="AJ381" s="50"/>
      <c r="AQ381" s="9">
        <v>51</v>
      </c>
      <c r="AR381" s="47" t="s">
        <v>78</v>
      </c>
    </row>
    <row r="382" spans="2:44">
      <c r="B382" s="87"/>
      <c r="C382" s="2"/>
      <c r="D382" s="2"/>
      <c r="AJ382" s="50"/>
      <c r="AQ382" s="9">
        <v>52</v>
      </c>
      <c r="AR382" s="47" t="s">
        <v>78</v>
      </c>
    </row>
    <row r="383" spans="2:44">
      <c r="B383" s="87"/>
      <c r="C383" s="2"/>
      <c r="D383" s="2"/>
      <c r="AJ383" s="50"/>
      <c r="AQ383" s="9">
        <v>53</v>
      </c>
      <c r="AR383" s="47" t="s">
        <v>78</v>
      </c>
    </row>
    <row r="384" spans="2:44">
      <c r="B384" s="87"/>
      <c r="C384" s="2"/>
      <c r="D384" s="2"/>
      <c r="AJ384" s="50"/>
      <c r="AQ384" s="9">
        <v>54</v>
      </c>
      <c r="AR384" s="47" t="s">
        <v>78</v>
      </c>
    </row>
    <row r="385" spans="2:44">
      <c r="B385" s="87"/>
      <c r="C385" s="2"/>
      <c r="D385" s="2"/>
      <c r="AJ385" s="50"/>
      <c r="AQ385" s="9">
        <v>55</v>
      </c>
      <c r="AR385" s="47" t="s">
        <v>78</v>
      </c>
    </row>
    <row r="386" spans="2:44">
      <c r="B386" s="87"/>
      <c r="C386" s="2"/>
      <c r="D386" s="2"/>
      <c r="AJ386" s="50"/>
      <c r="AQ386" s="9">
        <v>56</v>
      </c>
      <c r="AR386" s="47" t="s">
        <v>78</v>
      </c>
    </row>
    <row r="387" spans="2:44">
      <c r="B387" s="87"/>
      <c r="C387" s="2"/>
      <c r="D387" s="2"/>
      <c r="AJ387" s="50"/>
      <c r="AQ387" s="9">
        <v>57</v>
      </c>
      <c r="AR387" s="47" t="s">
        <v>78</v>
      </c>
    </row>
    <row r="388" spans="2:44">
      <c r="B388" s="87"/>
      <c r="C388" s="2"/>
      <c r="D388" s="2"/>
      <c r="AJ388" s="50"/>
      <c r="AQ388" s="9">
        <v>58</v>
      </c>
      <c r="AR388" s="47" t="s">
        <v>78</v>
      </c>
    </row>
    <row r="389" spans="2:44">
      <c r="B389" s="87"/>
      <c r="C389" s="2"/>
      <c r="D389" s="2"/>
      <c r="AJ389" s="50"/>
      <c r="AQ389" s="9">
        <v>59</v>
      </c>
      <c r="AR389" s="47" t="s">
        <v>78</v>
      </c>
    </row>
    <row r="390" spans="2:44">
      <c r="B390" s="87"/>
      <c r="C390" s="2"/>
      <c r="D390" s="2"/>
      <c r="AJ390" s="50"/>
      <c r="AQ390" s="9">
        <v>60</v>
      </c>
      <c r="AR390" s="47" t="s">
        <v>78</v>
      </c>
    </row>
    <row r="391" spans="2:44">
      <c r="B391" s="87"/>
      <c r="C391" s="2"/>
      <c r="D391" s="2"/>
      <c r="AJ391" s="50"/>
      <c r="AQ391" s="9">
        <v>61</v>
      </c>
      <c r="AR391" s="47" t="s">
        <v>78</v>
      </c>
    </row>
    <row r="392" spans="2:44">
      <c r="B392" s="87"/>
      <c r="C392" s="2"/>
      <c r="D392" s="2"/>
      <c r="AJ392" s="50"/>
      <c r="AQ392" s="9">
        <v>62</v>
      </c>
      <c r="AR392" s="47" t="s">
        <v>78</v>
      </c>
    </row>
    <row r="393" spans="2:44">
      <c r="B393" s="87"/>
      <c r="C393" s="2"/>
      <c r="D393" s="2"/>
      <c r="AJ393" s="50"/>
      <c r="AQ393" s="9">
        <v>63</v>
      </c>
      <c r="AR393" s="47" t="s">
        <v>78</v>
      </c>
    </row>
    <row r="394" spans="2:44">
      <c r="B394" s="87"/>
      <c r="C394" s="2"/>
      <c r="D394" s="2"/>
      <c r="AJ394" s="50"/>
      <c r="AQ394" s="9">
        <v>64</v>
      </c>
      <c r="AR394" s="47" t="s">
        <v>78</v>
      </c>
    </row>
    <row r="395" spans="2:44">
      <c r="B395" s="87"/>
      <c r="C395" s="2"/>
      <c r="D395" s="2"/>
      <c r="AJ395" s="50"/>
      <c r="AQ395" s="9">
        <v>65</v>
      </c>
      <c r="AR395" s="9" t="s">
        <v>79</v>
      </c>
    </row>
    <row r="396" spans="2:44">
      <c r="B396" s="87"/>
      <c r="C396" s="2"/>
      <c r="D396" s="2"/>
      <c r="AJ396" s="50"/>
      <c r="AQ396" s="9">
        <v>66</v>
      </c>
      <c r="AR396" s="9" t="s">
        <v>79</v>
      </c>
    </row>
    <row r="397" spans="2:44">
      <c r="B397" s="87"/>
      <c r="C397" s="2"/>
      <c r="D397" s="2"/>
      <c r="AJ397" s="50"/>
      <c r="AQ397" s="9">
        <v>67</v>
      </c>
      <c r="AR397" s="9" t="s">
        <v>79</v>
      </c>
    </row>
    <row r="398" spans="2:44">
      <c r="B398" s="87"/>
      <c r="C398" s="2"/>
      <c r="D398" s="2"/>
      <c r="AJ398" s="50"/>
      <c r="AQ398" s="9">
        <v>68</v>
      </c>
      <c r="AR398" s="9" t="s">
        <v>79</v>
      </c>
    </row>
    <row r="399" spans="2:44">
      <c r="B399" s="87"/>
      <c r="C399" s="2"/>
      <c r="D399" s="2"/>
      <c r="AJ399" s="50"/>
      <c r="AQ399" s="9">
        <v>69</v>
      </c>
      <c r="AR399" s="9" t="s">
        <v>79</v>
      </c>
    </row>
    <row r="400" spans="2:44">
      <c r="B400" s="87"/>
      <c r="C400" s="2"/>
      <c r="D400" s="2"/>
      <c r="AJ400" s="50"/>
      <c r="AQ400" s="9">
        <v>70</v>
      </c>
      <c r="AR400" s="9" t="s">
        <v>79</v>
      </c>
    </row>
    <row r="401" spans="2:44">
      <c r="B401" s="87"/>
      <c r="C401" s="2"/>
      <c r="D401" s="2"/>
      <c r="AJ401" s="50"/>
      <c r="AQ401" s="9">
        <v>71</v>
      </c>
      <c r="AR401" s="9" t="s">
        <v>79</v>
      </c>
    </row>
    <row r="402" spans="2:44">
      <c r="B402" s="87"/>
      <c r="C402" s="2"/>
      <c r="D402" s="2"/>
      <c r="AJ402" s="50"/>
      <c r="AQ402" s="9">
        <v>72</v>
      </c>
      <c r="AR402" s="9" t="s">
        <v>79</v>
      </c>
    </row>
    <row r="403" spans="2:44">
      <c r="B403" s="87"/>
      <c r="C403" s="2"/>
      <c r="D403" s="2"/>
      <c r="AJ403" s="50"/>
      <c r="AQ403" s="9">
        <v>73</v>
      </c>
      <c r="AR403" s="9" t="s">
        <v>79</v>
      </c>
    </row>
    <row r="404" spans="2:44">
      <c r="B404" s="87"/>
      <c r="C404" s="2"/>
      <c r="D404" s="2"/>
      <c r="AJ404" s="50"/>
      <c r="AQ404" s="9">
        <v>74</v>
      </c>
      <c r="AR404" s="9" t="s">
        <v>79</v>
      </c>
    </row>
    <row r="405" spans="2:44">
      <c r="B405" s="87"/>
      <c r="C405" s="2"/>
      <c r="D405" s="2"/>
      <c r="AJ405" s="50"/>
      <c r="AQ405" s="9">
        <v>75</v>
      </c>
      <c r="AR405" s="9" t="s">
        <v>79</v>
      </c>
    </row>
    <row r="406" spans="2:44">
      <c r="B406" s="87"/>
      <c r="C406" s="2"/>
      <c r="D406" s="2"/>
      <c r="AJ406" s="50"/>
      <c r="AQ406" s="9">
        <v>76</v>
      </c>
      <c r="AR406" s="9" t="s">
        <v>79</v>
      </c>
    </row>
    <row r="407" spans="2:44">
      <c r="B407" s="87"/>
      <c r="C407" s="2"/>
      <c r="D407" s="2"/>
      <c r="AJ407" s="50"/>
      <c r="AQ407" s="9">
        <v>77</v>
      </c>
      <c r="AR407" s="9" t="s">
        <v>79</v>
      </c>
    </row>
    <row r="408" spans="2:44">
      <c r="B408" s="87"/>
      <c r="C408" s="2"/>
      <c r="D408" s="2"/>
      <c r="AJ408" s="50"/>
      <c r="AQ408" s="9">
        <v>78</v>
      </c>
      <c r="AR408" s="9" t="s">
        <v>79</v>
      </c>
    </row>
    <row r="409" spans="2:44">
      <c r="B409" s="87"/>
      <c r="C409" s="2"/>
      <c r="D409" s="2"/>
      <c r="AJ409" s="50"/>
      <c r="AQ409" s="9">
        <v>79</v>
      </c>
      <c r="AR409" s="9" t="s">
        <v>79</v>
      </c>
    </row>
    <row r="410" spans="2:44">
      <c r="B410" s="87"/>
      <c r="C410" s="2"/>
      <c r="D410" s="2"/>
      <c r="AJ410" s="50"/>
      <c r="AQ410" s="9">
        <v>80</v>
      </c>
      <c r="AR410" s="9" t="s">
        <v>79</v>
      </c>
    </row>
    <row r="411" spans="2:44">
      <c r="B411" s="87"/>
      <c r="C411" s="2"/>
      <c r="D411" s="2"/>
      <c r="AJ411" s="50"/>
      <c r="AQ411" s="9">
        <v>81</v>
      </c>
      <c r="AR411" s="9" t="s">
        <v>79</v>
      </c>
    </row>
    <row r="412" spans="2:44">
      <c r="B412" s="87"/>
      <c r="C412" s="2"/>
      <c r="D412" s="2"/>
      <c r="AJ412" s="50"/>
      <c r="AQ412" s="9">
        <v>82</v>
      </c>
      <c r="AR412" s="9" t="s">
        <v>79</v>
      </c>
    </row>
    <row r="413" spans="2:44">
      <c r="B413" s="87"/>
      <c r="C413" s="2"/>
      <c r="D413" s="2"/>
      <c r="AJ413" s="50"/>
      <c r="AQ413" s="9">
        <v>83</v>
      </c>
      <c r="AR413" s="9" t="s">
        <v>79</v>
      </c>
    </row>
    <row r="414" spans="2:44">
      <c r="B414" s="87"/>
      <c r="C414" s="2"/>
      <c r="D414" s="2"/>
      <c r="AJ414" s="50"/>
      <c r="AQ414" s="9">
        <v>84</v>
      </c>
      <c r="AR414" s="9" t="s">
        <v>79</v>
      </c>
    </row>
    <row r="415" spans="2:44">
      <c r="B415" s="87"/>
      <c r="C415" s="2"/>
      <c r="D415" s="2"/>
      <c r="AJ415" s="50"/>
      <c r="AQ415" s="9">
        <v>85</v>
      </c>
      <c r="AR415" s="9" t="s">
        <v>79</v>
      </c>
    </row>
    <row r="416" spans="2:44">
      <c r="B416" s="87"/>
      <c r="C416" s="2"/>
      <c r="D416" s="2"/>
      <c r="AJ416" s="50"/>
      <c r="AQ416" s="9">
        <v>86</v>
      </c>
      <c r="AR416" s="9" t="s">
        <v>79</v>
      </c>
    </row>
    <row r="417" spans="2:44">
      <c r="B417" s="87"/>
      <c r="C417" s="2"/>
      <c r="D417" s="2"/>
      <c r="AJ417" s="50"/>
      <c r="AQ417" s="9">
        <v>87</v>
      </c>
      <c r="AR417" s="9" t="s">
        <v>79</v>
      </c>
    </row>
    <row r="418" spans="2:44">
      <c r="B418" s="87"/>
      <c r="C418" s="2"/>
      <c r="D418" s="2"/>
      <c r="AQ418" s="9">
        <v>88</v>
      </c>
      <c r="AR418" s="9" t="s">
        <v>79</v>
      </c>
    </row>
    <row r="419" spans="2:44">
      <c r="B419" s="87"/>
      <c r="C419" s="2"/>
      <c r="D419" s="2"/>
      <c r="AQ419" s="9">
        <v>89</v>
      </c>
      <c r="AR419" s="9" t="s">
        <v>79</v>
      </c>
    </row>
    <row r="420" spans="2:44">
      <c r="B420" s="87"/>
      <c r="C420" s="2"/>
      <c r="D420" s="2"/>
      <c r="AQ420" s="9">
        <v>90</v>
      </c>
      <c r="AR420" s="9" t="s">
        <v>79</v>
      </c>
    </row>
    <row r="421" spans="2:44">
      <c r="B421" s="87"/>
      <c r="C421" s="2"/>
      <c r="D421" s="2"/>
      <c r="AQ421" s="9">
        <v>91</v>
      </c>
      <c r="AR421" s="9" t="s">
        <v>80</v>
      </c>
    </row>
    <row r="422" spans="2:44">
      <c r="B422" s="87"/>
      <c r="C422" s="2"/>
      <c r="D422" s="2"/>
      <c r="AQ422" s="9">
        <v>92</v>
      </c>
      <c r="AR422" s="9" t="s">
        <v>80</v>
      </c>
    </row>
    <row r="423" spans="2:44">
      <c r="B423" s="87"/>
      <c r="C423" s="2"/>
      <c r="D423" s="2"/>
      <c r="AQ423" s="9">
        <v>93</v>
      </c>
      <c r="AR423" s="9" t="s">
        <v>80</v>
      </c>
    </row>
    <row r="424" spans="2:44">
      <c r="B424" s="87"/>
      <c r="C424" s="2"/>
      <c r="D424" s="2"/>
      <c r="AQ424" s="9">
        <v>94</v>
      </c>
      <c r="AR424" s="9" t="s">
        <v>80</v>
      </c>
    </row>
    <row r="425" spans="2:44">
      <c r="B425" s="87"/>
      <c r="C425" s="2"/>
      <c r="D425" s="2"/>
      <c r="AQ425" s="9">
        <v>95</v>
      </c>
      <c r="AR425" s="9" t="s">
        <v>80</v>
      </c>
    </row>
    <row r="426" spans="2:44">
      <c r="B426" s="87"/>
      <c r="C426" s="2"/>
      <c r="D426" s="2"/>
      <c r="AQ426" s="9">
        <v>96</v>
      </c>
      <c r="AR426" s="9" t="s">
        <v>80</v>
      </c>
    </row>
    <row r="427" spans="2:44">
      <c r="B427" s="87"/>
      <c r="C427" s="2"/>
      <c r="D427" s="2"/>
      <c r="AQ427" s="9">
        <v>97</v>
      </c>
      <c r="AR427" s="9" t="s">
        <v>80</v>
      </c>
    </row>
    <row r="428" spans="2:44">
      <c r="B428" s="87"/>
      <c r="C428" s="2"/>
      <c r="D428" s="2"/>
      <c r="AQ428" s="9">
        <v>98</v>
      </c>
      <c r="AR428" s="9" t="s">
        <v>80</v>
      </c>
    </row>
    <row r="429" spans="2:44">
      <c r="B429" s="87"/>
      <c r="C429" s="2"/>
      <c r="D429" s="2"/>
      <c r="AQ429" s="9">
        <v>99</v>
      </c>
      <c r="AR429" s="9" t="s">
        <v>80</v>
      </c>
    </row>
    <row r="430" spans="2:44">
      <c r="B430" s="87"/>
      <c r="C430" s="2"/>
      <c r="D430" s="2"/>
      <c r="AQ430" s="9">
        <v>100</v>
      </c>
      <c r="AR430" s="9" t="s">
        <v>80</v>
      </c>
    </row>
    <row r="431" spans="2:44">
      <c r="B431" s="87"/>
      <c r="C431" s="2"/>
      <c r="D431" s="2"/>
    </row>
    <row r="432" spans="2:44">
      <c r="B432" s="87"/>
      <c r="C432" s="2"/>
      <c r="D432" s="2"/>
    </row>
  </sheetData>
  <mergeCells count="23">
    <mergeCell ref="B2:B4"/>
    <mergeCell ref="E2:E4"/>
    <mergeCell ref="C2:C4"/>
    <mergeCell ref="T1:T4"/>
    <mergeCell ref="AV329:AW329"/>
    <mergeCell ref="B9:D9"/>
    <mergeCell ref="B13:D13"/>
    <mergeCell ref="C14:K14"/>
    <mergeCell ref="B7:B8"/>
    <mergeCell ref="C1:H1"/>
    <mergeCell ref="K2:K4"/>
    <mergeCell ref="F3:F4"/>
    <mergeCell ref="G3:G4"/>
    <mergeCell ref="H2:H4"/>
    <mergeCell ref="D2:D4"/>
    <mergeCell ref="I2:I4"/>
    <mergeCell ref="J2:J4"/>
    <mergeCell ref="I1:K1"/>
    <mergeCell ref="AK335:AN335"/>
    <mergeCell ref="AE337:AH337"/>
    <mergeCell ref="AI337:AK337"/>
    <mergeCell ref="AK329:AL329"/>
    <mergeCell ref="AM329:AN329"/>
  </mergeCells>
  <dataValidations count="1">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Factores clave, aspectos o activos que se pueden ver afectados negativamente por la materialización del riesgo" sqref="C2"/>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C6:AI19"/>
  <sheetViews>
    <sheetView workbookViewId="0">
      <selection activeCell="C16" sqref="C16"/>
    </sheetView>
  </sheetViews>
  <sheetFormatPr baseColWidth="10" defaultRowHeight="12.75"/>
  <sheetData>
    <row r="6" spans="3:4">
      <c r="C6" t="s">
        <v>21</v>
      </c>
    </row>
    <row r="7" spans="3:4">
      <c r="C7" t="s">
        <v>100</v>
      </c>
    </row>
    <row r="8" spans="3:4">
      <c r="C8" t="s">
        <v>60</v>
      </c>
    </row>
    <row r="10" spans="3:4">
      <c r="C10" t="s">
        <v>171</v>
      </c>
      <c r="D10">
        <v>15</v>
      </c>
    </row>
    <row r="11" spans="3:4">
      <c r="C11" t="s">
        <v>172</v>
      </c>
      <c r="D11">
        <v>0</v>
      </c>
    </row>
    <row r="14" spans="3:4">
      <c r="C14" t="s">
        <v>173</v>
      </c>
    </row>
    <row r="15" spans="3:4">
      <c r="C15" t="s">
        <v>75</v>
      </c>
    </row>
    <row r="19" spans="35:35">
      <c r="AI19" t="s">
        <v>148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4:AI19"/>
  <sheetViews>
    <sheetView workbookViewId="0">
      <selection activeCell="I32" sqref="I32"/>
    </sheetView>
  </sheetViews>
  <sheetFormatPr baseColWidth="10" defaultRowHeight="12.75"/>
  <cols>
    <col min="2" max="2" width="15" customWidth="1"/>
  </cols>
  <sheetData>
    <row r="4" spans="2:2" ht="14.25">
      <c r="B4" s="23" t="s">
        <v>130</v>
      </c>
    </row>
    <row r="5" spans="2:2" ht="14.25">
      <c r="B5" s="23" t="s">
        <v>140</v>
      </c>
    </row>
    <row r="6" spans="2:2" ht="14.25">
      <c r="B6" s="23" t="s">
        <v>133</v>
      </c>
    </row>
    <row r="19" spans="35:35">
      <c r="AI19" t="s">
        <v>142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P57"/>
  <sheetViews>
    <sheetView zoomScale="85" workbookViewId="0">
      <selection sqref="A1:L7"/>
    </sheetView>
  </sheetViews>
  <sheetFormatPr baseColWidth="10" defaultColWidth="0" defaultRowHeight="12.75" zeroHeight="1"/>
  <cols>
    <col min="1" max="3" width="11.42578125" customWidth="1"/>
    <col min="4" max="4" width="10" customWidth="1"/>
    <col min="5" max="5" width="11.28515625" customWidth="1"/>
    <col min="6" max="6" width="11.42578125" customWidth="1"/>
    <col min="7" max="7" width="13.140625" customWidth="1"/>
    <col min="8" max="8" width="10.5703125" customWidth="1"/>
    <col min="9" max="12" width="11.42578125" customWidth="1"/>
    <col min="13" max="13" width="14.140625" customWidth="1"/>
    <col min="14" max="16" width="12" customWidth="1"/>
  </cols>
  <sheetData>
    <row r="1" spans="1:16" ht="12.75" customHeight="1">
      <c r="A1" s="255" t="s">
        <v>81</v>
      </c>
      <c r="B1" s="255"/>
      <c r="C1" s="255"/>
      <c r="D1" s="255"/>
      <c r="E1" s="255"/>
      <c r="F1" s="255"/>
      <c r="G1" s="255"/>
      <c r="H1" s="255"/>
      <c r="I1" s="255"/>
      <c r="J1" s="255"/>
      <c r="K1" s="34"/>
      <c r="L1" s="34"/>
      <c r="M1" s="35"/>
      <c r="N1" s="35"/>
      <c r="O1" s="35"/>
      <c r="P1" s="35"/>
    </row>
    <row r="2" spans="1:16" ht="12.75" customHeight="1">
      <c r="A2" s="255"/>
      <c r="B2" s="255"/>
      <c r="C2" s="255"/>
      <c r="D2" s="255"/>
      <c r="E2" s="255"/>
      <c r="F2" s="255"/>
      <c r="G2" s="255"/>
      <c r="H2" s="255"/>
      <c r="I2" s="255"/>
      <c r="J2" s="255"/>
      <c r="K2" s="34"/>
      <c r="L2" s="34"/>
      <c r="M2" s="35"/>
      <c r="N2" s="35"/>
      <c r="O2" s="35"/>
      <c r="P2" s="35"/>
    </row>
    <row r="3" spans="1:16" ht="12.75" customHeight="1">
      <c r="A3" s="255"/>
      <c r="B3" s="255"/>
      <c r="C3" s="255"/>
      <c r="D3" s="255"/>
      <c r="E3" s="255"/>
      <c r="F3" s="255"/>
      <c r="G3" s="255"/>
      <c r="H3" s="255"/>
      <c r="I3" s="255"/>
      <c r="J3" s="255"/>
      <c r="K3" s="34"/>
      <c r="L3" s="34"/>
      <c r="M3" s="35"/>
      <c r="N3" s="35"/>
      <c r="O3" s="35"/>
      <c r="P3" s="35"/>
    </row>
    <row r="4" spans="1:16" ht="12.75" customHeight="1">
      <c r="A4" s="255"/>
      <c r="B4" s="255"/>
      <c r="C4" s="255"/>
      <c r="D4" s="255"/>
      <c r="E4" s="255"/>
      <c r="F4" s="255"/>
      <c r="G4" s="255"/>
      <c r="H4" s="255"/>
      <c r="I4" s="255"/>
      <c r="J4" s="255"/>
      <c r="K4" s="34"/>
      <c r="L4" s="34"/>
      <c r="M4" s="35"/>
      <c r="N4" s="35"/>
      <c r="O4" s="35"/>
      <c r="P4" s="35"/>
    </row>
    <row r="5" spans="1:16" ht="12.75" customHeight="1">
      <c r="A5" s="255"/>
      <c r="B5" s="255"/>
      <c r="C5" s="255"/>
      <c r="D5" s="255"/>
      <c r="E5" s="255"/>
      <c r="F5" s="255"/>
      <c r="G5" s="255"/>
      <c r="H5" s="255"/>
      <c r="I5" s="255"/>
      <c r="J5" s="255"/>
      <c r="K5" s="34"/>
      <c r="L5" s="34"/>
      <c r="M5" s="19"/>
      <c r="N5" s="19"/>
      <c r="O5" s="19"/>
      <c r="P5" s="19"/>
    </row>
    <row r="6" spans="1:16" ht="12.75" customHeight="1">
      <c r="A6" s="255"/>
      <c r="B6" s="255"/>
      <c r="C6" s="255"/>
      <c r="D6" s="255"/>
      <c r="E6" s="255"/>
      <c r="F6" s="255"/>
      <c r="G6" s="255"/>
      <c r="H6" s="255"/>
      <c r="I6" s="255"/>
      <c r="J6" s="255"/>
      <c r="K6" s="34"/>
      <c r="L6" s="34"/>
      <c r="M6" s="19"/>
      <c r="N6" s="19"/>
      <c r="O6" s="19"/>
      <c r="P6" s="19"/>
    </row>
    <row r="7" spans="1:16">
      <c r="A7" s="255"/>
      <c r="B7" s="255"/>
      <c r="C7" s="255"/>
      <c r="D7" s="255"/>
      <c r="E7" s="255"/>
      <c r="F7" s="255"/>
      <c r="G7" s="255"/>
      <c r="H7" s="255"/>
      <c r="I7" s="255"/>
      <c r="J7" s="255"/>
      <c r="K7" s="19"/>
      <c r="L7" s="19"/>
      <c r="M7" s="19"/>
      <c r="N7" s="19"/>
      <c r="O7" s="19"/>
      <c r="P7" s="19"/>
    </row>
    <row r="8" spans="1:16">
      <c r="A8" s="19"/>
      <c r="B8" s="19"/>
      <c r="C8" s="19"/>
      <c r="D8" s="19"/>
      <c r="E8" s="19"/>
      <c r="F8" s="19"/>
      <c r="G8" s="19"/>
      <c r="H8" s="19"/>
      <c r="I8" s="19"/>
      <c r="J8" s="19"/>
      <c r="K8" s="19"/>
      <c r="L8" s="19"/>
      <c r="M8" s="19"/>
      <c r="N8" s="19"/>
      <c r="O8" s="19"/>
      <c r="P8" s="19"/>
    </row>
    <row r="9" spans="1:16">
      <c r="A9" s="19"/>
      <c r="B9" s="19"/>
      <c r="C9" s="19"/>
      <c r="D9" s="19"/>
      <c r="E9" s="19"/>
      <c r="F9" s="19"/>
      <c r="G9" s="19"/>
      <c r="H9" s="19"/>
      <c r="I9" s="19"/>
      <c r="J9" s="19"/>
      <c r="K9" s="19"/>
      <c r="L9" s="19"/>
      <c r="M9" s="19"/>
      <c r="N9" s="19"/>
      <c r="O9" s="19"/>
      <c r="P9" s="19"/>
    </row>
    <row r="10" spans="1:16">
      <c r="A10" s="19"/>
      <c r="B10" s="261" t="s">
        <v>8</v>
      </c>
      <c r="C10" s="262"/>
      <c r="D10" s="262"/>
      <c r="E10" s="262"/>
      <c r="F10" s="262"/>
      <c r="G10" s="262"/>
      <c r="H10" s="262"/>
      <c r="I10" s="263"/>
      <c r="J10" s="19"/>
      <c r="K10" s="19"/>
      <c r="L10" s="19"/>
      <c r="M10" s="19"/>
      <c r="N10" s="19"/>
      <c r="O10" s="19"/>
      <c r="P10" s="19"/>
    </row>
    <row r="11" spans="1:16">
      <c r="A11" s="19"/>
      <c r="B11" s="264"/>
      <c r="C11" s="265"/>
      <c r="D11" s="265"/>
      <c r="E11" s="265"/>
      <c r="F11" s="265"/>
      <c r="G11" s="265"/>
      <c r="H11" s="265"/>
      <c r="I11" s="266"/>
      <c r="J11" s="19"/>
      <c r="K11" s="19"/>
      <c r="L11" s="19"/>
      <c r="M11" s="19"/>
      <c r="N11" s="19"/>
      <c r="O11" s="19"/>
      <c r="P11" s="19"/>
    </row>
    <row r="12" spans="1:16">
      <c r="A12" s="19"/>
      <c r="B12" s="256"/>
      <c r="C12" s="256"/>
      <c r="D12" s="256"/>
      <c r="E12" s="256"/>
      <c r="F12" s="256"/>
      <c r="G12" s="256"/>
      <c r="H12" s="256"/>
      <c r="I12" s="256"/>
      <c r="J12" s="19"/>
      <c r="K12" s="19"/>
      <c r="L12" s="19"/>
      <c r="M12" s="19"/>
      <c r="N12" s="19"/>
      <c r="O12" s="19"/>
      <c r="P12" s="19"/>
    </row>
    <row r="13" spans="1:16">
      <c r="A13" s="19"/>
      <c r="B13" s="256"/>
      <c r="C13" s="256"/>
      <c r="D13" s="256"/>
      <c r="E13" s="256"/>
      <c r="F13" s="256"/>
      <c r="G13" s="256"/>
      <c r="H13" s="256"/>
      <c r="I13" s="256"/>
      <c r="J13" s="19"/>
      <c r="K13" s="19"/>
      <c r="L13" s="19"/>
      <c r="M13" s="19"/>
      <c r="N13" s="19"/>
      <c r="O13" s="19"/>
      <c r="P13" s="19"/>
    </row>
    <row r="14" spans="1:16">
      <c r="A14" s="19"/>
      <c r="B14" s="256"/>
      <c r="C14" s="256"/>
      <c r="D14" s="257" t="s">
        <v>59</v>
      </c>
      <c r="E14" s="258"/>
      <c r="F14" s="257" t="s">
        <v>21</v>
      </c>
      <c r="G14" s="258"/>
      <c r="H14" s="257" t="s">
        <v>60</v>
      </c>
      <c r="I14" s="258"/>
      <c r="J14" s="19"/>
      <c r="K14" s="19"/>
      <c r="L14" s="19"/>
      <c r="M14" s="19"/>
      <c r="N14" s="19"/>
      <c r="O14" s="19"/>
      <c r="P14" s="19"/>
    </row>
    <row r="15" spans="1:16">
      <c r="A15" s="19"/>
      <c r="B15" s="256"/>
      <c r="C15" s="256"/>
      <c r="D15" s="259"/>
      <c r="E15" s="260"/>
      <c r="F15" s="259"/>
      <c r="G15" s="260"/>
      <c r="H15" s="259"/>
      <c r="I15" s="260"/>
      <c r="J15" s="19"/>
      <c r="K15" s="19"/>
      <c r="L15" s="19"/>
      <c r="M15" s="19"/>
      <c r="N15" s="19"/>
      <c r="O15" s="19"/>
      <c r="P15" s="19"/>
    </row>
    <row r="16" spans="1:16">
      <c r="A16" s="19"/>
      <c r="B16" s="249" t="s">
        <v>7</v>
      </c>
      <c r="C16" s="248" t="s">
        <v>57</v>
      </c>
      <c r="D16" s="254" t="e">
        <f>E49</f>
        <v>#REF!</v>
      </c>
      <c r="E16" s="254"/>
      <c r="F16" s="254" t="e">
        <f>F49</f>
        <v>#REF!</v>
      </c>
      <c r="G16" s="254"/>
      <c r="H16" s="252" t="e">
        <f>G49</f>
        <v>#REF!</v>
      </c>
      <c r="I16" s="252"/>
      <c r="J16" s="19"/>
      <c r="K16" s="19"/>
      <c r="L16" s="19"/>
      <c r="M16" s="19"/>
      <c r="N16" s="19"/>
      <c r="O16" s="19"/>
      <c r="P16" s="19"/>
    </row>
    <row r="17" spans="1:16">
      <c r="A17" s="19"/>
      <c r="B17" s="250"/>
      <c r="C17" s="248"/>
      <c r="D17" s="254"/>
      <c r="E17" s="254"/>
      <c r="F17" s="254"/>
      <c r="G17" s="254"/>
      <c r="H17" s="252"/>
      <c r="I17" s="252"/>
      <c r="J17" s="19"/>
      <c r="K17" s="19"/>
      <c r="L17" s="19"/>
      <c r="M17" s="19"/>
      <c r="N17" s="19"/>
      <c r="O17" s="19"/>
      <c r="P17" s="19"/>
    </row>
    <row r="18" spans="1:16">
      <c r="A18" s="19"/>
      <c r="B18" s="250"/>
      <c r="C18" s="248"/>
      <c r="D18" s="254"/>
      <c r="E18" s="254"/>
      <c r="F18" s="254"/>
      <c r="G18" s="254"/>
      <c r="H18" s="252"/>
      <c r="I18" s="252"/>
      <c r="J18" s="19"/>
      <c r="K18" s="19"/>
      <c r="L18" s="19"/>
      <c r="M18" s="19"/>
      <c r="N18" s="19"/>
      <c r="O18" s="19"/>
      <c r="P18" s="19"/>
    </row>
    <row r="19" spans="1:16">
      <c r="A19" s="19"/>
      <c r="B19" s="250"/>
      <c r="C19" s="248"/>
      <c r="D19" s="254"/>
      <c r="E19" s="254"/>
      <c r="F19" s="254"/>
      <c r="G19" s="254"/>
      <c r="H19" s="252"/>
      <c r="I19" s="252"/>
      <c r="J19" s="19"/>
      <c r="K19" s="19"/>
      <c r="L19" s="19"/>
      <c r="M19" s="19"/>
      <c r="N19" s="19"/>
      <c r="O19" s="19"/>
      <c r="P19" s="19"/>
    </row>
    <row r="20" spans="1:16">
      <c r="A20" s="19"/>
      <c r="B20" s="250"/>
      <c r="C20" s="248"/>
      <c r="D20" s="254"/>
      <c r="E20" s="254"/>
      <c r="F20" s="254"/>
      <c r="G20" s="254"/>
      <c r="H20" s="252"/>
      <c r="I20" s="252"/>
      <c r="J20" s="19"/>
      <c r="K20" s="19"/>
      <c r="L20" s="19"/>
      <c r="M20" s="19"/>
      <c r="N20" s="19"/>
      <c r="O20" s="19"/>
      <c r="P20" s="19"/>
    </row>
    <row r="21" spans="1:16">
      <c r="A21" s="19"/>
      <c r="B21" s="250"/>
      <c r="C21" s="248" t="s">
        <v>58</v>
      </c>
      <c r="D21" s="254" t="e">
        <f>H49</f>
        <v>#REF!</v>
      </c>
      <c r="E21" s="254"/>
      <c r="F21" s="252" t="e">
        <f>I49</f>
        <v>#REF!</v>
      </c>
      <c r="G21" s="252"/>
      <c r="H21" s="253" t="e">
        <f>J49</f>
        <v>#REF!</v>
      </c>
      <c r="I21" s="253"/>
      <c r="J21" s="19"/>
      <c r="K21" s="19"/>
      <c r="L21" s="19"/>
      <c r="M21" s="19"/>
      <c r="N21" s="19"/>
      <c r="O21" s="19"/>
      <c r="P21" s="19"/>
    </row>
    <row r="22" spans="1:16">
      <c r="A22" s="19"/>
      <c r="B22" s="250"/>
      <c r="C22" s="248"/>
      <c r="D22" s="254"/>
      <c r="E22" s="254"/>
      <c r="F22" s="252"/>
      <c r="G22" s="252"/>
      <c r="H22" s="253"/>
      <c r="I22" s="253"/>
      <c r="J22" s="19"/>
      <c r="K22" s="19"/>
      <c r="L22" s="19"/>
      <c r="M22" s="19"/>
      <c r="N22" s="19"/>
      <c r="O22" s="19"/>
      <c r="P22" s="19"/>
    </row>
    <row r="23" spans="1:16">
      <c r="A23" s="19"/>
      <c r="B23" s="250"/>
      <c r="C23" s="248"/>
      <c r="D23" s="254"/>
      <c r="E23" s="254"/>
      <c r="F23" s="252"/>
      <c r="G23" s="252"/>
      <c r="H23" s="253"/>
      <c r="I23" s="253"/>
      <c r="J23" s="19"/>
      <c r="K23" s="19"/>
      <c r="L23" s="19"/>
      <c r="M23" s="19"/>
      <c r="N23" s="19"/>
      <c r="O23" s="19"/>
      <c r="P23" s="19"/>
    </row>
    <row r="24" spans="1:16">
      <c r="A24" s="19"/>
      <c r="B24" s="250"/>
      <c r="C24" s="248"/>
      <c r="D24" s="254"/>
      <c r="E24" s="254"/>
      <c r="F24" s="252"/>
      <c r="G24" s="252"/>
      <c r="H24" s="253"/>
      <c r="I24" s="253"/>
      <c r="J24" s="19"/>
      <c r="K24" s="19"/>
      <c r="L24" s="19"/>
      <c r="M24" s="19"/>
      <c r="N24" s="19"/>
      <c r="O24" s="19"/>
      <c r="P24" s="19"/>
    </row>
    <row r="25" spans="1:16">
      <c r="A25" s="19"/>
      <c r="B25" s="250"/>
      <c r="C25" s="248"/>
      <c r="D25" s="254"/>
      <c r="E25" s="254"/>
      <c r="F25" s="252"/>
      <c r="G25" s="252"/>
      <c r="H25" s="253"/>
      <c r="I25" s="253"/>
      <c r="J25" s="19"/>
      <c r="K25" s="19"/>
      <c r="L25" s="19"/>
      <c r="M25" s="19"/>
      <c r="N25" s="19"/>
      <c r="O25" s="19"/>
      <c r="P25" s="19"/>
    </row>
    <row r="26" spans="1:16">
      <c r="A26" s="19"/>
      <c r="B26" s="250"/>
      <c r="C26" s="248" t="s">
        <v>35</v>
      </c>
      <c r="D26" s="252" t="e">
        <f>K49</f>
        <v>#REF!</v>
      </c>
      <c r="E26" s="252"/>
      <c r="F26" s="253" t="e">
        <f>L49</f>
        <v>#REF!</v>
      </c>
      <c r="G26" s="253"/>
      <c r="H26" s="253" t="e">
        <f>M49</f>
        <v>#REF!</v>
      </c>
      <c r="I26" s="253"/>
      <c r="J26" s="19"/>
      <c r="K26" s="19"/>
      <c r="L26" s="19"/>
      <c r="M26" s="19"/>
      <c r="N26" s="19"/>
      <c r="O26" s="19"/>
      <c r="P26" s="19"/>
    </row>
    <row r="27" spans="1:16">
      <c r="A27" s="19"/>
      <c r="B27" s="250"/>
      <c r="C27" s="248"/>
      <c r="D27" s="252"/>
      <c r="E27" s="252"/>
      <c r="F27" s="253"/>
      <c r="G27" s="253"/>
      <c r="H27" s="253"/>
      <c r="I27" s="253"/>
      <c r="J27" s="19"/>
      <c r="K27" s="19"/>
      <c r="L27" s="19"/>
      <c r="M27" s="19"/>
      <c r="N27" s="19"/>
      <c r="O27" s="19"/>
      <c r="P27" s="19"/>
    </row>
    <row r="28" spans="1:16">
      <c r="A28" s="19"/>
      <c r="B28" s="250"/>
      <c r="C28" s="248"/>
      <c r="D28" s="252"/>
      <c r="E28" s="252"/>
      <c r="F28" s="253"/>
      <c r="G28" s="253"/>
      <c r="H28" s="253"/>
      <c r="I28" s="253"/>
      <c r="J28" s="19"/>
      <c r="K28" s="19"/>
      <c r="L28" s="19"/>
      <c r="M28" s="19"/>
      <c r="N28" s="19"/>
      <c r="O28" s="19"/>
      <c r="P28" s="19"/>
    </row>
    <row r="29" spans="1:16">
      <c r="A29" s="19"/>
      <c r="B29" s="250"/>
      <c r="C29" s="248"/>
      <c r="D29" s="252"/>
      <c r="E29" s="252"/>
      <c r="F29" s="253"/>
      <c r="G29" s="253"/>
      <c r="H29" s="253"/>
      <c r="I29" s="253"/>
      <c r="J29" s="19"/>
      <c r="K29" s="19"/>
      <c r="L29" s="19"/>
      <c r="M29" s="19"/>
      <c r="N29" s="19"/>
      <c r="O29" s="19"/>
      <c r="P29" s="19"/>
    </row>
    <row r="30" spans="1:16">
      <c r="A30" s="19"/>
      <c r="B30" s="251"/>
      <c r="C30" s="248"/>
      <c r="D30" s="252"/>
      <c r="E30" s="252"/>
      <c r="F30" s="253"/>
      <c r="G30" s="253"/>
      <c r="H30" s="253"/>
      <c r="I30" s="253"/>
      <c r="J30" s="19"/>
      <c r="K30" s="19"/>
      <c r="L30" s="19"/>
      <c r="M30" s="19"/>
      <c r="N30" s="19"/>
      <c r="O30" s="19"/>
      <c r="P30" s="19"/>
    </row>
    <row r="31" spans="1:16">
      <c r="A31" s="19"/>
      <c r="B31" s="19"/>
      <c r="C31" s="19"/>
      <c r="D31" s="19"/>
      <c r="E31" s="19"/>
      <c r="F31" s="19"/>
      <c r="G31" s="19"/>
      <c r="H31" s="19"/>
      <c r="I31" s="19"/>
      <c r="J31" s="19"/>
      <c r="K31" s="19"/>
      <c r="L31" s="19"/>
      <c r="M31" s="19"/>
      <c r="N31" s="19"/>
      <c r="O31" s="19"/>
      <c r="P31" s="19"/>
    </row>
    <row r="32" spans="1:16">
      <c r="A32" s="19"/>
      <c r="B32" s="19"/>
      <c r="C32" s="19"/>
      <c r="D32" s="19"/>
      <c r="E32" s="19"/>
      <c r="F32" s="19"/>
      <c r="G32" s="19"/>
      <c r="H32" s="19"/>
      <c r="I32" s="19"/>
      <c r="J32" s="19"/>
      <c r="K32" s="19"/>
      <c r="L32" s="19"/>
      <c r="M32" s="19"/>
      <c r="N32" s="19"/>
      <c r="O32" s="19"/>
      <c r="P32" s="19"/>
    </row>
    <row r="33" spans="1:16">
      <c r="A33" s="19"/>
      <c r="B33" s="19"/>
      <c r="C33" s="19"/>
      <c r="D33" s="19"/>
      <c r="E33" s="19"/>
      <c r="F33" s="19"/>
      <c r="G33" s="19"/>
      <c r="H33" s="26"/>
      <c r="I33" s="29" t="s">
        <v>86</v>
      </c>
      <c r="J33" s="19"/>
      <c r="K33" s="19"/>
      <c r="L33" s="19"/>
      <c r="M33" s="19"/>
      <c r="N33" s="19"/>
      <c r="O33" s="19"/>
      <c r="P33" s="19"/>
    </row>
    <row r="34" spans="1:16">
      <c r="A34" s="19"/>
      <c r="B34" s="19"/>
      <c r="C34" s="19"/>
      <c r="D34" s="19"/>
      <c r="E34" s="19"/>
      <c r="F34" s="19"/>
      <c r="G34" s="19"/>
      <c r="H34" s="28"/>
      <c r="I34" s="29" t="s">
        <v>87</v>
      </c>
      <c r="J34" s="19"/>
      <c r="K34" s="19"/>
      <c r="L34" s="19"/>
      <c r="M34" s="19"/>
      <c r="N34" s="19"/>
      <c r="O34" s="19"/>
      <c r="P34" s="19"/>
    </row>
    <row r="35" spans="1:16">
      <c r="A35" s="19"/>
      <c r="B35" s="19"/>
      <c r="C35" s="19"/>
      <c r="D35" s="19"/>
      <c r="E35" s="19"/>
      <c r="F35" s="19"/>
      <c r="G35" s="19"/>
      <c r="H35" s="27"/>
      <c r="I35" s="29" t="s">
        <v>88</v>
      </c>
      <c r="J35" s="19"/>
      <c r="K35" s="19"/>
      <c r="L35" s="19"/>
      <c r="M35" s="19"/>
      <c r="N35" s="19"/>
      <c r="O35" s="19"/>
      <c r="P35" s="19"/>
    </row>
    <row r="36" spans="1:16">
      <c r="A36" s="19"/>
      <c r="B36" s="19"/>
      <c r="C36" s="19"/>
      <c r="D36" s="19"/>
      <c r="E36" s="19"/>
      <c r="F36" s="19"/>
      <c r="G36" s="19"/>
      <c r="H36" s="22"/>
      <c r="I36" s="29"/>
      <c r="J36" s="19"/>
      <c r="K36" s="19"/>
      <c r="L36" s="19"/>
      <c r="M36" s="19"/>
      <c r="N36" s="19"/>
      <c r="O36" s="19"/>
      <c r="P36" s="19"/>
    </row>
    <row r="37" spans="1:16">
      <c r="A37" s="19"/>
      <c r="B37" s="19"/>
      <c r="C37" s="19"/>
      <c r="D37" s="19"/>
      <c r="E37" s="19"/>
      <c r="F37" s="19"/>
      <c r="G37" s="19"/>
      <c r="H37" s="22"/>
      <c r="I37" s="29"/>
      <c r="J37" s="19"/>
      <c r="K37" s="19"/>
      <c r="L37" s="19"/>
      <c r="M37" s="19"/>
      <c r="N37" s="19"/>
      <c r="O37" s="19"/>
      <c r="P37" s="19"/>
    </row>
    <row r="38" spans="1:16" ht="25.5" hidden="1">
      <c r="A38" s="25"/>
      <c r="B38" s="25" t="s">
        <v>63</v>
      </c>
      <c r="C38" s="30" t="s">
        <v>83</v>
      </c>
      <c r="D38" s="30" t="s">
        <v>82</v>
      </c>
      <c r="E38" s="31" t="s">
        <v>89</v>
      </c>
      <c r="F38" s="31" t="s">
        <v>90</v>
      </c>
      <c r="G38" s="31" t="s">
        <v>91</v>
      </c>
      <c r="H38" s="31" t="s">
        <v>92</v>
      </c>
      <c r="I38" s="31" t="s">
        <v>93</v>
      </c>
      <c r="J38" s="31" t="s">
        <v>94</v>
      </c>
      <c r="K38" s="31" t="s">
        <v>95</v>
      </c>
      <c r="L38" s="31" t="s">
        <v>96</v>
      </c>
      <c r="M38" s="31" t="s">
        <v>97</v>
      </c>
      <c r="N38" s="32"/>
      <c r="O38" s="32"/>
      <c r="P38" s="19"/>
    </row>
    <row r="39" spans="1:16" hidden="1">
      <c r="A39" s="25"/>
      <c r="B39" s="25" t="e">
        <f>#REF!</f>
        <v>#REF!</v>
      </c>
      <c r="C39" s="25" t="e">
        <f>#REF!</f>
        <v>#REF!</v>
      </c>
      <c r="D39" s="25" t="e">
        <f>#REF!</f>
        <v>#REF!</v>
      </c>
      <c r="E39" s="33" t="e">
        <f>IF(AND($C$39=1,$D$39=1),"R1","")</f>
        <v>#REF!</v>
      </c>
      <c r="F39" s="33" t="e">
        <f>IF(AND($C$39=1,$D$39=2),"R1","")</f>
        <v>#REF!</v>
      </c>
      <c r="G39" s="33" t="e">
        <f>IF(AND($C$39=1,$D$39=3),"R1","")</f>
        <v>#REF!</v>
      </c>
      <c r="H39" s="33" t="e">
        <f>IF(AND($C$39=2,$D$39=1),"R1","")</f>
        <v>#REF!</v>
      </c>
      <c r="I39" s="33" t="e">
        <f>IF(AND($C$39=2,$D$39=2),"R1","")</f>
        <v>#REF!</v>
      </c>
      <c r="J39" s="33" t="e">
        <f>IF(AND($C$39=2,$D$39=3),"R1","")</f>
        <v>#REF!</v>
      </c>
      <c r="K39" s="33" t="e">
        <f>IF(AND($C$39=3,$D$39=1),"R1","")</f>
        <v>#REF!</v>
      </c>
      <c r="L39" s="33" t="e">
        <f>IF(AND($C$39=3,$D$39=2),"R1","")</f>
        <v>#REF!</v>
      </c>
      <c r="M39" s="33" t="e">
        <f>IF(AND($C$39=3,$D$39=3),"R1","")</f>
        <v>#REF!</v>
      </c>
      <c r="N39" s="22"/>
      <c r="O39" s="22"/>
      <c r="P39" s="19"/>
    </row>
    <row r="40" spans="1:16" hidden="1">
      <c r="A40" s="25"/>
      <c r="B40" s="25" t="e">
        <f>#REF!</f>
        <v>#REF!</v>
      </c>
      <c r="C40" s="25" t="e">
        <f>#REF!</f>
        <v>#REF!</v>
      </c>
      <c r="D40" s="25" t="e">
        <f>#REF!</f>
        <v>#REF!</v>
      </c>
      <c r="E40" s="33" t="e">
        <f>IF(AND($C$40=1,$D$40=1),"R2","")</f>
        <v>#REF!</v>
      </c>
      <c r="F40" s="33" t="e">
        <f>IF(AND($C$40=1,$D$40=2),"R2","")</f>
        <v>#REF!</v>
      </c>
      <c r="G40" s="33" t="e">
        <f>IF(AND($C$40=1,$D$40=3),"R2","")</f>
        <v>#REF!</v>
      </c>
      <c r="H40" s="33" t="e">
        <f>IF(AND($C$40=2,$D$40=1),"R2","")</f>
        <v>#REF!</v>
      </c>
      <c r="I40" s="33" t="e">
        <f>IF(AND($C$40=2,$D$40=2),"R2","")</f>
        <v>#REF!</v>
      </c>
      <c r="J40" s="33" t="e">
        <f>IF(AND($C$40=2,$D$40=3),"R2","")</f>
        <v>#REF!</v>
      </c>
      <c r="K40" s="33" t="e">
        <f>IF(AND($C$40=3,$D$40=1),"R2","")</f>
        <v>#REF!</v>
      </c>
      <c r="L40" s="33" t="e">
        <f>IF(AND($C$40=3,$D$40=2),"R2","")</f>
        <v>#REF!</v>
      </c>
      <c r="M40" s="33" t="e">
        <f>IF(AND($C$40=3,$D$40=3),"R2","")</f>
        <v>#REF!</v>
      </c>
      <c r="N40" s="22"/>
      <c r="O40" s="22"/>
      <c r="P40" s="19"/>
    </row>
    <row r="41" spans="1:16" hidden="1">
      <c r="A41" s="25"/>
      <c r="B41" s="25" t="e">
        <f>#REF!</f>
        <v>#REF!</v>
      </c>
      <c r="C41" s="25" t="e">
        <f>#REF!</f>
        <v>#REF!</v>
      </c>
      <c r="D41" s="25" t="e">
        <f>#REF!</f>
        <v>#REF!</v>
      </c>
      <c r="E41" s="33" t="e">
        <f>IF(AND($C$41=1,$D$41=1),"R3","")</f>
        <v>#REF!</v>
      </c>
      <c r="F41" s="33" t="e">
        <f>IF(AND($C$41=1,$D$41=2),"R2","")</f>
        <v>#REF!</v>
      </c>
      <c r="G41" s="33" t="e">
        <f>IF(AND($C$41=1,$D$41=3),"R3","")</f>
        <v>#REF!</v>
      </c>
      <c r="H41" s="33" t="e">
        <f>IF(AND($C$41=2,$D$41=1),"R3","")</f>
        <v>#REF!</v>
      </c>
      <c r="I41" s="33" t="e">
        <f>IF(AND($C$41=2,$D$41=2),"R3","")</f>
        <v>#REF!</v>
      </c>
      <c r="J41" s="33" t="e">
        <f>IF(AND($C$41=2,$D$41=3),"R3","")</f>
        <v>#REF!</v>
      </c>
      <c r="K41" s="33" t="e">
        <f>IF(AND($C$41=3,$D$41=1),"R3","")</f>
        <v>#REF!</v>
      </c>
      <c r="L41" s="33" t="e">
        <f>IF(AND($C$41=3,$D$41=2),"R3","")</f>
        <v>#REF!</v>
      </c>
      <c r="M41" s="33" t="e">
        <f>IF(AND($C$41=3,$D$41=3),"R3","")</f>
        <v>#REF!</v>
      </c>
      <c r="N41" s="22"/>
      <c r="O41" s="22"/>
      <c r="P41" s="19"/>
    </row>
    <row r="42" spans="1:16" hidden="1">
      <c r="A42" s="25"/>
      <c r="B42" s="25" t="e">
        <f>#REF!</f>
        <v>#REF!</v>
      </c>
      <c r="C42" s="25" t="e">
        <f>#REF!</f>
        <v>#REF!</v>
      </c>
      <c r="D42" s="25" t="e">
        <f>#REF!</f>
        <v>#REF!</v>
      </c>
      <c r="E42" s="33" t="e">
        <f>IF(AND($C$42=1,$D$42=1),"R4","")</f>
        <v>#REF!</v>
      </c>
      <c r="F42" s="33" t="e">
        <f>IF(AND($C$42=1,$D$42=2),"R4","")</f>
        <v>#REF!</v>
      </c>
      <c r="G42" s="33" t="e">
        <f>IF(AND($C$42=1,$D$42=3),"R4","")</f>
        <v>#REF!</v>
      </c>
      <c r="H42" s="33" t="e">
        <f>IF(AND($C$42=2,$D$42=1),"R4","")</f>
        <v>#REF!</v>
      </c>
      <c r="I42" s="33" t="e">
        <f>IF(AND($C$42=2,$D$42=2),"R4","")</f>
        <v>#REF!</v>
      </c>
      <c r="J42" s="33" t="e">
        <f>IF(AND($C$42=2,$D$42=3),"R4","")</f>
        <v>#REF!</v>
      </c>
      <c r="K42" s="33" t="e">
        <f>IF(AND($C$42=3,$D$42=1),"R4","")</f>
        <v>#REF!</v>
      </c>
      <c r="L42" s="33" t="e">
        <f>IF(AND($C$42=3,$D$42=2),"R4","")</f>
        <v>#REF!</v>
      </c>
      <c r="M42" s="33" t="e">
        <f>IF(AND($C$42=3,$D$42=3),"R4","")</f>
        <v>#REF!</v>
      </c>
      <c r="N42" s="22"/>
      <c r="O42" s="22"/>
      <c r="P42" s="19"/>
    </row>
    <row r="43" spans="1:16" hidden="1">
      <c r="A43" s="25"/>
      <c r="B43" s="25" t="e">
        <f>#REF!</f>
        <v>#REF!</v>
      </c>
      <c r="C43" s="25" t="e">
        <f>#REF!</f>
        <v>#REF!</v>
      </c>
      <c r="D43" s="25" t="e">
        <f>#REF!</f>
        <v>#REF!</v>
      </c>
      <c r="E43" s="33" t="e">
        <f>IF(AND($C$43=1,$D$43=1),"R5","")</f>
        <v>#REF!</v>
      </c>
      <c r="F43" s="33" t="e">
        <f>IF(AND($C$43=1,$D$43=2),"R5","")</f>
        <v>#REF!</v>
      </c>
      <c r="G43" s="33" t="e">
        <f>IF(AND($C$43=1,$D$43=3),"R5","")</f>
        <v>#REF!</v>
      </c>
      <c r="H43" s="33" t="e">
        <f>IF(AND($C$43=2,$D$43=1),"R5","")</f>
        <v>#REF!</v>
      </c>
      <c r="I43" s="33" t="e">
        <f>IF(AND($C$43=2,$D$43=2),"R5","")</f>
        <v>#REF!</v>
      </c>
      <c r="J43" s="33" t="e">
        <f>IF(AND($C$43=2,$D$43=3),"R5","")</f>
        <v>#REF!</v>
      </c>
      <c r="K43" s="33" t="e">
        <f>IF(AND($C$43=3,$D$43=1),"R5","")</f>
        <v>#REF!</v>
      </c>
      <c r="L43" s="33" t="e">
        <f>IF(AND($C$43=3,$D$43=2),"R5","")</f>
        <v>#REF!</v>
      </c>
      <c r="M43" s="33" t="e">
        <f>IF(AND($C$43=3,$D$43=3),"R5","")</f>
        <v>#REF!</v>
      </c>
      <c r="N43" s="22"/>
      <c r="O43" s="22"/>
      <c r="P43" s="19"/>
    </row>
    <row r="44" spans="1:16" hidden="1">
      <c r="A44" s="25"/>
      <c r="B44" s="25" t="e">
        <f>#REF!</f>
        <v>#REF!</v>
      </c>
      <c r="C44" s="25" t="e">
        <f>#REF!</f>
        <v>#REF!</v>
      </c>
      <c r="D44" s="25" t="e">
        <f>#REF!</f>
        <v>#REF!</v>
      </c>
      <c r="E44" s="33" t="e">
        <f>IF(AND($C$44=1,$D$44=1),"R6","")</f>
        <v>#REF!</v>
      </c>
      <c r="F44" s="33" t="e">
        <f>IF(AND($C$44=1,$D$44=2),"R6","")</f>
        <v>#REF!</v>
      </c>
      <c r="G44" s="33" t="e">
        <f>IF(AND($C$44=1,$D$44=3),"R6","")</f>
        <v>#REF!</v>
      </c>
      <c r="H44" s="33" t="e">
        <f>IF(AND($C$44=2,$D$44=1),"R6","")</f>
        <v>#REF!</v>
      </c>
      <c r="I44" s="33" t="e">
        <f>IF(AND($C$44=2,$D$44=2),"R6","")</f>
        <v>#REF!</v>
      </c>
      <c r="J44" s="33" t="e">
        <f>IF(AND($C$44=2,$D$44=3),"R6","")</f>
        <v>#REF!</v>
      </c>
      <c r="K44" s="33" t="e">
        <f>IF(AND($C$44=3,$D$44=1),"R6","")</f>
        <v>#REF!</v>
      </c>
      <c r="L44" s="33" t="e">
        <f>IF(AND($C$44=3,$D$44=2),"R6","")</f>
        <v>#REF!</v>
      </c>
      <c r="M44" s="33" t="e">
        <f>IF(AND($C$44=3,$D$44=3),"R6","")</f>
        <v>#REF!</v>
      </c>
      <c r="N44" s="22"/>
      <c r="O44" s="22"/>
      <c r="P44" s="19"/>
    </row>
    <row r="45" spans="1:16" hidden="1">
      <c r="A45" s="25"/>
      <c r="B45" s="25" t="e">
        <f>#REF!</f>
        <v>#REF!</v>
      </c>
      <c r="C45" s="25" t="e">
        <f>#REF!</f>
        <v>#REF!</v>
      </c>
      <c r="D45" s="25" t="e">
        <f>#REF!</f>
        <v>#REF!</v>
      </c>
      <c r="E45" s="33" t="e">
        <f>IF(AND($C$45=1,$D$45=1),"R7","")</f>
        <v>#REF!</v>
      </c>
      <c r="F45" s="33" t="e">
        <f>IF(AND($C$45=1,$D$45=2),"R7","")</f>
        <v>#REF!</v>
      </c>
      <c r="G45" s="33" t="e">
        <f>IF(AND($C$45=1,$D$45=3),"R7","")</f>
        <v>#REF!</v>
      </c>
      <c r="H45" s="33" t="e">
        <f>IF(AND($C$45=2,$D$45=1),"R7","")</f>
        <v>#REF!</v>
      </c>
      <c r="I45" s="33" t="e">
        <f>IF(AND($C$45=2,$D$45=2),"R7","")</f>
        <v>#REF!</v>
      </c>
      <c r="J45" s="33" t="e">
        <f>IF(AND($C$45=2,$D$45=3),"R7","")</f>
        <v>#REF!</v>
      </c>
      <c r="K45" s="33" t="e">
        <f>IF(AND($C$45=3,$D$45=1),"R7","")</f>
        <v>#REF!</v>
      </c>
      <c r="L45" s="33" t="e">
        <f>IF(AND($C$45=3,$D$45=2),"R7","")</f>
        <v>#REF!</v>
      </c>
      <c r="M45" s="33" t="e">
        <f>IF(AND($C$45=3,$D$45=3),"R7","")</f>
        <v>#REF!</v>
      </c>
      <c r="N45" s="22"/>
      <c r="O45" s="22"/>
      <c r="P45" s="19"/>
    </row>
    <row r="46" spans="1:16" hidden="1">
      <c r="A46" s="25"/>
      <c r="B46" s="25" t="e">
        <f>#REF!</f>
        <v>#REF!</v>
      </c>
      <c r="C46" s="25" t="e">
        <f>#REF!</f>
        <v>#REF!</v>
      </c>
      <c r="D46" s="25" t="e">
        <f>#REF!</f>
        <v>#REF!</v>
      </c>
      <c r="E46" s="33" t="e">
        <f>IF(AND($C$46=1,$D$46=1),"R8","")</f>
        <v>#REF!</v>
      </c>
      <c r="F46" s="33" t="e">
        <f>IF(AND($C$46=1,$D$46=2),"R8","")</f>
        <v>#REF!</v>
      </c>
      <c r="G46" s="33" t="e">
        <f>IF(AND($C$46=1,$D$46=3),"R8","")</f>
        <v>#REF!</v>
      </c>
      <c r="H46" s="33" t="e">
        <f>IF(AND($C$46=2,$D$46=1),"R8","")</f>
        <v>#REF!</v>
      </c>
      <c r="I46" s="33" t="e">
        <f>IF(AND($C$46=2,$D$46=2),"R8","")</f>
        <v>#REF!</v>
      </c>
      <c r="J46" s="33" t="e">
        <f>IF(AND($C$46=2,$D$46=3),"R8","")</f>
        <v>#REF!</v>
      </c>
      <c r="K46" s="33" t="e">
        <f>IF(AND($C$46=3,$D$46=1),"R8","")</f>
        <v>#REF!</v>
      </c>
      <c r="L46" s="33" t="e">
        <f>IF(AND($C$46=3,$D$46=2),"R8","")</f>
        <v>#REF!</v>
      </c>
      <c r="M46" s="33" t="e">
        <f>IF(AND($C$46=3,$D$46=3),"R8","")</f>
        <v>#REF!</v>
      </c>
      <c r="N46" s="22"/>
      <c r="O46" s="22"/>
      <c r="P46" s="19"/>
    </row>
    <row r="47" spans="1:16" hidden="1">
      <c r="A47" s="25"/>
      <c r="B47" s="25" t="e">
        <f>#REF!</f>
        <v>#REF!</v>
      </c>
      <c r="C47" s="25" t="e">
        <f>#REF!</f>
        <v>#REF!</v>
      </c>
      <c r="D47" s="25" t="e">
        <f>#REF!</f>
        <v>#REF!</v>
      </c>
      <c r="E47" s="33" t="e">
        <f>IF(AND($C$47=1,$D$47=1),"R9","")</f>
        <v>#REF!</v>
      </c>
      <c r="F47" s="33" t="e">
        <f>IF(AND($C$47=1,$D$47=2),"R9","")</f>
        <v>#REF!</v>
      </c>
      <c r="G47" s="33" t="e">
        <f>IF(AND($C$47=1,$D$47=3),"R9","")</f>
        <v>#REF!</v>
      </c>
      <c r="H47" s="33" t="e">
        <f>IF(AND($C$47=2,$D$47=1),"R9","")</f>
        <v>#REF!</v>
      </c>
      <c r="I47" s="33" t="e">
        <f>IF(AND($C$47=2,$D$47=2),"R9","")</f>
        <v>#REF!</v>
      </c>
      <c r="J47" s="33" t="e">
        <f>IF(AND($C$47=2,$D$47=3),"R9","")</f>
        <v>#REF!</v>
      </c>
      <c r="K47" s="33" t="e">
        <f>IF(AND($C$47=3,$D$47=1),"R9","")</f>
        <v>#REF!</v>
      </c>
      <c r="L47" s="33" t="e">
        <f>IF(AND($C$47=3,$D$47=2),"R9","")</f>
        <v>#REF!</v>
      </c>
      <c r="M47" s="33" t="e">
        <f>IF(AND($C$47=3,$D$47=3),"R9","")</f>
        <v>#REF!</v>
      </c>
      <c r="N47" s="22"/>
      <c r="O47" s="22"/>
      <c r="P47" s="19"/>
    </row>
    <row r="48" spans="1:16" hidden="1">
      <c r="A48" s="25"/>
      <c r="B48" s="25" t="e">
        <f>#REF!</f>
        <v>#REF!</v>
      </c>
      <c r="C48" s="25" t="e">
        <f>#REF!</f>
        <v>#REF!</v>
      </c>
      <c r="D48" s="25" t="e">
        <f>#REF!</f>
        <v>#REF!</v>
      </c>
      <c r="E48" s="33" t="e">
        <f>IF(AND($C$48=1,$D$48=1),"R10","")</f>
        <v>#REF!</v>
      </c>
      <c r="F48" s="33" t="e">
        <f>IF(AND($C$48=1,$D$48=2),"R10","")</f>
        <v>#REF!</v>
      </c>
      <c r="G48" s="33" t="e">
        <f>IF(AND($C$48=1,$D$48=3),"R10","")</f>
        <v>#REF!</v>
      </c>
      <c r="H48" s="33" t="e">
        <f>IF(AND($C$48=2,$D$48=1),"R10","")</f>
        <v>#REF!</v>
      </c>
      <c r="I48" s="33" t="e">
        <f>IF(AND($C$48=2,$D$48=2),"R10","")</f>
        <v>#REF!</v>
      </c>
      <c r="J48" s="33" t="e">
        <f>IF(AND($C$48=2,$D$48=3),"R10","")</f>
        <v>#REF!</v>
      </c>
      <c r="K48" s="33" t="e">
        <f>IF(AND($C$48=3,$D$48=1),"R10","")</f>
        <v>#REF!</v>
      </c>
      <c r="L48" s="33" t="e">
        <f>IF(AND($C$48=3,$D$48=2),"R10","")</f>
        <v>#REF!</v>
      </c>
      <c r="M48" s="33" t="e">
        <f>IF(AND($C$48=3,$D$48=3),"R10","")</f>
        <v>#REF!</v>
      </c>
      <c r="N48" s="22"/>
      <c r="O48" s="22"/>
      <c r="P48" s="19"/>
    </row>
    <row r="49" spans="1:16" hidden="1">
      <c r="A49" s="25"/>
      <c r="B49" s="25"/>
      <c r="C49" s="25"/>
      <c r="D49" s="25"/>
      <c r="E49" s="31" t="e">
        <f>CONCATENATE(E39," ",E40," ",E41," ",E42," ",E43," ",E44," ",E45," ",E46," ",E47," ",E48)</f>
        <v>#REF!</v>
      </c>
      <c r="F49" s="31" t="e">
        <f t="shared" ref="F49:M49" si="0">CONCATENATE(F39," ",F40," ",F41," ",F42," ",F43," ",F44," ",F45," ",F46," ",F47," ",F48)</f>
        <v>#REF!</v>
      </c>
      <c r="G49" s="31" t="e">
        <f t="shared" si="0"/>
        <v>#REF!</v>
      </c>
      <c r="H49" s="31" t="e">
        <f t="shared" si="0"/>
        <v>#REF!</v>
      </c>
      <c r="I49" s="31" t="e">
        <f t="shared" si="0"/>
        <v>#REF!</v>
      </c>
      <c r="J49" s="31" t="e">
        <f t="shared" si="0"/>
        <v>#REF!</v>
      </c>
      <c r="K49" s="31" t="e">
        <f t="shared" si="0"/>
        <v>#REF!</v>
      </c>
      <c r="L49" s="31" t="e">
        <f t="shared" si="0"/>
        <v>#REF!</v>
      </c>
      <c r="M49" s="31" t="e">
        <f t="shared" si="0"/>
        <v>#REF!</v>
      </c>
      <c r="N49" s="19"/>
      <c r="O49" s="19"/>
      <c r="P49" s="19"/>
    </row>
    <row r="50" spans="1:16">
      <c r="A50" s="25"/>
      <c r="B50" s="25"/>
      <c r="C50" s="25"/>
      <c r="D50" s="25"/>
      <c r="E50" s="25"/>
      <c r="F50" s="25"/>
      <c r="G50" s="19"/>
      <c r="H50" s="19"/>
      <c r="I50" s="19"/>
      <c r="J50" s="19"/>
      <c r="K50" s="19"/>
      <c r="L50" s="19"/>
      <c r="M50" s="19"/>
      <c r="N50" s="19"/>
      <c r="O50" s="19"/>
      <c r="P50" s="19"/>
    </row>
    <row r="51" spans="1:16">
      <c r="A51" s="25"/>
      <c r="B51" s="25"/>
      <c r="C51" s="25"/>
      <c r="D51" s="25"/>
      <c r="E51" s="25"/>
      <c r="F51" s="25"/>
      <c r="G51" s="19"/>
      <c r="H51" s="19"/>
      <c r="I51" s="19"/>
      <c r="J51" s="19"/>
      <c r="K51" s="19"/>
      <c r="L51" s="19"/>
      <c r="M51" s="19"/>
      <c r="N51" s="19"/>
      <c r="O51" s="19"/>
      <c r="P51" s="19"/>
    </row>
    <row r="52" spans="1:16">
      <c r="A52" s="25"/>
      <c r="B52" s="25"/>
      <c r="C52" s="25"/>
      <c r="D52" s="25"/>
      <c r="E52" s="25"/>
      <c r="F52" s="25"/>
      <c r="G52" s="19"/>
      <c r="H52" s="19"/>
      <c r="I52" s="19"/>
      <c r="J52" s="19"/>
      <c r="K52" s="19"/>
      <c r="L52" s="19"/>
      <c r="M52" s="19"/>
      <c r="N52" s="19"/>
      <c r="O52" s="19"/>
      <c r="P52" s="19"/>
    </row>
    <row r="53" spans="1:16">
      <c r="A53" s="19"/>
      <c r="B53" s="19"/>
      <c r="C53" s="19"/>
      <c r="D53" s="19"/>
      <c r="E53" s="19"/>
      <c r="F53" s="19"/>
      <c r="G53" s="19"/>
      <c r="H53" s="19"/>
      <c r="I53" s="19"/>
      <c r="J53" s="19"/>
      <c r="K53" s="19"/>
      <c r="L53" s="19"/>
      <c r="M53" s="19"/>
      <c r="N53" s="19"/>
      <c r="O53" s="19"/>
      <c r="P53" s="19"/>
    </row>
    <row r="54" spans="1:16">
      <c r="A54" s="19"/>
      <c r="B54" s="19"/>
      <c r="C54" s="19"/>
      <c r="D54" s="19"/>
      <c r="E54" s="19"/>
      <c r="F54" s="19"/>
      <c r="G54" s="19"/>
      <c r="H54" s="19"/>
      <c r="I54" s="19"/>
      <c r="J54" s="19"/>
      <c r="K54" s="19"/>
      <c r="L54" s="19"/>
      <c r="M54" s="19"/>
      <c r="N54" s="19"/>
      <c r="O54" s="19"/>
      <c r="P54" s="19"/>
    </row>
    <row r="55" spans="1:16">
      <c r="A55" s="19"/>
      <c r="B55" s="19"/>
      <c r="C55" s="19"/>
      <c r="D55" s="19"/>
      <c r="E55" s="19"/>
      <c r="F55" s="19"/>
      <c r="G55" s="19"/>
      <c r="H55" s="19"/>
      <c r="I55" s="19"/>
      <c r="J55" s="19"/>
      <c r="K55" s="19"/>
      <c r="L55" s="19"/>
      <c r="M55" s="19"/>
      <c r="N55" s="19"/>
      <c r="O55" s="19"/>
      <c r="P55" s="19"/>
    </row>
    <row r="56" spans="1:16">
      <c r="A56" s="19"/>
      <c r="B56" s="19"/>
      <c r="C56" s="19"/>
      <c r="D56" s="19"/>
      <c r="E56" s="19"/>
      <c r="F56" s="19"/>
      <c r="G56" s="19"/>
      <c r="H56" s="19"/>
      <c r="I56" s="19"/>
      <c r="J56" s="19"/>
      <c r="K56" s="19"/>
      <c r="L56" s="19"/>
      <c r="M56" s="19"/>
      <c r="N56" s="19"/>
      <c r="O56" s="19"/>
      <c r="P56" s="19"/>
    </row>
    <row r="57" spans="1:16">
      <c r="A57" s="19"/>
      <c r="B57" s="19"/>
      <c r="C57" s="19"/>
      <c r="D57" s="19"/>
      <c r="E57" s="19"/>
      <c r="F57" s="19"/>
      <c r="G57" s="19"/>
      <c r="H57" s="19"/>
      <c r="I57" s="19"/>
      <c r="J57" s="19"/>
      <c r="K57" s="19"/>
      <c r="L57" s="19"/>
      <c r="M57" s="19"/>
      <c r="N57" s="19"/>
      <c r="O57" s="19"/>
      <c r="P57" s="19"/>
    </row>
  </sheetData>
  <mergeCells count="20">
    <mergeCell ref="A1:J7"/>
    <mergeCell ref="C16:C20"/>
    <mergeCell ref="B12:C15"/>
    <mergeCell ref="D14:E15"/>
    <mergeCell ref="F14:G15"/>
    <mergeCell ref="H14:I15"/>
    <mergeCell ref="D16:E20"/>
    <mergeCell ref="F16:G20"/>
    <mergeCell ref="H16:I20"/>
    <mergeCell ref="B10:I11"/>
    <mergeCell ref="D12:I13"/>
    <mergeCell ref="C26:C30"/>
    <mergeCell ref="B16:B30"/>
    <mergeCell ref="D26:E30"/>
    <mergeCell ref="F26:G30"/>
    <mergeCell ref="H26:I30"/>
    <mergeCell ref="D21:E25"/>
    <mergeCell ref="F21:G25"/>
    <mergeCell ref="H21:I25"/>
    <mergeCell ref="C21:C25"/>
  </mergeCells>
  <phoneticPr fontId="9" type="noConversion"/>
  <pageMargins left="0.75" right="0.75" top="1" bottom="1" header="0" footer="0"/>
  <headerFooter alignWithMargins="0"/>
  <ignoredErrors>
    <ignoredError sqref="F39:F40 E40 G40 I40:M40 H41" formula="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Hoja6</vt:lpstr>
      <vt:lpstr>Hoja2</vt:lpstr>
      <vt:lpstr>Hoja4</vt:lpstr>
      <vt:lpstr>Hoja3</vt:lpstr>
      <vt:lpstr>CORRUPCCIÓN</vt:lpstr>
      <vt:lpstr>Hoja1</vt:lpstr>
      <vt:lpstr>Hoja5</vt:lpstr>
      <vt:lpstr>Nivel Organizacional</vt:lpstr>
      <vt:lpstr>Mapa_Riesgo_Inherente</vt:lpstr>
      <vt:lpstr>Contexto</vt:lpstr>
      <vt:lpstr>Fuentes del Riesgo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Leonardo Lopez Avila</dc:creator>
  <cp:lastModifiedBy>Fatima Rodriguez</cp:lastModifiedBy>
  <cp:lastPrinted>2017-09-21T22:15:34Z</cp:lastPrinted>
  <dcterms:created xsi:type="dcterms:W3CDTF">2015-07-13T16:05:22Z</dcterms:created>
  <dcterms:modified xsi:type="dcterms:W3CDTF">2018-01-16T16:28:53Z</dcterms:modified>
</cp:coreProperties>
</file>