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mc:AlternateContent xmlns:mc="http://schemas.openxmlformats.org/markup-compatibility/2006">
    <mc:Choice Requires="x15">
      <x15ac:absPath xmlns:x15ac="http://schemas.microsoft.com/office/spreadsheetml/2010/11/ac" url="Z:\Compartida Control Interno\11.SEGUIMIENTO PLAN ANTICORRUPCIÓN\2018\0.Resultado Seguimientos\Corte a 31 dic\"/>
    </mc:Choice>
  </mc:AlternateContent>
  <xr:revisionPtr revIDLastSave="0" documentId="14_{02668961-6F3C-4EF1-AB1F-08A1B054F099}" xr6:coauthVersionLast="40" xr6:coauthVersionMax="40" xr10:uidLastSave="{00000000-0000-0000-0000-000000000000}"/>
  <bookViews>
    <workbookView xWindow="0" yWindow="0" windowWidth="28800" windowHeight="11925" tabRatio="403" firstSheet="4" activeTab="4" xr2:uid="{00000000-000D-0000-FFFF-FFFF00000000}"/>
  </bookViews>
  <sheets>
    <sheet name="Hoja6" sheetId="25" state="hidden" r:id="rId1"/>
    <sheet name="Hoja2" sheetId="24" state="hidden" r:id="rId2"/>
    <sheet name="Hoja4" sheetId="21" state="hidden" r:id="rId3"/>
    <sheet name="Hoja3" sheetId="20" state="hidden" r:id="rId4"/>
    <sheet name="Consolidado" sheetId="27" r:id="rId5"/>
    <sheet name="Segimiento a los Riesgos de C." sheetId="19" r:id="rId6"/>
    <sheet name="Hoja1" sheetId="26" state="hidden" r:id="rId7"/>
    <sheet name="Hoja5" sheetId="22" state="hidden" r:id="rId8"/>
    <sheet name="Nivel Organizacional" sheetId="17" state="hidden" r:id="rId9"/>
    <sheet name="Mapa_Riesgo_Inherente" sheetId="10" state="hidden" r:id="rId10"/>
    <sheet name="Contexto" sheetId="15" state="hidden" r:id="rId11"/>
    <sheet name="Fuentes del Riesgo" sheetId="16" state="hidden" r:id="rId12"/>
  </sheets>
  <externalReferences>
    <externalReference r:id="rId13"/>
    <externalReference r:id="rId14"/>
    <externalReference r:id="rId15"/>
    <externalReference r:id="rId16"/>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calcId="181029"/>
</workbook>
</file>

<file path=xl/calcChain.xml><?xml version="1.0" encoding="utf-8"?>
<calcChain xmlns="http://schemas.openxmlformats.org/spreadsheetml/2006/main">
  <c r="E25" i="27" l="1"/>
  <c r="D25" i="27" l="1"/>
  <c r="C25" i="27"/>
  <c r="K16" i="19" l="1"/>
  <c r="I16" i="19"/>
  <c r="L16" i="19" l="1"/>
  <c r="M16" i="19" s="1"/>
  <c r="K27" i="19" l="1"/>
  <c r="I27" i="19"/>
  <c r="K26" i="19"/>
  <c r="I26" i="19"/>
  <c r="K25" i="19"/>
  <c r="I25" i="19"/>
  <c r="K24" i="19"/>
  <c r="I24" i="19"/>
  <c r="K20" i="19"/>
  <c r="I20" i="19"/>
  <c r="K19" i="19"/>
  <c r="I19" i="19"/>
  <c r="K18" i="19"/>
  <c r="I18" i="19"/>
  <c r="K17" i="19"/>
  <c r="I17" i="19"/>
  <c r="K15" i="19"/>
  <c r="I15" i="19"/>
  <c r="K21" i="19"/>
  <c r="I21" i="19"/>
  <c r="K14" i="19"/>
  <c r="I14" i="19"/>
  <c r="K13" i="19"/>
  <c r="I13" i="19"/>
  <c r="K11" i="19"/>
  <c r="I11" i="19"/>
  <c r="K10" i="19"/>
  <c r="I10" i="19"/>
  <c r="K9" i="19"/>
  <c r="I9" i="19"/>
  <c r="K8" i="19"/>
  <c r="I8" i="19"/>
  <c r="K7" i="19"/>
  <c r="I7" i="19"/>
  <c r="I12" i="19"/>
  <c r="K12" i="19"/>
  <c r="I22" i="19"/>
  <c r="K22" i="19"/>
  <c r="I23" i="19"/>
  <c r="K23" i="19"/>
  <c r="I28" i="19"/>
  <c r="K28" i="19"/>
  <c r="I29" i="19"/>
  <c r="K29" i="19"/>
  <c r="L8" i="19" l="1"/>
  <c r="M8" i="19" s="1"/>
  <c r="L27" i="19"/>
  <c r="M27" i="19" s="1"/>
  <c r="L19" i="19"/>
  <c r="M19" i="19" s="1"/>
  <c r="L10" i="19"/>
  <c r="M10" i="19" s="1"/>
  <c r="L12" i="19"/>
  <c r="M12" i="19" s="1"/>
  <c r="L29" i="19"/>
  <c r="M29" i="19" s="1"/>
  <c r="L26" i="19"/>
  <c r="M26" i="19" s="1"/>
  <c r="L17" i="19"/>
  <c r="M17" i="19" s="1"/>
  <c r="L20" i="19"/>
  <c r="M20" i="19" s="1"/>
  <c r="L9" i="19"/>
  <c r="M9" i="19" s="1"/>
  <c r="L22" i="19"/>
  <c r="M22" i="19" s="1"/>
  <c r="L14" i="19"/>
  <c r="M14" i="19" s="1"/>
  <c r="L24" i="19"/>
  <c r="M24" i="19" s="1"/>
  <c r="L15" i="19"/>
  <c r="M15" i="19" s="1"/>
  <c r="L25" i="19"/>
  <c r="M25" i="19" s="1"/>
  <c r="L28" i="19"/>
  <c r="M28" i="19" s="1"/>
  <c r="L11" i="19"/>
  <c r="M11" i="19" s="1"/>
  <c r="L18" i="19"/>
  <c r="M18" i="19" s="1"/>
  <c r="L7" i="19"/>
  <c r="M7" i="19" s="1"/>
  <c r="L21" i="19"/>
  <c r="M21" i="19" s="1"/>
  <c r="L23" i="19"/>
  <c r="M23" i="19" s="1"/>
  <c r="L13" i="19"/>
  <c r="M13" i="19" s="1"/>
  <c r="K6" i="19" l="1"/>
  <c r="I6" i="19"/>
  <c r="L6" i="19" l="1"/>
  <c r="M6" i="19" s="1"/>
  <c r="D39" i="10" l="1"/>
  <c r="D40" i="10"/>
  <c r="C41" i="10"/>
  <c r="C42" i="10"/>
  <c r="C43" i="10"/>
  <c r="C45" i="10"/>
  <c r="D45" i="10"/>
  <c r="C48" i="10"/>
  <c r="B41" i="10"/>
  <c r="B43" i="10"/>
  <c r="B44" i="10"/>
  <c r="B46" i="10"/>
  <c r="B48" i="10"/>
  <c r="C46" i="10"/>
  <c r="B47" i="10"/>
  <c r="B45" i="10" l="1"/>
  <c r="C40" i="10"/>
  <c r="M40" i="10" s="1"/>
  <c r="D41" i="10"/>
  <c r="F41" i="10" s="1"/>
  <c r="D43" i="10"/>
  <c r="M43" i="10" s="1"/>
  <c r="D47" i="10"/>
  <c r="B42" i="10"/>
  <c r="D42" i="10"/>
  <c r="L42" i="10" s="1"/>
  <c r="D48" i="10"/>
  <c r="J48" i="10" s="1"/>
  <c r="C39" i="10"/>
  <c r="F39" i="10" s="1"/>
  <c r="H45" i="10"/>
  <c r="I45" i="10"/>
  <c r="M45" i="10"/>
  <c r="C47" i="10"/>
  <c r="B40" i="10"/>
  <c r="K45" i="10"/>
  <c r="F45" i="10"/>
  <c r="J45" i="10"/>
  <c r="E45" i="10"/>
  <c r="G45" i="10"/>
  <c r="L45" i="10"/>
  <c r="D44" i="10"/>
  <c r="C44" i="10"/>
  <c r="B39" i="10"/>
  <c r="D46" i="10"/>
  <c r="M46" i="10" s="1"/>
  <c r="J40" i="10" l="1"/>
  <c r="J42" i="10"/>
  <c r="H42" i="10"/>
  <c r="G42" i="10"/>
  <c r="E43" i="10"/>
  <c r="F43" i="10"/>
  <c r="L48" i="10"/>
  <c r="E41" i="10"/>
  <c r="M41" i="10"/>
  <c r="K48" i="10"/>
  <c r="M48" i="10"/>
  <c r="G48" i="10"/>
  <c r="F48" i="10"/>
  <c r="M42" i="10"/>
  <c r="H48" i="10"/>
  <c r="K42" i="10"/>
  <c r="K43" i="10"/>
  <c r="G43" i="10"/>
  <c r="I43" i="10"/>
  <c r="I48" i="10"/>
  <c r="I42" i="10"/>
  <c r="F42" i="10"/>
  <c r="G40" i="10"/>
  <c r="F40" i="10"/>
  <c r="E40" i="10"/>
  <c r="I40" i="10"/>
  <c r="K40" i="10"/>
  <c r="H40" i="10"/>
  <c r="L40" i="10"/>
  <c r="J41" i="10"/>
  <c r="G41" i="10"/>
  <c r="L41" i="10"/>
  <c r="H41" i="10"/>
  <c r="I41" i="10"/>
  <c r="K41" i="10"/>
  <c r="E42" i="10"/>
  <c r="J43" i="10"/>
  <c r="H43" i="10"/>
  <c r="L43" i="10"/>
  <c r="E48" i="10"/>
  <c r="J39" i="10"/>
  <c r="M39" i="10"/>
  <c r="L39" i="10"/>
  <c r="K39" i="10"/>
  <c r="I39" i="10"/>
  <c r="G39" i="10"/>
  <c r="H39" i="10"/>
  <c r="E39" i="10"/>
  <c r="H47" i="10"/>
  <c r="K47" i="10"/>
  <c r="E47" i="10"/>
  <c r="G47" i="10"/>
  <c r="I47" i="10"/>
  <c r="L47" i="10"/>
  <c r="J47" i="10"/>
  <c r="F47" i="10"/>
  <c r="M47" i="10"/>
  <c r="G46" i="10"/>
  <c r="E46" i="10"/>
  <c r="F46" i="10"/>
  <c r="L46" i="10"/>
  <c r="I46" i="10"/>
  <c r="H46" i="10"/>
  <c r="J46" i="10"/>
  <c r="K46" i="10"/>
  <c r="J44" i="10"/>
  <c r="F44" i="10"/>
  <c r="K44" i="10"/>
  <c r="L44" i="10"/>
  <c r="H44" i="10"/>
  <c r="M44" i="10"/>
  <c r="I44" i="10"/>
  <c r="G44" i="10"/>
  <c r="E44" i="10"/>
  <c r="E49" i="10" l="1"/>
  <c r="D16" i="10" s="1"/>
  <c r="M49" i="10"/>
  <c r="H26" i="10" s="1"/>
  <c r="J49" i="10"/>
  <c r="H21" i="10" s="1"/>
  <c r="G49" i="10"/>
  <c r="H16" i="10" s="1"/>
  <c r="H49" i="10"/>
  <c r="D21" i="10" s="1"/>
  <c r="F49" i="10"/>
  <c r="F16" i="10" s="1"/>
  <c r="K49" i="10"/>
  <c r="D26" i="10" s="1"/>
  <c r="L49" i="10"/>
  <c r="F26" i="10" s="1"/>
  <c r="I49" i="10"/>
  <c r="F21" i="10" s="1"/>
</calcChain>
</file>

<file path=xl/sharedStrings.xml><?xml version="1.0" encoding="utf-8"?>
<sst xmlns="http://schemas.openxmlformats.org/spreadsheetml/2006/main" count="986" uniqueCount="446">
  <si>
    <t>Personas</t>
  </si>
  <si>
    <t>Tecnologìa</t>
  </si>
  <si>
    <t>Procesos</t>
  </si>
  <si>
    <t>Infraestructura</t>
  </si>
  <si>
    <t>No.</t>
  </si>
  <si>
    <t>AREA DE IMPACTO</t>
  </si>
  <si>
    <t>FUENTES DE RIESGO</t>
  </si>
  <si>
    <t>PROBABILIDAD</t>
  </si>
  <si>
    <t>IMPACTO</t>
  </si>
  <si>
    <t>SEVERIDAD</t>
  </si>
  <si>
    <t>VALOR DE SEVERIDAD</t>
  </si>
  <si>
    <t>EFECTIVIDAD CONTROL</t>
  </si>
  <si>
    <t>VALOR SEVERIDAD</t>
  </si>
  <si>
    <t>POLÍTICAS DE MANEJO</t>
  </si>
  <si>
    <t>PORCENTAJE REDUCCIÓN RIESGO SEGÚN E.C</t>
  </si>
  <si>
    <t>ACEPTABLE</t>
  </si>
  <si>
    <t>1</t>
  </si>
  <si>
    <t>Asumir</t>
  </si>
  <si>
    <t>TOLERABLE</t>
  </si>
  <si>
    <t>2</t>
  </si>
  <si>
    <t>Reducir</t>
  </si>
  <si>
    <t>MODERADO</t>
  </si>
  <si>
    <t>MODERADA</t>
  </si>
  <si>
    <t>3</t>
  </si>
  <si>
    <t>Evitar</t>
  </si>
  <si>
    <t>NIVEL ORGANIZACIONAL DEL RIESGO</t>
  </si>
  <si>
    <t>IMPORTANTE</t>
  </si>
  <si>
    <t>4</t>
  </si>
  <si>
    <t>Compartir</t>
  </si>
  <si>
    <t>INACEPTABLE</t>
  </si>
  <si>
    <t>5</t>
  </si>
  <si>
    <t>Transferir</t>
  </si>
  <si>
    <t>6</t>
  </si>
  <si>
    <t>7</t>
  </si>
  <si>
    <t>8</t>
  </si>
  <si>
    <t>ALTA</t>
  </si>
  <si>
    <t>9</t>
  </si>
  <si>
    <t>10</t>
  </si>
  <si>
    <t>11</t>
  </si>
  <si>
    <t>12</t>
  </si>
  <si>
    <t>13</t>
  </si>
  <si>
    <t>14</t>
  </si>
  <si>
    <t>15</t>
  </si>
  <si>
    <t>16</t>
  </si>
  <si>
    <t>17</t>
  </si>
  <si>
    <t>18</t>
  </si>
  <si>
    <t>19</t>
  </si>
  <si>
    <t>20</t>
  </si>
  <si>
    <t>21</t>
  </si>
  <si>
    <t>22</t>
  </si>
  <si>
    <t>23</t>
  </si>
  <si>
    <t>24</t>
  </si>
  <si>
    <t>25</t>
  </si>
  <si>
    <t>Información</t>
  </si>
  <si>
    <t>Estratégico</t>
  </si>
  <si>
    <t>Táctico</t>
  </si>
  <si>
    <t>Operativo</t>
  </si>
  <si>
    <t>BAJA</t>
  </si>
  <si>
    <t>MEDIA</t>
  </si>
  <si>
    <t>LEVE</t>
  </si>
  <si>
    <t>CATASTRÓFICO</t>
  </si>
  <si>
    <t>EFECTIVIDAD DE CONTROLES</t>
  </si>
  <si>
    <t>Si</t>
  </si>
  <si>
    <t>No</t>
  </si>
  <si>
    <t>Documentado</t>
  </si>
  <si>
    <t>Preventivo</t>
  </si>
  <si>
    <t>Detectivo</t>
  </si>
  <si>
    <t>Correctivo</t>
  </si>
  <si>
    <t>Permanente</t>
  </si>
  <si>
    <t>Periódico</t>
  </si>
  <si>
    <t>Ocasional</t>
  </si>
  <si>
    <t>Externos (Eventos Naturales/ Terceros)</t>
  </si>
  <si>
    <t>Automatización</t>
  </si>
  <si>
    <t xml:space="preserve">Oportunidad </t>
  </si>
  <si>
    <t xml:space="preserve">Periodicidad </t>
  </si>
  <si>
    <t>Automático</t>
  </si>
  <si>
    <t>CALIICACIÓN</t>
  </si>
  <si>
    <t>INEXISTENTE</t>
  </si>
  <si>
    <t>REGULAR</t>
  </si>
  <si>
    <t>BUENO</t>
  </si>
  <si>
    <t>EXCELENTE</t>
  </si>
  <si>
    <t>MAPA DE RIESGO INHERENTE</t>
  </si>
  <si>
    <t>Impacto</t>
  </si>
  <si>
    <t>Probabilidad</t>
  </si>
  <si>
    <t>Aceptable</t>
  </si>
  <si>
    <t>Moderada</t>
  </si>
  <si>
    <t>Inaceptable</t>
  </si>
  <si>
    <t>Baja-Leve</t>
  </si>
  <si>
    <t>Baja-Moderado</t>
  </si>
  <si>
    <t>Baja-Catastrófico</t>
  </si>
  <si>
    <t>Media-Leve</t>
  </si>
  <si>
    <t>Media-Moderado</t>
  </si>
  <si>
    <t>Media-Catastrófico</t>
  </si>
  <si>
    <t>Alta-Leve</t>
  </si>
  <si>
    <t>Alta-Moderado</t>
  </si>
  <si>
    <t>Alta-
Catastrófico</t>
  </si>
  <si>
    <t>PROBABLE</t>
  </si>
  <si>
    <t>IMPROBABLE</t>
  </si>
  <si>
    <t>MAYOR</t>
  </si>
  <si>
    <t>CASI SEGURO</t>
  </si>
  <si>
    <t>POSIBLE</t>
  </si>
  <si>
    <t>RARO</t>
  </si>
  <si>
    <t>Calidad</t>
  </si>
  <si>
    <t>CAUSA</t>
  </si>
  <si>
    <t>Ambiente</t>
  </si>
  <si>
    <t>Credibilidad, buen nombre y reputación</t>
  </si>
  <si>
    <t>Servidor público o contratista</t>
  </si>
  <si>
    <t>CONSECUENCIA</t>
  </si>
  <si>
    <t>CLASIFICACIÓN</t>
  </si>
  <si>
    <t>VALORACIÓN DEL RIESGO</t>
  </si>
  <si>
    <t>RIESGO INHERENTE</t>
  </si>
  <si>
    <t xml:space="preserve">ZONA DE RIESGO </t>
  </si>
  <si>
    <t xml:space="preserve"> CONTEXTO</t>
  </si>
  <si>
    <t>$5:$5</t>
  </si>
  <si>
    <t>Externo</t>
  </si>
  <si>
    <t>Interno</t>
  </si>
  <si>
    <t>Del proceso</t>
  </si>
  <si>
    <t>$D$25</t>
  </si>
  <si>
    <t>$B$14</t>
  </si>
  <si>
    <t>Exp. Personas</t>
  </si>
  <si>
    <t>Cumplimiento</t>
  </si>
  <si>
    <t>Estratégicos</t>
  </si>
  <si>
    <t>Financieros</t>
  </si>
  <si>
    <t>Imagen</t>
  </si>
  <si>
    <t>Operativos</t>
  </si>
  <si>
    <t>Tecnología</t>
  </si>
  <si>
    <t>Daños Medio ambiente</t>
  </si>
  <si>
    <t>Afectación P/S</t>
  </si>
  <si>
    <t>Gestión de Activos</t>
  </si>
  <si>
    <t>Gestión del  Cambio</t>
  </si>
  <si>
    <t>Gestión de la  Alta Dirección</t>
  </si>
  <si>
    <t>Tácticos</t>
  </si>
  <si>
    <t>INSIGNIFICANTE</t>
  </si>
  <si>
    <t>$I$32</t>
  </si>
  <si>
    <t>POR  MEJORAR</t>
  </si>
  <si>
    <t>$6:$9</t>
  </si>
  <si>
    <t>General</t>
  </si>
  <si>
    <t>Específico</t>
  </si>
  <si>
    <t>$B:$B</t>
  </si>
  <si>
    <t>$C$16</t>
  </si>
  <si>
    <t>Planeación</t>
  </si>
  <si>
    <t>Selección</t>
  </si>
  <si>
    <t>Contratación</t>
  </si>
  <si>
    <t>Ejecución</t>
  </si>
  <si>
    <t>MENOR</t>
  </si>
  <si>
    <t>BAJO</t>
  </si>
  <si>
    <t>MEDIO</t>
  </si>
  <si>
    <t>ALTO</t>
  </si>
  <si>
    <t>EXTREMO</t>
  </si>
  <si>
    <t>CASI CIERTO</t>
  </si>
  <si>
    <t>$C$15</t>
  </si>
  <si>
    <t>Económicos</t>
  </si>
  <si>
    <t>Sociales o Políticos</t>
  </si>
  <si>
    <t>Operacionales</t>
  </si>
  <si>
    <t>Regulatorios</t>
  </si>
  <si>
    <t>Naturaleza</t>
  </si>
  <si>
    <t>Ambientales</t>
  </si>
  <si>
    <t>Tecnológicos</t>
  </si>
  <si>
    <t>$C$33</t>
  </si>
  <si>
    <t>CONTROLES</t>
  </si>
  <si>
    <t>EXTREMA</t>
  </si>
  <si>
    <t>CALIFICACIÓN DEL CONTROL</t>
  </si>
  <si>
    <t>SI</t>
  </si>
  <si>
    <t>NO</t>
  </si>
  <si>
    <t>Manual</t>
  </si>
  <si>
    <t>$C$5</t>
  </si>
  <si>
    <t>Evitar el Riesgo</t>
  </si>
  <si>
    <t>Transferir el Riesgo</t>
  </si>
  <si>
    <t>Aceptar el Riesgo</t>
  </si>
  <si>
    <t>Reducir la probabilidad de la ocurrencia del evento</t>
  </si>
  <si>
    <t>Reducir las consecuencias o el impacto del Riesgo a través de planes de contingencia</t>
  </si>
  <si>
    <t>$C$21</t>
  </si>
  <si>
    <t>ZONA DE RIESGO</t>
  </si>
  <si>
    <t>Período de ejecución</t>
  </si>
  <si>
    <t>Acciones</t>
  </si>
  <si>
    <t>ANALISIS DEL RIESGO</t>
  </si>
  <si>
    <t>EVALUACIÓN DEL RIESGO</t>
  </si>
  <si>
    <t xml:space="preserve"> IDENTIFICACIÓN DEL RIESGO</t>
  </si>
  <si>
    <t xml:space="preserve">   DESCRIPCIÓN                RIESGO                    (Que puede pasar y cómo puede suceder)</t>
  </si>
  <si>
    <t>PROCESO</t>
  </si>
  <si>
    <t>GESTIÓN  JURIDICA</t>
  </si>
  <si>
    <t>1.  Omisión en el cumplimiento los requisitos legales de la contratación publica
2. Incumplimiento de procedimientos.</t>
  </si>
  <si>
    <t>Celebración de los contratos sin el cumplimiento de los requisitos legales.</t>
  </si>
  <si>
    <t xml:space="preserve">1. Sanciones de tipo disciplinario, fiscal y penal.
2. Mala imagen institucional
</t>
  </si>
  <si>
    <t>EFECTIVIDAD DEL CONTROL</t>
  </si>
  <si>
    <t>1. Cumplimiento de los procedimientos establecidos al respectivo tipo o modalidad de contratación.
2. Capacitación a los servidores públicos que realizan tareas sobre temas contractuales.
3. Cumplimiento concreto de los principos contractuales, legales y constitucionales..</t>
  </si>
  <si>
    <t>Año 2018</t>
  </si>
  <si>
    <t xml:space="preserve">
Deshonestidad por parte de los servidores encargados de la toma de decisiones en materia contractual.
</t>
  </si>
  <si>
    <t>Direccionamiento en la adjudicación del contrato o limitación de proponentes.</t>
  </si>
  <si>
    <t>El proponente o contratista asalta la buena fe de la Entidad,  del supervisor o interventor y adultera documentos o soportes.</t>
  </si>
  <si>
    <t>Falsificación de documentos o soportes para que se adjudique un contrato, o para recibir el pago por parte de los contratantes.</t>
  </si>
  <si>
    <t>Detrimento patrimonial, lo que origina la presentación de la denuncia de carácter penal ante la Fiscalía, denuncia ante los demás distintos entes de control; al ente rector que vigila la profesión, si a ello hubiere lugar.</t>
  </si>
  <si>
    <t>1. Demandas.
2. Mala imagen institucional.
3.Quejas ante los entes de control.</t>
  </si>
  <si>
    <t>1. Comité de apoyo a la Actividad Contractual.
2. Comité verificador y evaluador de cada proceso de selección pública.
3. Coordinación y acompañamiento del área técnica y financiera.</t>
  </si>
  <si>
    <t>1. Cumplimiento de los procedimientos establecidos en la Entidad, para las distintas modalidades de contratación.
2. Cumplimiento concreto de los principios contractuales, legales y constitucionales.
3. Seguimiento a los compromisos en las actas del Comité evaluador.
4. Observaciones, comentarios, pronunciamientos del Supervisor o del interventor.</t>
  </si>
  <si>
    <t>1. Seguir realizando los comités de apoyos contractuales para los procesos de selección que se requieran.</t>
  </si>
  <si>
    <t xml:space="preserve"> Actas de asistencia.</t>
  </si>
  <si>
    <t xml:space="preserve"> Actas de asistencia </t>
  </si>
  <si>
    <t>TRANSFORMACIONES CULTURALES</t>
  </si>
  <si>
    <t xml:space="preserve">Alterar la información para no presentar cifras reales, como beneficio de la entidad. (Terceros)                            </t>
  </si>
  <si>
    <t>Manipular la información para beneficios particulares</t>
  </si>
  <si>
    <t>1. Información inconsistente.
2. Mala toma de decisiones.
3. Falta de credibilidad en la entidad.</t>
  </si>
  <si>
    <t>Formularios de encuestas diligenciados con información no real, por facilidad.</t>
  </si>
  <si>
    <t>Falsedad en documentos.</t>
  </si>
  <si>
    <t>1. Formularios con información que no se ajusta a la realidad de la ciudad.
2. Falta de credibilidad en la entidad.</t>
  </si>
  <si>
    <t xml:space="preserve">1. Realizar la metodología apropiadas para las mediciones e investigaciones, de acuerdo con el Procedimiento de mediciones y los documentos asociados.
2. Revisión de los formularios de las encuestas diligenciadas, de la información recolectada  y los reportes que se diligencian en campo.
3. Asignar  un responsable técnico para el procesamiento y consolidación de la información.                                                  4. Validar los documentos por parte del equipo de la Subdirección Observatorio de Culturas.
</t>
  </si>
  <si>
    <t>1. Realizar las actividades de acuerdo con el manual y el  instructivo.
2. Diligenciar el formato de crítica y digitación de encuestas.
3. Verificación y supervisión para la aplicación en campo</t>
  </si>
  <si>
    <t xml:space="preserve"> Realizar la medición y presentar los resultados,  de acuerdo con el procedimiento establecido.</t>
  </si>
  <si>
    <t>1- Solicitud de la medición.
2- FR- 03-PR-GIN-01 Guía de Trabajo
3-   Formulario 
4- Informe de presentación de resultados 
5- Encuesta de satisfacción por parte del usuario</t>
  </si>
  <si>
    <t>1- Diligenciar el formato de critica y digitación de encuestas.                         2-  Realizar talleres de capacitación, sobre el manual metodológico y los formatos asociados.</t>
  </si>
  <si>
    <t>1- Formato de crítica y digitación de encuestas. (Backup de sistemas).           2- Actas</t>
  </si>
  <si>
    <t>Año  2018</t>
  </si>
  <si>
    <t>COMUNICACIONES</t>
  </si>
  <si>
    <t>Querer beneficiar a un tercero.</t>
  </si>
  <si>
    <t>Publicación extemporánea de información</t>
  </si>
  <si>
    <t>1. Pérdida de credibilidad institucional.
2.Llamados de atención de organismos de control
3. Generación de crisis mediática
4. Baja calificación de suministro de información a medios</t>
  </si>
  <si>
    <t>1. Solicitudes de modificación de procedimientos a que haya lugar.
2. Formatos de asistencia a socializaciones de procedimientos.</t>
  </si>
  <si>
    <t>DIRECCIONAMIENTO  ESTRATÉGICO</t>
  </si>
  <si>
    <t>Flexibilidad en el manejo de los procedimientos del proceso.</t>
  </si>
  <si>
    <t>Incumplir los requisitos establecidos en los procedimientos por intereses particulares.</t>
  </si>
  <si>
    <t>Desarrollar actividades sin los requisitos establecidos por la entidad</t>
  </si>
  <si>
    <t>1. Intereses particulares.
2. Flexibilidad en el manejo de los procedimientos del proceso.</t>
  </si>
  <si>
    <t>Entregar información imprecisa y/o poco confiable a los grupos de interés.</t>
  </si>
  <si>
    <t>1. Pérdida de credibilidad del sector ante la ciudadanía.
2. Posibles sanciones a la entidad.
3. Pérdida de credibilidad de la SDCRD ante el sector.</t>
  </si>
  <si>
    <t xml:space="preserve">1- Manual: utilizan los formatos establecidos.        
2-  La frecuencia es mensual y es revisado por varios profesionales.
</t>
  </si>
  <si>
    <t>1- Se establece unos roles para los usuarios del Sistema.            
2- Aplicativo.
3- Se revisa y diligencia mensualmente.</t>
  </si>
  <si>
    <t>Verificar los tiempos utilizados para el cumplimiento de las actividades de publicación.  (Briefe).</t>
  </si>
  <si>
    <t xml:space="preserve">1. Mantener actualizados los procedimientos.
2. Socialización frente a los procedimientos.
</t>
  </si>
  <si>
    <t xml:space="preserve">Desarrollo e implementación de un aplicativo para la programación y seguimiento de las activadades y metas de los proyectos de inversión
</t>
  </si>
  <si>
    <t>Aplicativo en funcionamiento</t>
  </si>
  <si>
    <t>GESTIÓN DE TIC</t>
  </si>
  <si>
    <t xml:space="preserve">Modificación, eliminación y/o violación a la confidencialidad de la información de la entidad almacenada en bases de datos de manera malintencionada por parte del personal que administra la plataforma informática de la entidad.
</t>
  </si>
  <si>
    <t>Modificación, eliminación y/o violación a la confidencialidad de la información de la entidad almacenada en bases de datos</t>
  </si>
  <si>
    <t>1. Indisponibilidad de trabajo por parte de los usuarios.
2. Pérdida de información sensible de la entidad.
3. Beneficios particulares.</t>
  </si>
  <si>
    <t xml:space="preserve">1. Cumplir la politica de seguridad de la información.                                                                                         2. Aviso de Privacidad    </t>
  </si>
  <si>
    <t xml:space="preserve">Configuración y  revisión  de roles y perfiles en los sistemas de información misionales de la Secretaría
</t>
  </si>
  <si>
    <t>Acta de restauración de información y actas de verificación de auditorías</t>
  </si>
  <si>
    <t>Omisión en la verificación de los requisitos mínimos acreditados por los aspirantes la información de los aspirantes.
Presiones externas.</t>
  </si>
  <si>
    <t>1. Incumplimiento de la normatividad establecida.
2. Procesos disciplinarios o fiscales.</t>
  </si>
  <si>
    <t>3. Revocatoria de actos administrativos y consecuencias fiscales para la entidad</t>
  </si>
  <si>
    <t>Historia laboral.</t>
  </si>
  <si>
    <t>GESTIÓN DOCUMENTAL, DE RECURSOS FÍSICOS Y SERVICIOS GENERALES</t>
  </si>
  <si>
    <t>FOMENTO</t>
  </si>
  <si>
    <t xml:space="preserve"> Falta de condiciones generales de participación aplicables a todos los participantes. </t>
  </si>
  <si>
    <t>Términos y condiciones de la convocatoria se direccionen en beneficio de algún participante.</t>
  </si>
  <si>
    <t xml:space="preserve">Sanciones de tipo disciplinario, fiscal y penal. </t>
  </si>
  <si>
    <t xml:space="preserve">1. Consolidación de condiciones generales de participación únicas para todas la convocatorias ofertadas, que permitirá controlar el diseño de términos y condiciones
2. Coherencia con proyectos de inversión
3. Coherencia con Plan de Desarrollo Vigencia.
4. Coherencia con Política Cultural y políticas vigentes.
</t>
  </si>
  <si>
    <t>Expedientes ORFEO</t>
  </si>
  <si>
    <t>FORMALIZACIÓN DE ENTIDADES SIN ÁNIMO DE LUCRO</t>
  </si>
  <si>
    <t>Debido a una mala conducta de un funcionario o contratista de la SCRD.</t>
  </si>
  <si>
    <t>Que se emitan actos administrativos y/o documentos sin el cumplimiento de los requisitos por parte de las ESAL deportivas y recreativas que pertenecen al Sistema Nacional del Deporte o que estén sujetas a inspección, vigilancia y control por  parte de la SDCRD.</t>
  </si>
  <si>
    <t xml:space="preserve">Posibles perjuicios a terceros, responsabilidades disciplinarias y penales.
Desconfianza de la ciudadanía en la entidad.
Conflictos internos en las ESAL.
</t>
  </si>
  <si>
    <t>1. Revisiones cruzadas de los trámites entre los funcionarios de la dependencia.
2. Revisión por parte del (la) Director (a) de Personas Jurídicas</t>
  </si>
  <si>
    <t>Actos Administrativos revisados y aprobados.</t>
  </si>
  <si>
    <t>PARTICIPACIÓN Y DIÁLOGO SOCIAL</t>
  </si>
  <si>
    <t>Falta de garantías en el mecanismo de las elecciónes</t>
  </si>
  <si>
    <t>Fraude en las elecciones de los consejeros de Arte Cultura y Patrimonio</t>
  </si>
  <si>
    <t>Declaratoria de nulidad de la elección lo que conlleva a la falta de representación de una población en el Sistema Distrital de Arte, Cultura y Patrimonio</t>
  </si>
  <si>
    <t>Cumplimiento del las condiciones en el Instructivo de elecciones.</t>
  </si>
  <si>
    <t>Control durante el proceso de elección.</t>
  </si>
  <si>
    <t>Instructivos actualizados. Divulgación de los requisitos y metodología para las elecciones.</t>
  </si>
  <si>
    <t>1. check list.                        2. Vo.Bo. de los responsables.</t>
  </si>
  <si>
    <t>GESTIÓN DE LA INFRAESTRUCTURA CULTURAL Y PATRIMONIAL</t>
  </si>
  <si>
    <t>GESTIÓN FINANCIERA</t>
  </si>
  <si>
    <t xml:space="preserve">1. Desactualización y/o aplicación incorrecta de la normatividad vigente.  
2. Desactualización de la información en los aplicativos a cargo de la Secretaría de Hacienda, utilizados por el Grupo Interno de Recursos Financieros.                                                                                                3. Incumplimiento de las acciones de control establecidos en los procedimientos. 
</t>
  </si>
  <si>
    <t>Realizar pagos por fuera de las normas y/o los procedimientos para favorecer a un tercero.</t>
  </si>
  <si>
    <t xml:space="preserve">1. Investigaciones administrativas, disciplinarias fiscales y/o penales 
2. Reprocesos de información.
3. Mala imagen de la entidad
</t>
  </si>
  <si>
    <t xml:space="preserve">1.     Actualización de Procedimientos ,
2.     la revisión conjunta de profesionales  interdisciplinarios involucrados en procedimiento Trámites para Pagos.
3.     Elaboración de la Matriz de descuentos tributarios y no tributarios.
4.     Ejecución del Contrato de Asesoría Tributaria.
</t>
  </si>
  <si>
    <t xml:space="preserve">1.     Solicitud de modificación de procedimientos en el Orfeo y control de cambios,
2.    Revisión de Orden de pago evidencia en la trazabilidad del ORFEO.
3.     Documento compartido en drive de la Matriz de descuentos tributarios y no tributarios.
4.     Certificaciones de cumplimiento expedidas por el supervisor del contrato.
</t>
  </si>
  <si>
    <t xml:space="preserve">1-  Revisión de la Orden de Pago, la cual pasa por varios Profesionales del al Dependencia.                                                                                                                                                                                                                                          2-Se cuenta con asesoria externa en temas Tributarios (contrato 116, firma de asesora Crowe Horwath). </t>
  </si>
  <si>
    <t>MEJORA CONTINUA</t>
  </si>
  <si>
    <t>Reportes de seguimiento de cumplimiento de las herramientas de gestión de la entidad carecen de un detalle suficiente para soportar las evidencias con base en las que se hacen.</t>
  </si>
  <si>
    <t>1. Reducción de los impactos de la gestión de la entidad.                                         2. Perdida de credibilidad  del SIG.</t>
  </si>
  <si>
    <t>1. Procedimientos: PR-MEJ-03 Acciones correctivas, preventivas y de mejora y PR-MEJ-07 Administración de indicadores.
                                                                                                                             2. Formatos: FR-04-PR-MEJ-03  Cierre y/o seguimiento de Acciones Correctivas, Preventivas y de Mejora – es revisado con Vo. Bo. del Jefe de Planeación y  FR-01-PR-MEJ-07   Reporte de indicadores, el reporte de indicadores tiene Vo. Bo. de la dependencia.
                                                                                                                             3. Herramientas creadas para su respectivo seguimiento y publicadas en la Cultunet, para consulta de los servidores de la entidad y de la Oficina de Control Interno: Herramienta de Administración de la  Mejora e  Indicadores.</t>
  </si>
  <si>
    <t>SEGUIMIENTO Y EVALUACIÓN  DE  LA GESTIÓN</t>
  </si>
  <si>
    <t>Ocultar hallazgos para favorecimiento de intereses.</t>
  </si>
  <si>
    <t>Que no evidencien desviaciones o irregularidades en los temas auditados o revisados.</t>
  </si>
  <si>
    <t>CONTROL DISCIPLINARIO</t>
  </si>
  <si>
    <t>No hacer seguimiento a los términos del proceso disciplinario.</t>
  </si>
  <si>
    <t>Vencimiento de términos del proceso disciplinario.</t>
  </si>
  <si>
    <t xml:space="preserve">Nulidades, acciones judiciales en contra de la entidad y pérdida de competencia para fallar. </t>
  </si>
  <si>
    <t>Falta de control a los equipos, insumos y materiales necesarios para e4l normal funcionamiento de la oficina.</t>
  </si>
  <si>
    <t xml:space="preserve">Pérdida de equipos, insumos y uso inapropiado de materiales
</t>
  </si>
  <si>
    <t>Carencia de equipos y material para la ejecución de las necesidades.</t>
  </si>
  <si>
    <t>1, Verificar la información solicitada en el formato de entrega de solicitud (Briefe), para cumplir con los requerimientos.
2, Elaboracion de planillas de control de salida y entrada de equipos y materiales.</t>
  </si>
  <si>
    <t>1. Informes mensuales del brief.
2. Planillas de Control.</t>
  </si>
  <si>
    <t>Revisiones permanentes de cada uno de los documentos.</t>
  </si>
  <si>
    <t>1. Falta de ética por parte del personal que realiza las actividades y que hace uso de los recursos, servicios, productos y/o información
2. Selección de personal no apropiado para desarrollar las actividades.</t>
  </si>
  <si>
    <t>Mal uso de los recursos, servicios, productos y/o informacion para beneficio propio o de un tercero</t>
  </si>
  <si>
    <t xml:space="preserve">1. Posible detrimento patrimonial
2. Insatisfacción de los grupos de interés
3. Sanciones a la entidad
</t>
  </si>
  <si>
    <t>1. Revisión y comunicación oportuna de alertas en caso de posibles incumplimientos o mal uso de los recursos servicios, productos y/o información
2. Garantizar el seguimiento periódico de las actividades.
3. Realizar los filtros de viabilidad técnica, jurídica y financiera de los requerimientos</t>
  </si>
  <si>
    <t xml:space="preserve">1. Falta de conciencia y ética por parte de los servidores
2. Deficientes verificaciones a los sistemas de información
</t>
  </si>
  <si>
    <t>Alteración y/o modificación de datos en los sistemas de información y de control en beneficio propio o de un tercero</t>
  </si>
  <si>
    <t xml:space="preserve">1. Posible detrimento patrimonial
2. Imposibilitar el cumplimiento de la misión de la entidad y del area en cada unos de los procedimientos.
3. Sanciones a la entidad
</t>
  </si>
  <si>
    <t>Revisión periódica a nivel fisico y  de sistemas para identificar posibles alteraciones.</t>
  </si>
  <si>
    <t xml:space="preserve">1. Descuido de la persona encargada del procedimiento.
2. Falta de ética por parte de los involucrados en el procedimiento
</t>
  </si>
  <si>
    <t>Filtración y/o perdida de información confidencial</t>
  </si>
  <si>
    <t xml:space="preserve">1. Uso indebido de la información
2. Daño de la imagen de la entidad
3. Afectaciones a las áreas, procesos y/o servidores públicos
</t>
  </si>
  <si>
    <t xml:space="preserve">1. Realizar el control de acceso y manipulación de la información 
2. Asegurar la confidencialidad por parte de las personas que accedan y manipulen la información.
</t>
  </si>
  <si>
    <t>1- Utilización del Sistema de Información Disciplinaria aplicando los roles del SID y aplicación de las normas que regulan la materia.                                                              2- Revisión mensual fisica de expedientes con constancia en la respectiva acta.</t>
  </si>
  <si>
    <t>1- Registro de las actuaciones disciplinarias.    2- Actas de seguimiento.</t>
  </si>
  <si>
    <t>Violación de reserva de la información de las actuaciones disciplinarias.</t>
  </si>
  <si>
    <t>Descuido en el manejo de la información reservada o indebida manipulación de los expedientes.</t>
  </si>
  <si>
    <t>Sanciones disciplinarias y penales.</t>
  </si>
  <si>
    <t>1- Seguridad fisica de la información.               2- Seguridad virtual de la información.</t>
  </si>
  <si>
    <t>Octubre a Diciembre del 2018</t>
  </si>
  <si>
    <t>Actas de seguimiento.</t>
  </si>
  <si>
    <t>Por interes particular incorporar personal sin el cumplimiento de los requisitos establecidos en el Manual de Funciones y Competencias Laborales de la entidad.</t>
  </si>
  <si>
    <t xml:space="preserve">1. Diligenciar el formato de análisis de requisitos.
2. De ser necesario, realizar las entrevistas que se consideren pertinentes para verificar el perfil del candidato del cargo a proveer.
</t>
  </si>
  <si>
    <t xml:space="preserve">Acto administrativo expedido conforme a la normatividad vigente sobre la materia. </t>
  </si>
  <si>
    <t>Expediente de Resoluciones.</t>
  </si>
  <si>
    <t>Títulos obtenidos en el exterior sin la debida convalidación establecida por ley.</t>
  </si>
  <si>
    <t>Implementar mecanismos de verificación que permitan establecer el cumplimiento de los requisitos que deben reunir los documentos expedidos en el exterior.</t>
  </si>
  <si>
    <t>Desconocimiento de la normatividad vigente, relacionada con la convalidación de titulos obtenidos en el exterior.</t>
  </si>
  <si>
    <t xml:space="preserve"> Al efectural el análisis de requisitos se empleará el formato de verificación establecido para tal efecto.</t>
  </si>
  <si>
    <t>GESTIÓN DEL TALENTO HUMANO</t>
  </si>
  <si>
    <t>1. Procedimientos actualizados cumpliendo sus puntos de controles.
2. Formatos debidamente diligenciados</t>
  </si>
  <si>
    <t>Favorecimiento a particulares en los procesos contractuales a cargo de la DACP, en la asignación de recursos LEP y en los procesos administrativo referentes a los Bienes de Interese Cultural.</t>
  </si>
  <si>
    <t xml:space="preserve">1. Detrimento patrimonial.
2. Sanciones disciplinarias, fiscales y/o penales.           3. Afectación al cumplimiento de las metas de cada proceso.
</t>
  </si>
  <si>
    <t>1. Falencias en los controles establecidos en los procedimientos cotidianos del proceso. 
2. Falencias en Seguridad informática.
3. La indebida escogencia de la modalidad de selección contractual.</t>
  </si>
  <si>
    <t>1. Aprobación del Comité Distrital de la Contribución Parafiscal Cultural para asignación de recursos LEP y posterior selección por parte de la secretaria de Despacho a través de acto administrativo.                                                                                                    2. Persona encargada de subir información  al Sistema Integrado de Información Financiera -SIIF Nación.  (por ser recursos LEP).                                                                                                     3. Aprobación de los subdirectores y ordenador del gasto para los procesos de contratación de área y para los actos administrativos que definen situaciones respecto  los Bienes de Interes Cultural.</t>
  </si>
  <si>
    <t>1. Actas del Comité Distrital para la Contribución Parafiscaa.                           2. Resoluciones de BIC y LEP.                                       3. Estudios previos aprobados por la Oficina Juridica.</t>
  </si>
  <si>
    <t>1. Cumplimiento de los procedimientos, ejerciendo los puntos de control.                         2. Expedición de actos administrativos motivados.             3. Expedición de documentos de apoyo establecidos para cada procedimiento.</t>
  </si>
  <si>
    <t>1. Debilidad en la identificación y aplicación de criterios de auditoria
2: Falta de seguimiento en etapa de planeación y ejecución de la auditoria</t>
  </si>
  <si>
    <t>ZONA RESIDUAL</t>
  </si>
  <si>
    <t>ESTÁ DOCUMENTADO</t>
  </si>
  <si>
    <t>Cada vez que se elabora las convocatorias  se realizan las revisiones desde el punto de vista técnico y jurídico.</t>
  </si>
  <si>
    <t>Realizar  capacitaciones en materia contractual, y responsabilidad de la supervisión.</t>
  </si>
  <si>
    <t>1- Control permanente del sistema SID.                                              2- Revisión mensual</t>
  </si>
  <si>
    <t>1- Adecuado  y seguro archivo de los expedientes.                                   2- Respaldo digital de las carpetas de actuaciones disciplinarias en el drive sumistrado por sistemas</t>
  </si>
  <si>
    <t>Manipulación de información de reportes de seguimiento de avances de cumplimiento ACPM  en beneficio particular.</t>
  </si>
  <si>
    <t xml:space="preserve">                                                                                                                                                                                                                                                    Revisión de las evidencias relacionadas en los memorandos para el cierre o seguimiento de las acciones.</t>
  </si>
  <si>
    <t>Control de los formatos de  solicitudes</t>
  </si>
  <si>
    <t>1. Mantener actualizados los procedimientos, con sus puntos de control.
2. Socializar los procedimientos para exigir su cumplimiento, al igual que la utilización del formato de solicitud.</t>
  </si>
  <si>
    <t xml:space="preserve">1- Revisión previa al envio al auditado del plan de auditoria contega objetivo, alcance, criterios y cronograma de auditoria por parte del auditor lider.                                                                                                     2- Revisión y aprobación de la lista de  verificación antes de la ejecución de la auditoria por parte del auditor lider.                                                                                    3-  Revisión y aprobación del informe de auditoria cruzando la aplicación de la lista de verificación por parte del auditor lider.                                  </t>
  </si>
  <si>
    <t>Actualización del procedimiento con los controles establecidos en la matriz de riesgos de corrupción.</t>
  </si>
  <si>
    <t>Primer Trimestre del 2019</t>
  </si>
  <si>
    <t>Producto de la Acción</t>
  </si>
  <si>
    <t>ACCIONES ASOCIADAS AL CONTROL Y SU FORTALECIMIENTO</t>
  </si>
  <si>
    <t>1- Seguimiento en la herramientas de administración de la mejora. 2- FR-04-PR-MEJ-03  Cierre y/o seguimiento de Acciones Correctivas, Preventivas y de Mejora, de las acciones cerradas.</t>
  </si>
  <si>
    <t>OBSERVACIONES  OFICINA DE CONTROL INTERNO</t>
  </si>
  <si>
    <t>EFECTIVIDAD  DE LOS CONTROLES</t>
  </si>
  <si>
    <t>OFICINA DE CONTROL INTERNO -SCRD
SEGUIMIENTO A LA MAPA DE RIESGOS DE CORRUPCIÓN - 2018</t>
  </si>
  <si>
    <t xml:space="preserve">SEGUIMIENTO EFECTUADO POR LA OFICINA DE CONTROL INTERNO AL MAPA DE RIESGOS DE CORRUPCIÓN </t>
  </si>
  <si>
    <t>EVIDENCIAS PRODUCTO DE LA ACCIÓN</t>
  </si>
  <si>
    <t>http://intranet.culturarecreacionydeporte.gov.co/mipg/procesos-estrategicos/direccionamiento-estrategico</t>
  </si>
  <si>
    <t xml:space="preserve">Se realizó restauración de backups de los aplicativos </t>
  </si>
  <si>
    <t>Elaboración de acta de restauración</t>
  </si>
  <si>
    <t xml:space="preserve">En los siguientes expedientes virtuales de ORFEO se puede consultar la información correspondiente:
•	201822002200100397E
•	201822002200100396E
•	201822002200100300E
•	201822002200100299E
</t>
  </si>
  <si>
    <t>http://intranet.culturarecreacionydeporte.gov.co/mipg/procesos-misionales/participacion-y-dialogo-social. Se encuentra publicado en la cultunet, en MIPG, en el link de Procesos Misionales, Participación y Dialogo Social. IT-01-PDS v3 Instructivo para el proceso de Elecciones Riesgos y Contigencias Electorales • FR-01-IT-PDS-01 v1 Perfil candidatos arte, cultura y patrimonio • FR-02-IT-PDS-01 v1 solicitud inscripción y constancia de aceptación candidatos al consejo local SDRAFE • FR-03-IT-PDS-01 v1 solicitud y constancia de inscripción candidatos al SDACP • FR-04-IT-PDS-01 v1 Inscripción de electores • FR-05-IT-PDS-01 v1 Certificado de Inscripción • FR-06-IT-PDS-01 v1 Certificado de votación • FR-07-IT-PDS-01 v1 Hoja de vida deportiva o recreación SDRAFE • FR-08-IT-PDS-01 v1 Carta de presentación SDRAFE • FR-09-IT-PDS-01 v1 Consentimiento informado SDACP • FR-10-IT-PDS-01 v1 Acta de instalación - lista de sufragantes y registro general de votantes • FR-11-IT-PDS-01 v1 Acta de escrutinio jurado de votación • FR-12-IT-PDS-01 v1 Elecciones consejeros SDACP - DRAFE • FR-13-IT-PDS-01 v1 Recibo de documentos electorales entregados por los jurados de votación • FR-14-IT-PDS-01 v1 Constancia prestación de servicio como jurado de votación • FR-15-IT-PDS-01 v1 Resultado mesa a mesa • FR-16-IT-PDS-01 v1 Reclamación de testigo laboral • FR-17-IT-PDS-01 v1 Acta de escrutinio Publicación de Resultados en el Micrositio http://www.culturarecreacionydeporte.gov.co/es/participacion-distrital/resultado-definitivo-candidatos-electos-consejos-de-cultura-y-deporte Resultado definitivo candidatos electos consejos de cultura y deporte</t>
  </si>
  <si>
    <t>PROCESOS: 
SCRD-SASI-001-024-2018
SCRD-CMA-004-025-2018
SCRD-CMA-004-026-2018
SCRD-LP-004-027-2018</t>
  </si>
  <si>
    <t>ORFEOS: 
20183100119793
20181103238613</t>
  </si>
  <si>
    <t>https://docs.google.com/spreadsheets/d/e/2PACX-1vQxaGrPSq5IufEYwfbj9q9kGThMFsBgBOG1hAnYXrwydXPqfVCWUM9o-NCBvXSQ83k5F6Frlf4zAEcq/pubhtml</t>
  </si>
  <si>
    <t xml:space="preserve">Actas de Reunión de los integrantes de la Oficina de Control Interno Disciplinario del 10 de septiembre, 9 de noviembre y 5 de diciembre de 2018.  </t>
  </si>
  <si>
    <t>PR-DES-01 v11 Formulación y actualizacion de proyectos de inversión de la Secretaría.
Procedimiento PR-DES-02 v9 Formulación y seguimiento del presupuesto de la SDCRD y del Sector CRD. 
http://intranet.culturarecreacionydeporte.gov.co/mipg/procesos-estrategicos/direccionamiento-estrategico</t>
  </si>
  <si>
    <t>Acta de restauración, radicado Orfeo No. 20188000078983</t>
  </si>
  <si>
    <t>Análisis de requisitos que reposan en historia laboral de los funcionarios.
Expediente de Resoluciones - nombramientos efectuados.</t>
  </si>
  <si>
    <t>Z:\Compartida Control Interno\0.SIG_PROCESO SEGUIMIENTO Y EVALUACIÓN\0.PROCEDIMIENTOS\0. Documentos Vigente_2017\PR01-Auditoria</t>
  </si>
  <si>
    <t>1. Expediente de ofeo 201812004600200001E</t>
  </si>
  <si>
    <t xml:space="preserve">Procedimientos actualizados en Intranet.
</t>
  </si>
  <si>
    <t>Ejecutado corte 31-de diciembre de 2018</t>
  </si>
  <si>
    <t>Expedientes virtuales en orfeo de las esal de competencia de la SCRD, donde se evidencia la revisión de documentos por profesionales diferentes a los que proyectan, según la acción planteada.
Por ejemplo, los siguientes expedientes:
- 201723009800100732E
- 201723009800100733E
- 201723009800100663E
- 201823005500100007E
- 201723009800100028E
- 201562005500100001E
- 201362005500101109E</t>
  </si>
  <si>
    <t>La Dirección de Planeación, informó que durante la vigencia 2018 el proceso de Comunicaciones no reportó la materialización del riesgo "Pérdida de equipos, insumos y uso inapropiado de materiales".</t>
  </si>
  <si>
    <t>La Dirección de Planeación, informó que durante la vigencia 2018 el proceso de Direccionamiento Estratégico no reportó la materialización del riesgo "Incumplir los requisitos establecidos en los procedimientos por intereses particulares".</t>
  </si>
  <si>
    <t>La Dirección de Planeación, informó que durante la vigencia 2018 el proceso de Direccionamiento Estratégico no reportó la materialización del riesgo "Entregar información imprecisa y/o poco confiable a los grupos de interés"</t>
  </si>
  <si>
    <t>La Dirección de Planeación, informó que durante la vigencia 2018 el proceso de Gestión TIC, no reportó la materialización del riesgo "Modificación, eliminación y/o violación a la confidencialidad de la información de la entidad almacenada en bases de datos".</t>
  </si>
  <si>
    <t>La Dirección de Planeación, informó que durante la vigencia 2018 el proceso de Gestión del Talento Humano, no reportó la materialización del riesgo "Por interes particular incorporar personal sin el cumplimiento de los requisitos establecidos en el Manual de Funciones y Competencias Laborales de la entidad".</t>
  </si>
  <si>
    <t>La Dirección de Planeación, informó que durante la vigencia 2018 el proceso de Gestión del Talento Humano, no reportó la materialización del riesgo "Títulos obtenidos en el exterior sin la debida convalidación establecida por ley".</t>
  </si>
  <si>
    <t>La Dirección de Planeación, informó que durante la vigencia 2018 el proceso de Gestión Documental, de Recursos Físicos y Servicios Generales, no reportó la materialización del riesgo "Mal uso de los recursos, servicios, productos y/o informacion para beneficio propio o de un tercero".</t>
  </si>
  <si>
    <t>La Dirección de Planeación, informó que durante la vigencia 2018 el proceso de Gestión Documental, de Recursos Físicos y Servicios Generales, no reportó la materialización del riesgo "Alteración y/o modificación de datos en los sistemas de información y de control en beneficio propio o de un tercero".</t>
  </si>
  <si>
    <t>La Dirección de Planeación, informó que durante la vigencia 2018 el proceso de Gestión Documental, de Recursos Físicos y Servicios Generales, no reportó la materialización del riesgo "Filtración y/o perdida de información confidencial".</t>
  </si>
  <si>
    <t>La Dirección de Planeación, informó que durante la vigencia 2018 el proceso de Fomento, no reportó la materialización del riesgo "Términos y condiciones de la convocatoria se direccionen en beneficio de algún participante.".</t>
  </si>
  <si>
    <t>La Dirección de Planeación, informó que durante la vigencia 2018 el proceso de Formalización de Entidades sin Ánimo de Lucro, no reportó la materialización del riesgo "Que se emitan actos administrativos y/o documentos sin el cumplimiento de los requisitos por parte de las ESAL deportivas y recreativas que pertenecen al Sistema Nacional del Deporte o que estén sujetas a inspección, vigilancia y control por  parte de la SDCRD".</t>
  </si>
  <si>
    <t>La Dirección de Planeación, informó que durante la vigencia 2018 el proceso de Participación y Dialogo Social, no reportó la materialización del riesgo "Fraude en las elecciones de los consejeros de Arte Cultura y Patrimonio".</t>
  </si>
  <si>
    <t>La Dirección de Planeación, informó que durante la vigencia 2018 el proceso de Gestión Jurídica, no reportó la materialización del riesgo "Celebración de los contratos sin el cumplimiento de los requisitos legales.".</t>
  </si>
  <si>
    <t>La Dirección de Planeación, informó que durante la vigencia 2018 el proceso de Gestión Jurídica, no reportó la materialización del riesgo "Direccionamiento en la adjudicación del contrato o limitación de proponentes.".</t>
  </si>
  <si>
    <t>La Dirección de Planeación, informó que durante la vigencia 2018 el proceso de Gestión Jurídica, no reportó la materialización del riesgo "Falsificación de documentos o soportes para que se adjudique un contrato, o para recibir el pago por parte de los contratante".</t>
  </si>
  <si>
    <t>La Dirección de Planeación, informó que durante la vigencia 2018 el proceso de Gestión de la Infraestructura Cultural y Patrimonial, no reportó la materialización del riesgo "Favorecimiento a particulares en los procesos contractuales a cargo de la DACP, en la asignación de recursos LEP y en los procesos administrativo referentes a los Bienes de Interese Cultural.".</t>
  </si>
  <si>
    <t>La Dirección de Planeación, informó que durante la vigencia 2018 el proceso de Seguimiento y Evaluación, no reportó la materialización del riesgo "Ocultar hallazgos para favorecimiento de intereses".</t>
  </si>
  <si>
    <t>La Dirección de Planeación, informó que durante la vigencia 2018 el proceso de Control Disciplinario, no reportó la materialización del riesgo "Vencimiento de términos del proceso disciplinario".</t>
  </si>
  <si>
    <t>La Dirección de Planeación, informó que durante la vigencia 2018 el proceso de Control Disciplinario, no reportó la materialización del riesgo "Violación de reserva de la información de las actuaciones disciplinarias".</t>
  </si>
  <si>
    <t>Proceso</t>
  </si>
  <si>
    <t># Riesgos</t>
  </si>
  <si>
    <t>Direccionamiento Estratégico</t>
  </si>
  <si>
    <t>Gestión del Talento Humano</t>
  </si>
  <si>
    <t>Gestión de Tic</t>
  </si>
  <si>
    <t>Gestión Documental, de Recursos Físicos y Servicios Generales</t>
  </si>
  <si>
    <t>Fomento</t>
  </si>
  <si>
    <t>Formalización de Entidades Sin Ánimo de Lucro</t>
  </si>
  <si>
    <t>Gestión Jurídica</t>
  </si>
  <si>
    <t>Gestión de la Infraestructura Cultural y Patrimonial</t>
  </si>
  <si>
    <t>Gestión Financiera</t>
  </si>
  <si>
    <t>Mejora Continua</t>
  </si>
  <si>
    <t>Seguimiento y Evaluación de la Gestión</t>
  </si>
  <si>
    <t>Control Disciplinario</t>
  </si>
  <si>
    <t>Comunicaciones</t>
  </si>
  <si>
    <t>Total</t>
  </si>
  <si>
    <t>1. MAPA DE RIESGOS DE CORRUPCION POR PROCESO</t>
  </si>
  <si>
    <t>2. RECOMENDACIONES A LA MATRIZ DE RIESGOS DE CORRUPCIÓN</t>
  </si>
  <si>
    <t># Controles Existentes</t>
  </si>
  <si>
    <t>La Oficina de Control Interno realizó el seguimiento al Mapa de Riesgos de la SCRD – Matriz de Riesgos de Corrupción. V.3, verificando la publicación en la página web de la entidad y revisión de los riesgos de corrupción, sus causas y controles, especialmente las acciones asociadas al control, de conformidad con la actividad planteada y la información reportada por las diferentes dependencias responsables, detallado a continuación:</t>
  </si>
  <si>
    <t>N.A</t>
  </si>
  <si>
    <t># Riesgos materializados</t>
  </si>
  <si>
    <t>1) Documentos que se pueden observar en el link: http://intranet.culturarecreacionydeporte.gov.co/sig/procesos-de-apoyo/gestion-financiera.
2) Archivos cargados en el DRIVE, en la siguiente ruta: Consolidado Diciembre 2018: https://docs.google.com/spreadsheets/d/1OQu2fgBsp-qE06p3ZOzOJ0VvqG2CgWGxe-HFzbUI-cw/edit#gid=1455621457
Consolidado Noviembre 2018: https://docs.google.com/spreadsheets/d/1wjnriDTOAbiD2rc3r1a0wPIHszl276ZDQk5ALKepAkk/edit#gid=449376978
Consolidado Octubre 2018: https://docs.google.com/spreadsheets/d/1uj9z1b-A7zLniWLcHh0zG70_JmDxtWv3kGoGEqWZxUo/edit#gid=887971844
Consolidado Septiembre 2018: https://docs.google.com/spreadsheets/d/1AYt2_Q0Nu_fvgKx7xmZlv95qX4aF_PbG5halw_HYxDw/edit#gid=997102675
3) Archivo cargado en el DRIVE, en la siguiente ruta: https://docs.google.com/spreadsheets/d/1lIAjbiEte2W1yqCz9ZKrfNanez-Aldt_yKrS9ORDXnw/edit?ts=5a86fd75#gid=1862196838
4) Documentos que se pueden observar en la  carpeta del expediente contractual No 201711002000800218E por Orfeo.</t>
  </si>
  <si>
    <t>La Dirección de Planeación, informó que durante la vigencia 2018 el proceso deTransformaciones Culturales, no reportó la materialización del riesgo "Manipular la información para beneficios particulares".</t>
  </si>
  <si>
    <t>La Dirección de Planeación, informó que durante la vigencia 2018 el proceso deTransformaciones Culturales, no reportó la materialización del riesgo "Falsedad en documentos.".</t>
  </si>
  <si>
    <r>
      <rPr>
        <b/>
        <sz val="10"/>
        <rFont val="Arial Narrow"/>
        <family val="2"/>
      </rPr>
      <t xml:space="preserve">1). Informes mensuales: </t>
    </r>
    <r>
      <rPr>
        <sz val="10"/>
        <rFont val="Arial Narrow"/>
        <family val="2"/>
      </rPr>
      <t xml:space="preserve">*Contratos 226 de 2017: 20187100101922, 20187100113272, 20187100137162 *Contrato 242 de 2017: 20187100094592, 20187100106232, 20187100118482, 20187100129912*Contrato 093 de 2017:  20187100144262 y 20187100106562    *Contrato 098 de 2017: 20187100118952 , Contrato 101 de 2017 radicados Nos. 20187100095142, 20187100107202, Contrato 120 de 2017: 20187100102062, 20187100114092, 20187100125832 Contrato 137 de 2018: 20187100220923, 20187100112722,20187100102522  </t>
    </r>
    <r>
      <rPr>
        <b/>
        <sz val="10"/>
        <rFont val="Arial Narrow"/>
        <family val="2"/>
      </rPr>
      <t>2) Carpeta Mesa de Servicios:</t>
    </r>
    <r>
      <rPr>
        <sz val="10"/>
        <rFont val="Arial Narrow"/>
        <family val="2"/>
      </rPr>
      <t xml:space="preserve">  https://drive.google.com/drive/folders/1CDj8W604RlWaZcqB4DMWzpU7WrPJDoYZ . </t>
    </r>
    <r>
      <rPr>
        <b/>
        <sz val="10"/>
        <rFont val="Arial Narrow"/>
        <family val="2"/>
      </rPr>
      <t>3). Expedientes Orfeo:</t>
    </r>
    <r>
      <rPr>
        <sz val="10"/>
        <rFont val="Arial Narrow"/>
        <family val="2"/>
      </rPr>
      <t xml:space="preserve">  Contratos 226 de 2017 expediente orfeo N°201711002000700002E, 242 de 2017 expediente de orfeo N°201711002000500002E, 098 de 2017 expediente orfeo N°201711002000800083E, 093 de 2017 expediente de orfeo N°201711002000800082E, 075 de 2017 expediente de orfeo N°201711002000800079E , Contrato 116 de 2017 Expediente 201711002000800074E</t>
    </r>
  </si>
  <si>
    <r>
      <rPr>
        <b/>
        <sz val="10"/>
        <rFont val="Arial Narrow"/>
        <family val="2"/>
      </rPr>
      <t xml:space="preserve">1. Informes mensuales: </t>
    </r>
    <r>
      <rPr>
        <sz val="10"/>
        <rFont val="Arial Narrow"/>
        <family val="2"/>
      </rPr>
      <t xml:space="preserve">*Contratos 226 de 2017: 20187100101922, 20187100113272, 20187100137162 *Contrato 242 de 2017: 20187100094592, 20187100106232, 20187100118482, 20187100129912*Contrato 093 de 2017:  20187100144262 y 20187100106562    *Contrato 098 de 2017: 20187100118952  *Contrato 075 de 2017: 20187100131412, 20187100119152 , 20187100106512, 20187100094902, 4. Contrato 116 de 2017 radicados Nos. 20187100100592, 20187100112742, 20187100126112, 20187100137112 y 20187100144142, Contrato 101 de 2017 radicados Nos. 20187100095142, 20187100107202, Contrato 120 de 2017: 20187100102062, 20187100114092, 20187100125832Contrato 137 de 2018: 20187100220923, 20187100112722,20187100102522                                                                                                                                                                                                                                                                                                                                                                                                            </t>
    </r>
    <r>
      <rPr>
        <b/>
        <sz val="10"/>
        <rFont val="Arial Narrow"/>
        <family val="2"/>
      </rPr>
      <t>2. Carpeta Mesa de Servicios:</t>
    </r>
    <r>
      <rPr>
        <sz val="10"/>
        <rFont val="Arial Narrow"/>
        <family val="2"/>
      </rPr>
      <t xml:space="preserve">  https://drive.google.com/drive/folders/1CDj8W604RlWaZcqB4DMWzpU7WrPJDoYZ                                                                                                                                                                                             </t>
    </r>
    <r>
      <rPr>
        <b/>
        <sz val="10"/>
        <rFont val="Arial Narrow"/>
        <family val="2"/>
      </rPr>
      <t>3. Expedientes Orfeo:</t>
    </r>
    <r>
      <rPr>
        <sz val="10"/>
        <rFont val="Arial Narrow"/>
        <family val="2"/>
      </rPr>
      <t xml:space="preserve">  Contratos 226 de 2017 expediente orfeo N°201711002000700002E, 242 de 2017 expediente de orfeo N°201711002000500002E, 098 de 2017 expediente orfeo N°201711002000800083E, 093 de 2017 expediente de orfeo N°201711002000800082E, 075 de 2017 expediente de orfeo N°201711002000800079E , Contrato 116 de 2017 Expediente 201711002000800074E, Contrato 101 de 2017 Expediente 201711002000800094E , Contrato 120 de 2017 Expediente N° 201711002000800075E,  Contrato 137 de 2018 Expediente N°201811002001000005E               </t>
    </r>
  </si>
  <si>
    <r>
      <t xml:space="preserve">1. Se adjuntan Resoluciones de Actos administrativos BIC. 
2. Se adjuntan los ESDOP de las contrataciones de la DACP.
</t>
    </r>
    <r>
      <rPr>
        <b/>
        <sz val="10"/>
        <rFont val="Arial Narrow"/>
        <family val="2"/>
      </rPr>
      <t>3.</t>
    </r>
    <r>
      <rPr>
        <sz val="10"/>
        <rFont val="Arial Narrow"/>
        <family val="2"/>
      </rPr>
      <t xml:space="preserve"> Se adjuntan Resoluciones de temas LEP.</t>
    </r>
  </si>
  <si>
    <r>
      <t xml:space="preserve">Se evidencia acciones asociadas al control, como son: 1) Procedimientos del proceso de Direccionamiento Estratégico, acutualizados: a)Seguimiento y acompañamiento de proyectos de inversión de la  SCRD  y el Sector CRD Versión: 15 Fecha: 12/12/2018  
b) Planificación y Gestión de Cambios. Fecha: 31/12/2018. 2)Socialización de procedimeintos: Correo  masivo de fecha 31 de diciembre de 2018. </t>
    </r>
    <r>
      <rPr>
        <sz val="10"/>
        <color rgb="FFFF0000"/>
        <rFont val="Arial Narrow"/>
        <family val="2"/>
      </rPr>
      <t>Obs.1.  Se observa debilidades en la adecuada identificación de los riesgos de corrupción, sus causas y controles. Recomendación: Se recomienda fortalecer la identificación del riesgo, teniendo en cuenta los cuatro componentes para ser catalogados como de corrupción (omisión + uso del poder + desviación de la gestión de lo público + el beneficio privado)</t>
    </r>
  </si>
  <si>
    <t>OFICINA DE CONTROL INTERNO SCRD
SEGUIMIENTO  CONSOLIDADO AL MAPA DE RIESGOS DE CORRUPCIÓN 2018</t>
  </si>
  <si>
    <t>1. Monitoreo periodico                               
2. Emisión de requerimientos                  
3. Registro de gestión                              
4. Evaluación de gestion periodica</t>
  </si>
  <si>
    <t xml:space="preserve">1. Informes mensuales                       
 2. Aplicativo (Mesa de Servicios)                                          
 3. Expedientes Orfeo                   
 4. Correos electronicos                </t>
  </si>
  <si>
    <t xml:space="preserve">1. Informes mensuales                        
2. Aplicativo (Mesa de  Servicios)                                           
3. Expedientes Orfeo                 </t>
  </si>
  <si>
    <t>1. Monitoreo periodico                              
2. Emisión de requerimientos                  
3. Registro de gestión                            
4. Evaluación de gestion periodica</t>
  </si>
  <si>
    <t xml:space="preserve">1. Informes mensuales                        
2. Aplicativo (Mesa de Servicios y Orfeo)                            
3. Expedientes Orfeo                </t>
  </si>
  <si>
    <t>1. Seguir revisando documentos con la rigurosidad que  exige la Ley.                                                 
2. Revsión por los diferentes funcionarios y contratistas, según la responsabilidad y reparto de la jefe de la Oficina.</t>
  </si>
  <si>
    <t>1- Solicitud de actualización del procedimiento.                
2- Diagramación del procedimiento.                       
3- Públicación del procedimiento.</t>
  </si>
  <si>
    <r>
      <t xml:space="preserve">De conformidad con la información reportada por la Oficina Asesora de Comunicaciones se observan actividades asociadas al control referentes a:
1. Los informes mensuales de solicitudes del breaf que se realizan mensualmente y se almacenan en el aplicativo orfeo.
2. La planillas de control se llenan a diario en las capetars de la porteria de la entidad y su custodia esta a cargo de Recursos Fisicos.
</t>
    </r>
    <r>
      <rPr>
        <sz val="10"/>
        <color rgb="FFFF0000"/>
        <rFont val="Arial Narrow"/>
        <family val="2"/>
      </rPr>
      <t xml:space="preserve">Obs. 1. Se observa debilidades en la adecuada identificación del riesgo de corrupción, sus causas y controles en razón a que no se encuentra alineado al objetivo del proceso. Recomendación: 1)Se recomienda fortalecer la identificación del riesgo, teniendo en cuenta los cuatro componentes para ser catalogados como de corrupción (omisión + uso del poder + desviación de la gestión de lo público + el beneficio privado). 2) Se recomienda revisar el control existente el cual debe redactarse en función de una accion (verbo).y debe propender por eliminar o mitigar la causa 
</t>
    </r>
  </si>
  <si>
    <t xml:space="preserve">La Dirección de Planeación, informó que durante la vigencia 2018 el proceso de Comunicaciones no reportó la materialización del riesgo "Pérdida de equipos, insumos y uso inapropiado de materiales".
Evidencia : </t>
  </si>
  <si>
    <r>
      <t xml:space="preserve">De conformidad con la información reportada por la Oficina Asesora de Comunicaciones, se observó que los 4 procedimientos  asociados al Proceso de comunicaciones han surtido su actualización en la vigencia anterior 2017. </t>
    </r>
    <r>
      <rPr>
        <sz val="10"/>
        <color rgb="FFFF0000"/>
        <rFont val="Arial Narrow"/>
        <family val="2"/>
      </rPr>
      <t>Ob1: No se evidencia un soporte documental que de cuenta de la actualización o revisión de los procesos para el año 2018, Se observa debilidades en la documentación de los controles existentes. Recomendación: 1) Revisar el control existente el cual debe redactarse en función de una accion (verbo).y debe propender por eliminar o mitigar la causa 2)Se recomienda documentar las evidencias asociadas al control.</t>
    </r>
  </si>
  <si>
    <r>
      <t xml:space="preserve">La Dirección de Cultura Ciudadana, no reportó información respecto a las actividades asociadas al control.
</t>
    </r>
    <r>
      <rPr>
        <sz val="10"/>
        <color rgb="FFFF0000"/>
        <rFont val="Arial Narrow"/>
        <family val="2"/>
      </rPr>
      <t>Obs. 1. Se observa debilidades en la adecuada identificación del riesgo de corrupción, sus causas y controles en razón a que no se encuentra alineado al objetivo del proceso. Recomendación: 1)Se recomienda fortalecer la identificación del riesgo, teniendo en cuenta los cuatro componentes para ser catalogados como de corrupción (omisión + uso del poder + desviación de la gestión de lo público + el beneficio privado) 2) Se recomienda documentar las evidencias asociadas al control.</t>
    </r>
  </si>
  <si>
    <r>
      <t xml:space="preserve">La Dirección de Cultura Ciudadana, no reportó información respecto a las actividades asociadas al control.
</t>
    </r>
    <r>
      <rPr>
        <sz val="10"/>
        <color rgb="FFFF0000"/>
        <rFont val="Arial Narrow"/>
        <family val="2"/>
      </rPr>
      <t>Obs. 1. Se observa debilidades en la adecuada identificación del riesgo de corrupción, sus causas y controles en razón a que no se encuentra alineado al objetivo del proceso. Recomendación: 1)Se recomienda fortalecer la identificación del riesgo, teniendo en cuenta los cuatro componentes para ser catalogados como de corrupción (omisión + uso del poder + desviación de la gestión de lo público + el beneficio privado) 2) Recomendación: Se recomienda documentar las evidencias asociadas al control.</t>
    </r>
  </si>
  <si>
    <r>
      <t xml:space="preserve">De conformidad con la acción planteada, la Dirección de Planeación implemento el aplicativo de programación y seguimiento de las actividades y metas de los proyectos de inversión, el cual se encuentra en funcionamiento desde el mes de julio de 2018 (en paralelo), y a partir del mes de octubre de 2018, se utiliza como único medio de reporte para las áreas de la entidad. 
</t>
    </r>
    <r>
      <rPr>
        <sz val="10"/>
        <color rgb="FFFF0000"/>
        <rFont val="Arial Narrow"/>
        <family val="2"/>
      </rPr>
      <t>Recomendación: 
1) Se recomienda mejorar la redaccion del riesgo de corrupción, alineado al objetivo del proceso describiendo aspectos de como, cuando y donde:
• Cómo: Detalle de las circunstancias o fallos que propician el detonante o causa principal 
• Dónde: Circunstancias de lugar mediante las cuales se materializa la situación ó 
• Cuando: Circunstancias de tiempo mediante las cuales se materializa el evento
Pej: Aclarar a que tipo de informacion hace referencia con el fin de identificar de forma precisa en caso de materialización
2)Se recomienda revisar los controles existente, los cuales deben redactarse en función de una accion (verbo).</t>
    </r>
  </si>
  <si>
    <r>
      <t xml:space="preserve">De conformidad con el reporte del Grupo de Sistemas , se evidencia que en fecha  5 de abril de 2018, se realizó las pruebas de restauración total de la base de datos y aplicación de ORFEO con corte al 30 de marzo de 2018. (restauración de backups de los aplicativos). sin embargo no se observa gestion de riesgos durante el periodo analizado
</t>
    </r>
    <r>
      <rPr>
        <sz val="10"/>
        <color rgb="FFFF0000"/>
        <rFont val="Arial Narrow"/>
        <family val="2"/>
      </rPr>
      <t>Obs1. Se observa debilidades en la adecuada identificación de los riesgos de corrupción, sus causas y controles., dado que no se describe de manera especifica el activo de informacion a partir de la criticidad evaluada y la causa corresponde al mismo riesgo Obs. 2Se observa debilidades en los controles identificados,  los  cuales debe 
Recomendación: Se recomienda fortalecer la identificación del riesgo, teniendo en cuenta los cuatro componentes para ser catalogados como de corrupción (omisión + uso del poder + desviación de la gestión de lo público + el beneficio privado) 2) Se recomienda revisar el control existente el cual debe redactarse en función de una accion (verbo).y debe propender por eliminar o mitigar la causa</t>
    </r>
  </si>
  <si>
    <r>
      <t xml:space="preserve">De conformidad con la información reportada por el Grupo Interno de Recursos Humanos, en el periodo evaluado se han realizado actividades de verificación en todas las  vinculaciones del personal de planta, diligenciando el formato de análisis de requisitos con el fin de determinar el cumplimiento de los requisitos establecidos en el Manual de Funciones y de Competencias Laborales de la entidad., </t>
    </r>
    <r>
      <rPr>
        <sz val="10"/>
        <color rgb="FFFF0000"/>
        <rFont val="Arial Narrow"/>
        <family val="2"/>
      </rPr>
      <t>Obs1.Sin embargo no se evidencia reporte de la "ACCION ASOCIADA AL CONTROL ":  Acto administrativo expedido conforme a la normatividad vigente sobre la materia Recomendacion : Fortalecer las formulacion de las acciones asociadas al control las cuales debe buscar fortalecer los controles existentes o diseñar nuevos controles y deben formularse como acciones en verbo infinitivo.</t>
    </r>
  </si>
  <si>
    <r>
      <t xml:space="preserve">De conformidad con la información reportada por el Grupo Interno de Recursos Humanos, en el periodo evaluado, se realiza el diligenciamiento del formato de análisis de requisitos, en el que se verifica si el aspirante allega documentos expedidos en el exterior con el lleno de los requisitos. </t>
    </r>
    <r>
      <rPr>
        <sz val="10"/>
        <color rgb="FFFF0000"/>
        <rFont val="Arial Narrow"/>
        <family val="2"/>
      </rPr>
      <t>Obs. 1. Se observa debilidades en la adecuada identificación de los riesgos de corrupción, sus causas y controles, debido a el riesgo no se alinea de manera directa con el objetivo del proceso sino con la situacion del aspirante. Recomendación: 1)Se recomienda fortalecer la identificación del riesgo, teniendo en cuenta los cuatro componentes para ser catalogados como de corrupción (omisión + uso del poder + desviación de la gestión de lo público + el beneficio privado). 2) Una vez ajustado el riesgo, se recomienda revisar el control existente, a partir de las causas identificada , el cual debe redactarse en función de accion (verbo).</t>
    </r>
  </si>
  <si>
    <r>
      <rPr>
        <sz val="10"/>
        <color rgb="FFFF0000"/>
        <rFont val="Arial Narrow"/>
        <family val="2"/>
      </rPr>
      <t>Obs. 1. Se observa debilidades en la adecuada identificación de los riesgos de corrupción, sus causas y controles, dado que no es posible derterminar de manera precisa la situacion no deseada para ser evidenciada en caso de materialización.
Recomendación: 
1)Se recomienda fortalecer la identificación del riesgo, teniendo en cuenta los cuatro componentes para ser catalogados como de corrupción (omisión + uso del poder + desviación de la gestión de lo público + el beneficio privado). 
2) Se recomienda que el riesgo este  alineado al objetivo del proceso describiendo aspectos de como, cuando y donde:
• Cómo: Detalle de las circunstancias o fallos que propician el detonante o causa principal 
• Dónde: Circunstancias de lugar mediante las cuales se materializa la situación ó 
• Cuando: Circunstancias de tiempo mediante las cuales se materializa el evento
2)Se recomienda revisar los controles existentes, los cuales deben redactarse en función de una accion (verbo)</t>
    </r>
    <r>
      <rPr>
        <sz val="10"/>
        <rFont val="Arial Narrow"/>
        <family val="2"/>
      </rPr>
      <t xml:space="preserve">
No  obstante, se reportan gestiones asociadas al control, así:
1.Durante el periodo de septiembre a diciembre de 2018 se realizaron informes mensuales y certificaciones de cumplimiento para pago de los siguientes contratos 226 de 2017 expediente orfeo N°201711002000700002E, 242 de 2017 expediente de orfeo N°201711002000500002E, 098 de 2017 expediente orfeo N°201711002000800083E, 093 de 2017 expediente de orfeo N°201711002000800082E, 075 de 2017 expediente de orfeo N°201711002000800079E , Contrato 116 de 2017 Expediente 201711002000800074E, Contrato 101 de 2017 Expediente 201711002000800094E, Contrato 120 de 2017 Expediente N° 201711002000800075E, Contrato 137 de 2018 Expediente N°201811002001000005E.
2. Informe del aplicativo de la mesa de servicios emitida por el area de sistemas del periodo de septiembre a diciembre de 2018. Es importante mencionar que el aplicativo se implemento en modo de prueba para estar area y apartir del año 2019 se implementara al 100%. 3.  La información de cada contrato se incluye en los expedientes de orfeo asignados a cada contrato.    </t>
    </r>
  </si>
  <si>
    <r>
      <t>De conformidad con la información reportada por la Dirección de Fomento, se evidencian actividades asociadas al control, así: Durante el periodo comprendido entre el 01 de septiembre y 31 de diciembre se realizo la verificación a 4 guías de formulación de convocatorias del programa distrital de estímulos, mediante el cual se realizan revisiones desde el punto de vista técnico y jurídico</t>
    </r>
    <r>
      <rPr>
        <sz val="10"/>
        <color rgb="FFFF0000"/>
        <rFont val="Arial Narrow"/>
        <family val="2"/>
      </rPr>
      <t>. Obs. Sin embargo, se observa debilidades la identificacion de los controles existentes como pej 2. Coherencia con proyectos de inversión 3. Coherencia con Plan de Desarrollo Vigencia, Coherencia con Política Cultural y políticas vigentes, dado que no es posible evidenciar la aplicacion del control con informacion reportada, asi mismo en la acción asociada al control debe debe formularse en funcion de un producto medible y debe propender por fortalecer los controles existentes o diseñar nuevos</t>
    </r>
  </si>
  <si>
    <r>
      <t>Para el seguimiento respectivo, la Dirección de Personas Jurídicas, informa que se realizan actividades asociadas al control, respecto a la revisión permanente de los documentos o actos administrativos, de tal forma que se  asigna dentro del equipo de profesionales la revisión cruzada  de los documentos y actos administrativos a expedir. (Asignación a profesionales diferentes de aquellos que proyectan los actos administrativos)</t>
    </r>
    <r>
      <rPr>
        <sz val="10"/>
        <color rgb="FFFF0000"/>
        <rFont val="Arial Narrow"/>
        <family val="2"/>
      </rPr>
      <t>. 
Recomendación: 1) Se recomienda que el riesgo este  alineado al objetivo del proceso describiendo aspectos de como, cuando y donde:
• Cómo: Detalle de las circunstancias o fallos que propician el detonante o causa principal 
• Dónde: Circunstancias de lugar mediante las cuales se materializa la situación ó 
• Cuando: Circunstancias de tiempo mediante las cuales se materializa el evento
pej especificar que tipo de actos administrativos se pretender controlar 
2) Fortalecer las formulacion de las acciones asociadas al control las cuales debe buscar fortalecer los controles existentes o diseñar nuevos controles y deben formularse como acciones en verbo infinitivo.</t>
    </r>
  </si>
  <si>
    <r>
      <t xml:space="preserve">De acuerdo con la información reportada por la DALP, se evidencian activiades asociadas al control, referentes a: Se realizó actualización del instructivo de elecciones para el proceso de elecciones del Sistema de Arte, Cultura y Patrimonio- 2018, se generaron 17 formularios con los cuales se prevee la contingencia de posibles riesgos, al igual se generó un matriz de riesgos y contingencias electorales.  La documentación relacionada se encuentra públicada en la Intranet de la entidad. Ademas se publicaron los formularios de inscripción de candidatos electores en la pagina de la entidad y micrositio. 
</t>
    </r>
    <r>
      <rPr>
        <sz val="10"/>
        <color rgb="FFFF0000"/>
        <rFont val="Arial Narrow"/>
        <family val="2"/>
      </rPr>
      <t xml:space="preserve">Recomendacion : Complementar los controles exitentes y fortlacer las acciones asociadas al control, teniendo en cuenta que estas buscan fortalecer los controles existentes y diseñar nuevos controles </t>
    </r>
  </si>
  <si>
    <t xml:space="preserve">Recomendacion General : 
1) Identificar y gestionar riesgos asociados a las actividades de la DLB proceso de Transformaciones Culturales 
2) Identificar y gestionar riesgos asociados a las actividades del proceso de Atención al Ciudadano.
3) Identificar y gestionar riesgos adicionales al identificado por el Proceso y Dialogo Social , en tanto que el alcance del proceso no se limita al jejercicio electoral </t>
  </si>
  <si>
    <r>
      <t xml:space="preserve">La Oficina Asesora de Jurídica, informó que continuamente viene gestionando los controles desde el componente juridico en materia precontractual de todos los procesos que adelanta la Entidad, para lo cual revisa los Esdop (estudios previos) requeridos para llevar a cabo dicha contratacion. Como evidencia de encuentran los expedientes tanto en fisico como virtual (ORFEO y SECOP II) de los contratos suscritos por la SCRD. </t>
    </r>
    <r>
      <rPr>
        <sz val="10"/>
        <color rgb="FFFF0000"/>
        <rFont val="Arial Narrow"/>
        <family val="2"/>
      </rPr>
      <t>Obs. 1. Se observa debilidades en la identificacion de las causas y los controles existentes que mitigen o eliminen la causa, y en las acciones asociadas al control 
Recomendacion : 1)Revisar y ajustar las causas e identificar los controles existentes los cuales deben redactarse en verbo infinitivo y generar evidencia de su aplicacion (Registro) 2) Revisar y ajustar la accion asociada al control, la cual debe propender por fortalecer los controles existentes o diseñar nuevos controles.</t>
    </r>
  </si>
  <si>
    <r>
      <t xml:space="preserve">La Oficina Asesora de Jurídica, informó las siguientes actividades asociadas al control, así:  En cumplimiento a la Resolucion No. 237 de 2015 "Por medio de la cual se crean y conforman el comité de seguimiento al plan anual de adquisiciones, el comité de apoyo a la actividad contractual y el comité evaluador de cada proceso de selección de la Secretaria Distrital de Cultura, Recreación y Deporte y se establecen sus funciones y se deroga la resolución No. 26 de 2015" es quien preside el comité de apoyo a la actividad contractual el cual está conformado por el Ordenador del gasto responsable del proceso de contratación que se adelanta, el responsable del proyecto, la Directora de Gestión Corporativa y el Director de Planeación y como invitado permanente se encuentra el Jefe de Control Interno de Gestion. Dichas actas podrán ser verificadas en los expedientes de los procesos adelantados bajo las modalidades de Licitación Publica Selección abreviada de Menor cuantía – Subasta Inversa, y Concurso de Méritos. 
</t>
    </r>
    <r>
      <rPr>
        <sz val="10"/>
        <color rgb="FFFF0000"/>
        <rFont val="Arial Narrow"/>
        <family val="2"/>
      </rPr>
      <t>Recomendacion : 1)Revisar y complementar las causas identificadas y definir  los controles existentes los cuales se deben redactar en verbo infinitivo y generar evidencia de su aplicacion (Registro) 2) Revisar y ajustar la accion asociada al control, la cual debe propender por fortalecer los controles existentes o diseñar nuevos controles.</t>
    </r>
  </si>
  <si>
    <r>
      <t xml:space="preserve">La Oficina Asesora Jurídica, reporta las siguientes actividades asociadas al control:
a)El 26 de junio de 2018, se solicita a la Dirección de Planeación la modificación del Procedimiento de Supervisión, Interventoría y Liquidación, con el fin de establecer un mayor control en la revisión de los aspectos financieros por parte de los supervisores e interventores, los contratistas y el Grupo Interno de Recursos Físicos, esta información puede ser verificada en el Radicado de Orfeo No. 20183100119793 y en la publicación en la intranet la Versión -8 del Procedimiento de Supervisión, Interventoría y Liquidación. 
b)El 13 de diciembre de 2018 el grupo Interno de Contratos socializó a la Dirección de Bibliotecas la estructuración de los estudios previos para las concesiones con el fin de prever situaciones en la ejecución del contrato. Capacitación radicada en Orfeo No 20181103238613 junto con la lista de asistencia
</t>
    </r>
    <r>
      <rPr>
        <sz val="10"/>
        <color rgb="FFFF0000"/>
        <rFont val="Arial Narrow"/>
        <family val="2"/>
      </rPr>
      <t xml:space="preserve">Observacion 1. Se observa debilidad en la identificación del riesgo, dado no se encuentra alineado con el objetivo del proceso y los controles para evitar su materializacion no son de gobernabilidad de la Entidad, se sugiere revisarlo como una posible causa de los riesgos anteriores </t>
    </r>
  </si>
  <si>
    <r>
      <t xml:space="preserve">La DACP, reportó la ejecución de las siguientes actividades asociadas al control:  
</t>
    </r>
    <r>
      <rPr>
        <b/>
        <sz val="10"/>
        <rFont val="Arial Narrow"/>
        <family val="2"/>
      </rPr>
      <t xml:space="preserve">1. </t>
    </r>
    <r>
      <rPr>
        <sz val="10"/>
        <rFont val="Arial Narrow"/>
        <family val="2"/>
      </rPr>
      <t xml:space="preserve">Se cumplieron los procedimientos establecidos
</t>
    </r>
    <r>
      <rPr>
        <b/>
        <sz val="10"/>
        <rFont val="Arial Narrow"/>
        <family val="2"/>
      </rPr>
      <t xml:space="preserve">2. </t>
    </r>
    <r>
      <rPr>
        <sz val="10"/>
        <rFont val="Arial Narrow"/>
        <family val="2"/>
      </rPr>
      <t xml:space="preserve">Se expidieron 18 actos administrativos BIC así:
-Inclusión: 3
-Exclusión: 8
-Cambio categoría: 1
-Recurso Reposición: 2
-Procedimiento PEMP: 1
-Auto de Trámite: 2
-Enajenación: 1
</t>
    </r>
    <r>
      <rPr>
        <b/>
        <sz val="10"/>
        <rFont val="Arial Narrow"/>
        <family val="2"/>
      </rPr>
      <t xml:space="preserve">3. </t>
    </r>
    <r>
      <rPr>
        <sz val="10"/>
        <rFont val="Arial Narrow"/>
        <family val="2"/>
      </rPr>
      <t xml:space="preserve">En cumplimiento de los procedimientos y documentos de apoyo establecidos, se elaboraron 09 Estudios previos con el aval de la Oficina Asesora Jurídica. 
</t>
    </r>
    <r>
      <rPr>
        <b/>
        <sz val="10"/>
        <rFont val="Arial Narrow"/>
        <family val="2"/>
      </rPr>
      <t xml:space="preserve">4. </t>
    </r>
    <r>
      <rPr>
        <sz val="10"/>
        <rFont val="Arial Narrow"/>
        <family val="2"/>
      </rPr>
      <t xml:space="preserve">Se expidieron 5 Resoluciones en temas LEP
</t>
    </r>
    <r>
      <rPr>
        <b/>
        <sz val="10"/>
        <rFont val="Arial Narrow"/>
        <family val="2"/>
      </rPr>
      <t>5.</t>
    </r>
    <r>
      <rPr>
        <sz val="10"/>
        <rFont val="Arial Narrow"/>
        <family val="2"/>
      </rPr>
      <t xml:space="preserve"> Durante el periodo ejecutado no se llevaron a cabo Comités LEP, por lo cual, no se adjuntan actas.
</t>
    </r>
    <r>
      <rPr>
        <sz val="10"/>
        <color rgb="FFFF0000"/>
        <rFont val="Arial Narrow"/>
        <family val="2"/>
      </rPr>
      <t>Obs. 1. Se observa debilidades en la adecuada identificación de los riesgos de corrupción, sus causas y controles. Recomendación: 1)Se recomienda fortalecer la identificación del riesgo, teniendo en cuenta los cuatro componentes para ser catalogados como de corrupción (omisión + uso del poder + desviación de la gestión de lo público + el beneficio privado), describiendo de manera separada lo relacionado con recursos LEP y BIC, con el fin de identificar claramente su materializacion en caso de presentarse. 2 )Revisar y ajustar las causas e identificar los controles existentes los cuales deben redactarse en verbo infinitivo y generar evidencia de su aplicacion (Registro) 3) Revisar y ajustar la accion asociada al control, la cual debe propender por fortalecer los controles existentes o diseñar nuevos controles.</t>
    </r>
  </si>
  <si>
    <r>
      <t xml:space="preserve">El proceso de Gestión Financiera, reportó las siguientes actividades asociadas al control:
1. Se actualizó el procedimiento: PR-FIN-08 - Reconocimiento y revelación de las transacciones contables, Versión: 08, Fecha: 30/08/2018.  
Se actualizó el formato:  FT-01-PR-FIN-08 - MATRIZ DE FLUJO DE INFORMACIÓN RESPONSABILIDADES DE LAS DEPENDENCIAS Y/O ENTES EXTERNOS PARA LA ENTREGA DE INFORMACIÓN FUENTE DEL PROCESO CONTABLE, Versión: 05, Fecha: 29/08/2018. 
 2. Se realizan los registros de revisión de conformidad del componente presupuestal y contable de las Ordenes de Pago en los archivos cargados en el  Drive:  
Consolidado  PAC  2018.      
 3. Se cuenta con la información de la Tabla de retenciones en la fuente por renta año fiscal 2018, y se realizaron los registros de los contratistas con descuentos y relación de cesión de contrato de Pago en el archivo cargado en el Drive:  
Cuadro de Descuentos para O.P.. 
4. Se realizan las consultas a la firma CROWE HORWATH según contrato No. 116 de 2018, y se realizan los pagos de acuerdo con los servicios solicitados. </t>
    </r>
    <r>
      <rPr>
        <sz val="10"/>
        <color rgb="FFFF0000"/>
        <rFont val="Arial Narrow"/>
        <family val="2"/>
      </rPr>
      <t xml:space="preserve"> 
Recomendacion : 1) Revisar y ajustar la accion asociada al control, la cual debe propender por fortalecer los controles existentes o diseñar nuevos controles y ajustar como controles existentes los identificados como " acciones asociadas al control"</t>
    </r>
  </si>
  <si>
    <r>
      <t xml:space="preserve">La Dirección de Planeación, informó que se efectuó el seguimiento en la herramienta de la administración de la mejora de las aciones correctivas, preventivas y de mejora, para su correspondiente cierre.  
</t>
    </r>
    <r>
      <rPr>
        <sz val="10"/>
        <color rgb="FFFF0000"/>
        <rFont val="Arial Narrow"/>
        <family val="2"/>
      </rPr>
      <t xml:space="preserve">Obs1: El riesgo identificado no corresponde a un riesgo de corrupción,  se alinea posiblemente a un riesgo de gestion, por lo que se sugiere revisar el objetivo del proceso e identificar si presenta o no riesgo de este tipo.
</t>
    </r>
  </si>
  <si>
    <t xml:space="preserve">
La Oficina de Control Interno, realizó actividades de revisión y diagramación del procedimiento de auditoria para la documentacion de los controles existentes, y la actualización se encuentra programada para el primer trimestre del año 2019, a partir del cual se implementarán en las auditorias de la vigencia 2019</t>
  </si>
  <si>
    <r>
      <t xml:space="preserve">Segun el reporte de la Oficina de Control Interno disciplinario, se  efectuó el control mensual en el Sistema de Información Disciplinaria y se revisaron cada uno de los expedientes activos. </t>
    </r>
    <r>
      <rPr>
        <sz val="10"/>
        <color rgb="FFFF0000"/>
        <rFont val="Arial Narrow"/>
        <family val="2"/>
      </rPr>
      <t>Obs. 1. Sin embargo, se observa debilidades en la adecuada identificación de los riesgos de corrupción, sus causas y controles. 
Recomendación: 1)Se recomienda fortalecer la identificación del riesgo, teniendo en cuenta los cuatro componentes para ser catalogados como de corrupción (omisión + uso del poder + desviación de la gestión de lo público + el beneficio privado), dado que como se encuentra planteado corresponde posiblemente a un riesgo de gestión.</t>
    </r>
  </si>
  <si>
    <r>
      <t xml:space="preserve">Segun el reporte de la Oficina de Control Interno disciplinario, reporta que los expedientes reposan en la estanteria de archivo suministrado por la Entidad, el cual se encuentra asegurado con el candado respectivo. Los expedientes virtuales son subidos a la plataforma (drive) bdisciplinario@scrd.gov.co </t>
    </r>
    <r>
      <rPr>
        <sz val="10"/>
        <color rgb="FFFF0000"/>
        <rFont val="Arial Narrow"/>
        <family val="2"/>
      </rPr>
      <t>Obs. 1. Se observa debilidades en la adecuada identificación de los riesgos de corrupción, sus causas y controles. Recomendación: 1)Se recomienda fortalecer la identificación del riesgo, teniendo en cuenta los cuatro componentes para ser catalogados como de corrupción (omisión + uso del poder + desviación de la gestión de lo público + el beneficio privado), una vez ajustado el riesgo identificar las causas que generar la situacion no deseada y definir que controles tiene el proceso para eliminar o mitigar el riesgo</t>
    </r>
  </si>
  <si>
    <t>Transformaciones Culturales (DCC)</t>
  </si>
  <si>
    <t>Transformaciones Culturales (DLB) Ver recomendación #1</t>
  </si>
  <si>
    <t>Atencion al Ciudadano Ver recomendación #2</t>
  </si>
  <si>
    <r>
      <t xml:space="preserve">Participación y Diálogo Social </t>
    </r>
    <r>
      <rPr>
        <sz val="11"/>
        <color rgb="FFFF0000"/>
        <rFont val="Arial Narrow"/>
        <family val="2"/>
      </rPr>
      <t>Ver recomendacio #3</t>
    </r>
  </si>
  <si>
    <r>
      <rPr>
        <b/>
        <u/>
        <sz val="10.8"/>
        <rFont val="Arial Narrow"/>
        <family val="2"/>
      </rPr>
      <t xml:space="preserve">1. Frente a la identificación de los riesgos de corrupción: </t>
    </r>
    <r>
      <rPr>
        <sz val="10.8"/>
        <rFont val="Arial Narrow"/>
        <family val="2"/>
      </rPr>
      <t xml:space="preserve">
a) Se recomienda revisar y ajustar los riesgos, teniendo en cuenta que éstos deben estar alineados a los objetivos del proceso y que estos sean medibles en el momento de su materialización. Ejemplo: Incumplimiento en los términos de contestación de un derecho de petición, cuyo indicador es # de contestaciones/#contestaciones extemporáneas.
b) Revisar las causas que dan origen al riesgo, de tal manera que no se identifique causas como riesgos.
c) Revisar los riesgos de corrupción, en el sentido que estos se fundamentan en la existencia del abuso intencionado del poder, en detrimento de los fines esenciales del Estado, los principios de la función administrativa, el servicio público y/o las responsabilidades de los servidores públicos. 
</t>
    </r>
    <r>
      <rPr>
        <b/>
        <u/>
        <sz val="10.8"/>
        <rFont val="Arial Narrow"/>
        <family val="2"/>
      </rPr>
      <t>2. Frente a los controles:</t>
    </r>
    <r>
      <rPr>
        <sz val="10.8"/>
        <rFont val="Arial Narrow"/>
        <family val="2"/>
      </rPr>
      <t xml:space="preserve">
a) Se recomienda revisar y ajustar los controles existentes; recuerde que son aquellas acciones que aplica actualmente para mitigar la causa. Ejemplo: 1) Aprobación de ESDOP por parte del ordenador del gasto. (punto de control existente). 2) Verificar la correcta aprobación de una orden de pago (punto de control existente). Nota. Es importante que no se confunda los controles existentes con acciones de mejora.
b) Se recomienda redactar el control de manera clara y precisa en verbo infinitivo, es importante tener en cuenta que las actividades descrita como : sistema de información, lista de chequeo, formato, procedimiento actualizado, no dan cuenta aplicacion del control y/o la evidencia de un producto (soportes documentales), recuerde que estos son objeto de seguimiento y evaluación por parte de las auditorias internas y externas. (Consultar Guía para la administración del riesgo y el diseño de controles en entidades públicas. V.4. Pag. 53)
</t>
    </r>
    <r>
      <rPr>
        <b/>
        <u/>
        <sz val="10.8"/>
        <rFont val="Arial Narrow"/>
        <family val="2"/>
      </rPr>
      <t>3. Frente a la valoración de los controles:</t>
    </r>
    <r>
      <rPr>
        <sz val="10.8"/>
        <rFont val="Arial Narrow"/>
        <family val="2"/>
      </rPr>
      <t xml:space="preserve">
a) Evalué de forma objetiva los controles existentes, esto le permitirá plantear un plan de mitigación que fortalezca los controles existentes o diseñar nuevos controles.
b) Se recomienda evaluar en conjunto los controles asociados al riesgo (Solidez del conjunto de controles para la adecuada mitigación del riesgo), puesto que un riesgo puede tener varias causas, a su vez varios controles y la calificación debe realizar de forma independiente a cada control y posteriormente en conjunto.
</t>
    </r>
    <r>
      <rPr>
        <b/>
        <u/>
        <sz val="10.8"/>
        <rFont val="Arial Narrow"/>
        <family val="2"/>
      </rPr>
      <t>4. Frente al monitoreo:</t>
    </r>
    <r>
      <rPr>
        <sz val="10.8"/>
        <rFont val="Arial Narrow"/>
        <family val="2"/>
      </rPr>
      <t xml:space="preserve">
a) Se recomienda a los Líderes de Proceso y su equipo de trabajo, documentar periódicamente el monitoreo de los riesgos al interior del área, dentro de ello se debe contemplar los riesgos materializados, acciones correctivas y el avance del Plan de Mitigación. pej : Evidencias de seguimiento en comites primarios 
b) Se recomienda establecer una metodología para el reporte de las acciones establecidas en el Plan de Mitigación, por parte de los líderes de los procesos hacia la Dirección de Planeación y la Oficina de Control Interno.
</t>
    </r>
    <r>
      <rPr>
        <b/>
        <sz val="10.8"/>
        <rFont val="Arial Narrow"/>
        <family val="2"/>
      </rPr>
      <t>6) Linea estrategica (Alta Direccion) , primera (Responsables de Proceso) y segunda linea de defensa (Direccion de Planeacion)</t>
    </r>
    <r>
      <rPr>
        <sz val="10.8"/>
        <rFont val="Arial Narrow"/>
        <family val="2"/>
      </rPr>
      <t xml:space="preserve">
 a. Se recomienda el analisis de la gestion frente a los riesgos que permita monitorear y la toma de decisiones frente a situaciones de riesgos en los planes programas y proyectos que adelanta la Entidad , identificacion de controles, informe de riesgos materializados , mejoras en la ubicacion de las zona de riesgos a partir del fortalecimientos de controles y recomendaciones generales a la gestion para el cumplimiento de los objetivos de la Entidad.
</t>
    </r>
    <r>
      <rPr>
        <b/>
        <sz val="10.8"/>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</si>
</sst>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amily val="2"/>
    </font>
    <font>
      <sz val="10"/>
      <name val="Arial"/>
      <family val="2"/>
    </font>
    <font>
      <sz val="12"/>
      <name val="Arial"/>
      <family val="2"/>
    </font>
    <font>
      <b/>
      <sz val="10"/>
      <name val="Arial"/>
      <family val="2"/>
    </font>
    <font>
      <sz val="11"/>
      <name val="Arial"/>
      <family val="2"/>
    </font>
    <font>
      <sz val="8"/>
      <name val="Arial"/>
      <family val="2"/>
    </font>
    <font>
      <b/>
      <sz val="16"/>
      <color indexed="63"/>
      <name val="Carlito"/>
      <family val="2"/>
    </font>
    <font>
      <b/>
      <sz val="10"/>
      <color indexed="21"/>
      <name val="Arial"/>
      <family val="2"/>
    </font>
    <font>
      <i/>
      <sz val="11"/>
      <color rgb="FF7F7F7F"/>
      <name val="Calibri"/>
      <family val="2"/>
      <scheme val="minor"/>
    </font>
    <font>
      <b/>
      <sz val="10"/>
      <color rgb="FFFFFFFF"/>
      <name val="Arial Narrow"/>
      <family val="2"/>
    </font>
    <font>
      <u/>
      <sz val="10"/>
      <color theme="10"/>
      <name val="Arial"/>
      <family val="2"/>
    </font>
    <font>
      <b/>
      <sz val="10"/>
      <name val="Arial Narrow"/>
      <family val="2"/>
    </font>
    <font>
      <sz val="10"/>
      <name val="Arial Narrow"/>
      <family val="2"/>
    </font>
    <font>
      <b/>
      <sz val="12"/>
      <color rgb="FFFFFFFF"/>
      <name val="Arial Narrow"/>
      <family val="2"/>
    </font>
    <font>
      <b/>
      <sz val="12"/>
      <name val="Arial Narrow"/>
      <family val="2"/>
    </font>
    <font>
      <sz val="12"/>
      <name val="Arial Narrow"/>
      <family val="2"/>
    </font>
    <font>
      <sz val="11"/>
      <name val="Arial Narrow"/>
      <family val="2"/>
    </font>
    <font>
      <b/>
      <sz val="11"/>
      <name val="Arial Narrow"/>
      <family val="2"/>
    </font>
    <font>
      <b/>
      <sz val="11"/>
      <color rgb="FFFFFFFF"/>
      <name val="Arial Narrow"/>
      <family val="2"/>
    </font>
    <font>
      <sz val="8"/>
      <name val="Arial Narrow"/>
      <family val="2"/>
    </font>
    <font>
      <sz val="10.8"/>
      <name val="Arial Narrow"/>
      <family val="2"/>
    </font>
    <font>
      <b/>
      <u/>
      <sz val="10.8"/>
      <name val="Arial Narrow"/>
      <family val="2"/>
    </font>
    <font>
      <b/>
      <sz val="10"/>
      <color theme="1"/>
      <name val="Arial Narrow"/>
      <family val="2"/>
    </font>
    <font>
      <b/>
      <sz val="10"/>
      <color theme="0"/>
      <name val="Arial Narrow"/>
      <family val="2"/>
    </font>
    <font>
      <sz val="10"/>
      <color indexed="8"/>
      <name val="Arial Narrow"/>
      <family val="2"/>
    </font>
    <font>
      <b/>
      <sz val="8"/>
      <name val="Arial Narrow"/>
      <family val="2"/>
    </font>
    <font>
      <sz val="10"/>
      <color indexed="9"/>
      <name val="Arial Narrow"/>
      <family val="2"/>
    </font>
    <font>
      <b/>
      <sz val="8"/>
      <color theme="1"/>
      <name val="Arial Narrow"/>
      <family val="2"/>
    </font>
    <font>
      <sz val="10"/>
      <color rgb="FF000000"/>
      <name val="Arial Narrow"/>
      <family val="2"/>
    </font>
    <font>
      <u/>
      <sz val="10"/>
      <color theme="10"/>
      <name val="Arial Narrow"/>
      <family val="2"/>
    </font>
    <font>
      <sz val="10"/>
      <color rgb="FFFF0000"/>
      <name val="Arial Narrow"/>
      <family val="2"/>
    </font>
    <font>
      <u/>
      <sz val="10"/>
      <color rgb="FF0000FF"/>
      <name val="Arial Narrow"/>
      <family val="2"/>
    </font>
    <font>
      <u/>
      <sz val="10"/>
      <name val="Arial Narrow"/>
      <family val="2"/>
    </font>
    <font>
      <b/>
      <sz val="10"/>
      <color indexed="9"/>
      <name val="Arial Narrow"/>
      <family val="2"/>
    </font>
    <font>
      <b/>
      <sz val="10"/>
      <color rgb="FF000000"/>
      <name val="Arial Narrow"/>
      <family val="2"/>
    </font>
    <font>
      <b/>
      <sz val="10.8"/>
      <name val="Arial Narrow"/>
      <family val="2"/>
    </font>
    <font>
      <sz val="11"/>
      <color rgb="FFFF0000"/>
      <name val="Arial Narrow"/>
      <family val="2"/>
    </font>
  </fonts>
  <fills count="3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rgb="FFF2F2F2"/>
      </patternFill>
    </fill>
    <fill>
      <patternFill patternType="solid">
        <fgColor rgb="FF808080"/>
        <bgColor rgb="FF666699"/>
      </patternFill>
    </fill>
    <fill>
      <patternFill patternType="solid">
        <fgColor rgb="FFDAE3F3"/>
        <bgColor rgb="FFE2F0D9"/>
      </patternFill>
    </fill>
    <fill>
      <patternFill patternType="solid">
        <fgColor theme="4" tint="0.79998168889431442"/>
        <bgColor indexed="64"/>
      </patternFill>
    </fill>
    <fill>
      <patternFill patternType="solid">
        <fgColor theme="4" tint="0.79998168889431442"/>
        <bgColor rgb="FFE2F0D9"/>
      </patternFill>
    </fill>
    <fill>
      <patternFill patternType="solid">
        <fgColor theme="0"/>
        <bgColor rgb="FFF2F2F2"/>
      </patternFill>
    </fill>
    <fill>
      <patternFill patternType="solid">
        <fgColor rgb="FF008080"/>
        <bgColor rgb="FF008080"/>
      </patternFill>
    </fill>
    <fill>
      <patternFill patternType="solid">
        <fgColor theme="3" tint="0.79998168889431442"/>
        <bgColor indexed="64"/>
      </patternFill>
    </fill>
    <fill>
      <patternFill patternType="solid">
        <fgColor rgb="FFFFFFFF"/>
        <bgColor rgb="FFFFFFFF"/>
      </patternFill>
    </fill>
    <fill>
      <patternFill patternType="solid">
        <fgColor theme="0"/>
        <bgColor rgb="FF008080"/>
      </patternFill>
    </fill>
    <fill>
      <patternFill patternType="solid">
        <fgColor rgb="FFD8D8D8"/>
        <bgColor rgb="FFD8D8D8"/>
      </patternFill>
    </fill>
    <fill>
      <patternFill patternType="solid">
        <fgColor rgb="FFBFBFBF"/>
        <bgColor rgb="FFBFBFBF"/>
      </patternFill>
    </fill>
    <fill>
      <patternFill patternType="solid">
        <fgColor theme="0" tint="-4.9989318521683403E-2"/>
        <bgColor indexed="64"/>
      </patternFill>
    </fill>
    <fill>
      <patternFill patternType="solid">
        <fgColor theme="0" tint="-4.9989318521683403E-2"/>
        <bgColor rgb="FFF2F2F2"/>
      </patternFill>
    </fill>
    <fill>
      <patternFill patternType="solid">
        <fgColor rgb="FFFAFBFC"/>
        <bgColor rgb="FFF2F2F2"/>
      </patternFill>
    </fill>
    <fill>
      <patternFill patternType="solid">
        <fgColor rgb="FFFAFBFC"/>
        <bgColor indexed="64"/>
      </patternFill>
    </fill>
    <fill>
      <patternFill patternType="solid">
        <fgColor rgb="FFFAFBFC"/>
        <bgColor rgb="FFFFFFFF"/>
      </patternFill>
    </fill>
    <fill>
      <patternFill patternType="solid">
        <fgColor theme="0" tint="-4.9989318521683403E-2"/>
        <bgColor rgb="FF4472C4"/>
      </patternFill>
    </fill>
    <fill>
      <patternFill patternType="solid">
        <fgColor theme="0" tint="-0.14999847407452621"/>
        <bgColor indexed="64"/>
      </patternFill>
    </fill>
    <fill>
      <patternFill patternType="solid">
        <fgColor theme="2" tint="-0.499984740745262"/>
        <bgColor rgb="FF00808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1" fillId="0" borderId="0"/>
    <xf numFmtId="0" fontId="8" fillId="0" borderId="0" applyNumberFormat="0" applyFill="0" applyBorder="0" applyAlignment="0" applyProtection="0"/>
    <xf numFmtId="0" fontId="10" fillId="0" borderId="0" applyNumberFormat="0" applyFill="0" applyBorder="0" applyAlignment="0" applyProtection="0"/>
  </cellStyleXfs>
  <cellXfs count="226">
    <xf numFmtId="0" fontId="0" fillId="0" borderId="0" xfId="0"/>
    <xf numFmtId="0" fontId="0" fillId="2" borderId="0" xfId="0" applyFill="1"/>
    <xf numFmtId="0" fontId="0" fillId="2" borderId="0" xfId="0" applyFill="1" applyAlignment="1">
      <alignment horizontal="center"/>
    </xf>
    <xf numFmtId="0" fontId="4" fillId="0" borderId="0" xfId="0" applyFont="1"/>
    <xf numFmtId="0" fontId="1" fillId="2" borderId="0" xfId="0" applyFont="1" applyFill="1"/>
    <xf numFmtId="0" fontId="0" fillId="4" borderId="0" xfId="0" applyFill="1"/>
    <xf numFmtId="0" fontId="0" fillId="3" borderId="0" xfId="0" applyFill="1"/>
    <xf numFmtId="0" fontId="0" fillId="6" borderId="0" xfId="0" applyFill="1"/>
    <xf numFmtId="0" fontId="3"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6" fillId="2" borderId="0" xfId="0" applyFont="1" applyFill="1" applyAlignment="1">
      <alignment wrapText="1"/>
    </xf>
    <xf numFmtId="0" fontId="6" fillId="2" borderId="0" xfId="0" applyFont="1" applyFill="1" applyAlignment="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2" fillId="0" borderId="0" xfId="0" applyFont="1"/>
    <xf numFmtId="0" fontId="15" fillId="0" borderId="0" xfId="0" applyFont="1" applyAlignment="1">
      <alignment vertical="center"/>
    </xf>
    <xf numFmtId="0" fontId="2" fillId="0" borderId="0" xfId="0" applyFont="1" applyAlignment="1"/>
    <xf numFmtId="0" fontId="15" fillId="0" borderId="0" xfId="0" applyFont="1" applyFill="1" applyAlignment="1">
      <alignment vertical="center"/>
    </xf>
    <xf numFmtId="0" fontId="2" fillId="0" borderId="0" xfId="0" applyFont="1" applyFill="1" applyAlignment="1"/>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Alignment="1">
      <alignment vertical="center" wrapText="1"/>
    </xf>
    <xf numFmtId="0" fontId="17" fillId="27" borderId="18" xfId="0" applyFont="1" applyFill="1" applyBorder="1" applyAlignment="1">
      <alignment horizontal="center" vertical="center" wrapText="1"/>
    </xf>
    <xf numFmtId="0" fontId="16" fillId="0" borderId="18" xfId="0" applyFont="1" applyBorder="1" applyAlignment="1">
      <alignment horizontal="left" vertical="top" wrapText="1"/>
    </xf>
    <xf numFmtId="0" fontId="16" fillId="0" borderId="0" xfId="0" applyFont="1" applyAlignment="1">
      <alignment vertical="center"/>
    </xf>
    <xf numFmtId="0" fontId="17" fillId="28" borderId="18" xfId="0" applyFont="1" applyFill="1" applyBorder="1" applyAlignment="1">
      <alignment horizontal="center" vertical="center" wrapText="1"/>
    </xf>
    <xf numFmtId="0" fontId="17" fillId="28" borderId="19" xfId="0" applyFont="1" applyFill="1" applyBorder="1" applyAlignment="1">
      <alignment horizontal="center" vertical="center" wrapText="1"/>
    </xf>
    <xf numFmtId="0" fontId="17" fillId="27" borderId="1" xfId="0" applyFont="1" applyFill="1" applyBorder="1" applyAlignment="1">
      <alignment horizontal="center" vertical="center" wrapText="1"/>
    </xf>
    <xf numFmtId="0" fontId="12" fillId="2" borderId="0" xfId="0" applyFont="1" applyFill="1" applyBorder="1" applyAlignment="1" applyProtection="1">
      <alignment horizontal="center" vertical="center" wrapText="1"/>
    </xf>
    <xf numFmtId="0" fontId="24" fillId="2" borderId="0" xfId="1" applyFont="1" applyFill="1" applyAlignment="1" applyProtection="1">
      <alignment vertical="center" wrapText="1"/>
    </xf>
    <xf numFmtId="0" fontId="24" fillId="2" borderId="0" xfId="0" applyFont="1" applyFill="1" applyBorder="1" applyAlignment="1" applyProtection="1">
      <alignment vertical="center" wrapText="1"/>
    </xf>
    <xf numFmtId="0" fontId="24" fillId="10" borderId="0" xfId="0" applyFont="1" applyFill="1" applyBorder="1" applyAlignment="1" applyProtection="1">
      <alignment horizontal="center" vertical="center" wrapText="1"/>
    </xf>
    <xf numFmtId="0" fontId="12" fillId="2" borderId="0" xfId="0" applyFont="1" applyFill="1" applyBorder="1" applyAlignment="1" applyProtection="1">
      <alignment vertical="center" wrapText="1"/>
    </xf>
    <xf numFmtId="0" fontId="12" fillId="17" borderId="0" xfId="0" applyFont="1" applyFill="1" applyBorder="1" applyAlignment="1" applyProtection="1">
      <alignment vertical="center" wrapText="1"/>
    </xf>
    <xf numFmtId="0" fontId="12" fillId="11" borderId="0" xfId="0" applyFont="1" applyFill="1" applyAlignment="1" applyProtection="1">
      <alignment horizontal="center"/>
    </xf>
    <xf numFmtId="0" fontId="24" fillId="2" borderId="0" xfId="0" applyFont="1" applyFill="1" applyProtection="1"/>
    <xf numFmtId="0" fontId="24" fillId="10" borderId="0" xfId="0" applyFont="1" applyFill="1" applyAlignment="1" applyProtection="1">
      <alignment horizontal="center"/>
    </xf>
    <xf numFmtId="0" fontId="26" fillId="2" borderId="0" xfId="0" applyFont="1" applyFill="1" applyProtection="1"/>
    <xf numFmtId="0" fontId="12" fillId="2" borderId="0" xfId="0" applyFont="1" applyFill="1" applyProtection="1"/>
    <xf numFmtId="0" fontId="27" fillId="29" borderId="3" xfId="1" applyFont="1" applyFill="1" applyBorder="1" applyAlignment="1" applyProtection="1">
      <alignment horizontal="center" vertical="center" wrapText="1"/>
    </xf>
    <xf numFmtId="0" fontId="27" fillId="29" borderId="14" xfId="1" applyFont="1" applyFill="1" applyBorder="1" applyAlignment="1" applyProtection="1">
      <alignment horizontal="center" vertical="center" textRotation="90" wrapText="1"/>
    </xf>
    <xf numFmtId="0" fontId="12" fillId="0" borderId="1" xfId="0" applyFont="1" applyBorder="1" applyAlignment="1">
      <alignment vertical="center" wrapText="1"/>
    </xf>
    <xf numFmtId="0" fontId="28" fillId="17" borderId="1" xfId="0" applyFont="1" applyFill="1" applyBorder="1" applyAlignment="1" applyProtection="1">
      <alignment vertical="center" wrapText="1"/>
      <protection locked="0"/>
    </xf>
    <xf numFmtId="0" fontId="19" fillId="0" borderId="1" xfId="1" applyFont="1" applyFill="1" applyBorder="1" applyAlignment="1" applyProtection="1">
      <alignment horizontal="center" vertical="center" textRotation="90" wrapText="1"/>
      <protection locked="0"/>
    </xf>
    <xf numFmtId="164" fontId="19" fillId="2" borderId="1" xfId="1" applyNumberFormat="1" applyFont="1" applyFill="1" applyBorder="1" applyAlignment="1" applyProtection="1">
      <alignment horizontal="center" vertical="center" wrapText="1"/>
    </xf>
    <xf numFmtId="164" fontId="25" fillId="0" borderId="1" xfId="1" applyNumberFormat="1" applyFont="1" applyBorder="1" applyAlignment="1" applyProtection="1">
      <alignment horizontal="center" vertical="center" wrapText="1"/>
    </xf>
    <xf numFmtId="0" fontId="19" fillId="0" borderId="1" xfId="1" applyFont="1" applyBorder="1" applyAlignment="1" applyProtection="1">
      <alignment horizontal="center" vertical="center" textRotation="90" wrapText="1"/>
    </xf>
    <xf numFmtId="0" fontId="24" fillId="10" borderId="0" xfId="0" applyFont="1" applyFill="1" applyBorder="1" applyAlignment="1" applyProtection="1">
      <alignment vertical="center" wrapText="1"/>
    </xf>
    <xf numFmtId="0" fontId="12" fillId="17" borderId="1" xfId="0" applyFont="1" applyFill="1" applyBorder="1" applyAlignment="1" applyProtection="1">
      <alignment horizontal="center" vertical="center" wrapText="1"/>
    </xf>
    <xf numFmtId="1" fontId="11" fillId="0" borderId="1" xfId="0" applyNumberFormat="1" applyFont="1" applyBorder="1" applyAlignment="1" applyProtection="1">
      <alignment horizontal="center" vertical="center"/>
    </xf>
    <xf numFmtId="0" fontId="12" fillId="0" borderId="3" xfId="0" applyFont="1" applyBorder="1" applyAlignment="1">
      <alignment horizontal="left" vertical="center" wrapText="1"/>
    </xf>
    <xf numFmtId="0" fontId="11" fillId="20" borderId="3"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1" fillId="19" borderId="1" xfId="0" applyFont="1" applyFill="1" applyBorder="1" applyAlignment="1">
      <alignment horizontal="center" vertical="center" wrapText="1"/>
    </xf>
    <xf numFmtId="0" fontId="12" fillId="25" borderId="18" xfId="0" applyFont="1" applyFill="1" applyBorder="1" applyAlignment="1">
      <alignment horizontal="center" vertical="center" wrapText="1"/>
    </xf>
    <xf numFmtId="0" fontId="19" fillId="10" borderId="1" xfId="1" applyFont="1" applyFill="1" applyBorder="1" applyAlignment="1" applyProtection="1">
      <alignment horizontal="center" vertical="center" textRotation="90" wrapText="1"/>
      <protection locked="0"/>
    </xf>
    <xf numFmtId="164" fontId="19" fillId="10" borderId="1" xfId="1" applyNumberFormat="1" applyFont="1" applyFill="1" applyBorder="1" applyAlignment="1" applyProtection="1">
      <alignment horizontal="center" vertical="center" wrapText="1"/>
    </xf>
    <xf numFmtId="164" fontId="25" fillId="10" borderId="1" xfId="1" applyNumberFormat="1" applyFont="1" applyFill="1" applyBorder="1" applyAlignment="1" applyProtection="1">
      <alignment horizontal="center" vertical="center" wrapText="1"/>
    </xf>
    <xf numFmtId="0" fontId="19" fillId="10" borderId="1" xfId="1" applyFont="1" applyFill="1" applyBorder="1" applyAlignment="1" applyProtection="1">
      <alignment horizontal="center" vertical="center" textRotation="90" wrapText="1"/>
    </xf>
    <xf numFmtId="0" fontId="12" fillId="2" borderId="0" xfId="0"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textRotation="90" wrapText="1"/>
      <protection locked="0"/>
    </xf>
    <xf numFmtId="0" fontId="19" fillId="2" borderId="0" xfId="0" applyFont="1" applyFill="1" applyBorder="1" applyAlignment="1" applyProtection="1">
      <alignment horizontal="center" vertical="center" wrapText="1"/>
      <protection locked="0"/>
    </xf>
    <xf numFmtId="0" fontId="25" fillId="2" borderId="0" xfId="1" applyFont="1" applyFill="1" applyBorder="1" applyAlignment="1" applyProtection="1">
      <alignment vertical="center" wrapText="1"/>
    </xf>
    <xf numFmtId="0" fontId="19" fillId="2" borderId="0" xfId="1" applyFont="1" applyFill="1" applyBorder="1" applyAlignment="1" applyProtection="1">
      <alignment horizontal="center" vertical="center" textRotation="90" wrapText="1"/>
    </xf>
    <xf numFmtId="0" fontId="12" fillId="2" borderId="0" xfId="1" applyFont="1" applyFill="1" applyBorder="1" applyAlignment="1" applyProtection="1">
      <alignment vertical="center" wrapText="1"/>
    </xf>
    <xf numFmtId="0" fontId="12" fillId="2" borderId="0" xfId="1" applyFont="1" applyFill="1" applyBorder="1" applyAlignment="1" applyProtection="1">
      <alignment horizontal="left" vertical="center" wrapText="1"/>
    </xf>
    <xf numFmtId="0" fontId="12" fillId="2" borderId="0" xfId="0" applyFont="1" applyFill="1" applyAlignment="1" applyProtection="1">
      <alignment horizontal="center" vertical="center" wrapText="1"/>
    </xf>
    <xf numFmtId="0" fontId="12" fillId="2" borderId="0" xfId="0" applyFont="1" applyFill="1" applyAlignment="1" applyProtection="1">
      <alignment horizontal="center" vertical="center" textRotation="90" wrapText="1"/>
    </xf>
    <xf numFmtId="0" fontId="12" fillId="2" borderId="0" xfId="1" applyFont="1" applyFill="1" applyAlignment="1" applyProtection="1">
      <alignment horizontal="center" vertical="center" wrapText="1"/>
    </xf>
    <xf numFmtId="0" fontId="19" fillId="2" borderId="0" xfId="1" applyFont="1" applyFill="1" applyAlignment="1" applyProtection="1">
      <alignment horizontal="center" vertical="center" wrapText="1"/>
    </xf>
    <xf numFmtId="0" fontId="19" fillId="2" borderId="0" xfId="1" applyFont="1" applyFill="1" applyAlignment="1" applyProtection="1">
      <alignment horizontal="center" vertical="center" textRotation="90" wrapText="1"/>
    </xf>
    <xf numFmtId="0" fontId="12" fillId="2" borderId="0" xfId="1" applyFont="1" applyFill="1" applyAlignment="1" applyProtection="1">
      <alignment vertical="center" wrapText="1"/>
    </xf>
    <xf numFmtId="0" fontId="12" fillId="2" borderId="0" xfId="1" applyFont="1" applyFill="1" applyAlignment="1" applyProtection="1">
      <alignment horizontal="left" vertical="center" wrapText="1"/>
    </xf>
    <xf numFmtId="0" fontId="12" fillId="0" borderId="0" xfId="0" applyFont="1"/>
    <xf numFmtId="0" fontId="12" fillId="0" borderId="0" xfId="0" applyFont="1" applyAlignment="1" applyProtection="1">
      <alignment horizontal="center" vertical="center" wrapText="1"/>
    </xf>
    <xf numFmtId="0" fontId="12" fillId="0" borderId="0" xfId="0" applyFont="1" applyAlignment="1" applyProtection="1">
      <alignment horizontal="center" vertical="center" textRotation="90" wrapText="1"/>
    </xf>
    <xf numFmtId="0" fontId="12" fillId="2" borderId="0" xfId="0" applyFont="1" applyFill="1" applyBorder="1" applyAlignment="1" applyProtection="1">
      <alignment vertical="center" textRotation="90" wrapText="1"/>
    </xf>
    <xf numFmtId="0" fontId="12" fillId="2" borderId="1" xfId="0" applyFont="1" applyFill="1" applyBorder="1" applyAlignment="1" applyProtection="1">
      <alignment vertical="center" wrapText="1"/>
    </xf>
    <xf numFmtId="0" fontId="11" fillId="3"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0" fontId="12" fillId="10" borderId="3"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10" borderId="0" xfId="0" applyFont="1" applyFill="1" applyBorder="1" applyAlignment="1" applyProtection="1">
      <alignment horizontal="center" vertical="center" wrapText="1"/>
    </xf>
    <xf numFmtId="0" fontId="12" fillId="10" borderId="0" xfId="0" applyFont="1" applyFill="1" applyBorder="1" applyAlignment="1" applyProtection="1">
      <alignment vertical="center" wrapText="1"/>
    </xf>
    <xf numFmtId="0" fontId="9" fillId="18" borderId="1"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12" fillId="2" borderId="0" xfId="0" applyFont="1" applyFill="1" applyBorder="1" applyAlignment="1" applyProtection="1">
      <alignment horizontal="center" wrapText="1"/>
    </xf>
    <xf numFmtId="0" fontId="22" fillId="29" borderId="1" xfId="1" applyFont="1" applyFill="1" applyBorder="1" applyAlignment="1" applyProtection="1">
      <alignment horizontal="center" vertical="center" wrapText="1"/>
    </xf>
    <xf numFmtId="0" fontId="22" fillId="35" borderId="1" xfId="1" applyFont="1" applyFill="1" applyBorder="1" applyAlignment="1" applyProtection="1">
      <alignment horizontal="center" vertical="center" wrapText="1"/>
    </xf>
    <xf numFmtId="0" fontId="22" fillId="35" borderId="1" xfId="1" applyFont="1" applyFill="1" applyBorder="1" applyAlignment="1" applyProtection="1">
      <alignment horizontal="left" vertical="center" wrapText="1"/>
    </xf>
    <xf numFmtId="0" fontId="22" fillId="35" borderId="1" xfId="1" applyFont="1" applyFill="1" applyBorder="1" applyAlignment="1" applyProtection="1">
      <alignment vertical="center" wrapText="1"/>
    </xf>
    <xf numFmtId="0" fontId="12" fillId="2" borderId="4" xfId="0" applyFont="1" applyFill="1" applyBorder="1" applyAlignment="1" applyProtection="1">
      <alignment horizontal="center" vertical="center" wrapText="1"/>
      <protection locked="0"/>
    </xf>
    <xf numFmtId="0" fontId="12" fillId="0" borderId="1" xfId="0" applyFont="1" applyBorder="1" applyAlignment="1">
      <alignment horizontal="center" vertical="center" textRotation="90" wrapText="1"/>
    </xf>
    <xf numFmtId="0" fontId="12" fillId="17" borderId="1" xfId="2"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textRotation="90" wrapText="1"/>
      <protection locked="0"/>
    </xf>
    <xf numFmtId="0" fontId="28" fillId="0" borderId="1" xfId="2" applyNumberFormat="1" applyFont="1" applyBorder="1" applyAlignment="1">
      <alignment vertical="center" wrapText="1"/>
    </xf>
    <xf numFmtId="0" fontId="11" fillId="17" borderId="1"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12" fillId="0" borderId="1" xfId="0" applyFont="1" applyBorder="1" applyAlignment="1">
      <alignment horizontal="left" vertical="center" wrapText="1"/>
    </xf>
    <xf numFmtId="0" fontId="28" fillId="0" borderId="1" xfId="0" applyFont="1" applyBorder="1" applyAlignment="1">
      <alignment vertical="center" wrapText="1"/>
    </xf>
    <xf numFmtId="0" fontId="34" fillId="21" borderId="1" xfId="0" applyFont="1" applyFill="1" applyBorder="1" applyAlignment="1">
      <alignment horizontal="center" vertical="center" wrapText="1"/>
    </xf>
    <xf numFmtId="0" fontId="12" fillId="0" borderId="5" xfId="0" applyFont="1" applyBorder="1" applyAlignment="1" applyProtection="1">
      <alignment horizontal="center" vertical="top" wrapText="1"/>
    </xf>
    <xf numFmtId="0" fontId="9" fillId="17" borderId="0" xfId="0" applyFont="1" applyFill="1" applyBorder="1" applyAlignment="1" applyProtection="1">
      <alignment horizontal="center" vertical="center" wrapText="1"/>
    </xf>
    <xf numFmtId="0" fontId="12" fillId="17" borderId="0" xfId="0" applyFont="1" applyFill="1" applyBorder="1" applyAlignment="1" applyProtection="1">
      <alignment horizontal="center" vertical="top" wrapText="1"/>
    </xf>
    <xf numFmtId="0" fontId="12" fillId="0" borderId="1" xfId="0"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33" fillId="10" borderId="0" xfId="0" applyFont="1" applyFill="1" applyBorder="1" applyAlignment="1" applyProtection="1">
      <alignment horizontal="center" vertical="center" wrapText="1"/>
    </xf>
    <xf numFmtId="0" fontId="12" fillId="10" borderId="0" xfId="0" applyFont="1" applyFill="1" applyBorder="1" applyAlignment="1" applyProtection="1">
      <alignment horizontal="center" vertical="top" wrapText="1"/>
    </xf>
    <xf numFmtId="0" fontId="27" fillId="29" borderId="1" xfId="1" applyFont="1" applyFill="1" applyBorder="1" applyAlignment="1" applyProtection="1">
      <alignment horizontal="center" vertical="center" textRotation="90" wrapText="1"/>
    </xf>
    <xf numFmtId="0" fontId="27" fillId="29" borderId="1" xfId="1" applyFont="1" applyFill="1" applyBorder="1" applyAlignment="1" applyProtection="1">
      <alignment vertical="center" wrapText="1"/>
    </xf>
    <xf numFmtId="0" fontId="25" fillId="8" borderId="3" xfId="1" applyFont="1" applyFill="1" applyBorder="1" applyAlignment="1" applyProtection="1">
      <alignment horizontal="center" vertical="center" textRotation="90" wrapText="1"/>
    </xf>
    <xf numFmtId="0" fontId="19" fillId="4" borderId="3" xfId="0" applyFont="1" applyFill="1" applyBorder="1" applyAlignment="1">
      <alignment horizontal="center" vertical="center" textRotation="90" wrapText="1"/>
    </xf>
    <xf numFmtId="0" fontId="25" fillId="8" borderId="3" xfId="1" applyFont="1" applyFill="1" applyBorder="1" applyAlignment="1" applyProtection="1">
      <alignment horizontal="center" vertical="center" textRotation="90"/>
    </xf>
    <xf numFmtId="1" fontId="25" fillId="10" borderId="3" xfId="1" applyNumberFormat="1" applyFont="1" applyFill="1" applyBorder="1" applyAlignment="1" applyProtection="1">
      <alignment horizontal="center" vertical="center"/>
    </xf>
    <xf numFmtId="0" fontId="25" fillId="2" borderId="3" xfId="1" applyNumberFormat="1" applyFont="1" applyFill="1" applyBorder="1" applyAlignment="1" applyProtection="1">
      <alignment horizontal="center" vertical="center" textRotation="90" wrapText="1"/>
    </xf>
    <xf numFmtId="0" fontId="19" fillId="4" borderId="3" xfId="0" applyFont="1" applyFill="1" applyBorder="1" applyAlignment="1">
      <alignment horizontal="center" vertical="center" textRotation="90"/>
    </xf>
    <xf numFmtId="1" fontId="25" fillId="10" borderId="3" xfId="1" applyNumberFormat="1" applyFont="1" applyFill="1" applyBorder="1" applyAlignment="1" applyProtection="1">
      <alignment horizontal="center" vertical="center" wrapText="1"/>
    </xf>
    <xf numFmtId="1" fontId="25" fillId="10" borderId="3" xfId="1" applyNumberFormat="1" applyFont="1" applyFill="1" applyBorder="1" applyAlignment="1" applyProtection="1">
      <alignment horizontal="center" vertical="center" textRotation="90" wrapText="1"/>
    </xf>
    <xf numFmtId="0" fontId="19" fillId="2" borderId="0" xfId="1" applyFont="1" applyFill="1" applyAlignment="1" applyProtection="1">
      <alignment vertical="center" wrapText="1"/>
    </xf>
    <xf numFmtId="0" fontId="12" fillId="31" borderId="1" xfId="2" applyNumberFormat="1" applyFont="1" applyFill="1" applyBorder="1" applyAlignment="1" applyProtection="1">
      <alignment horizontal="justify" vertical="center" wrapText="1"/>
    </xf>
    <xf numFmtId="0" fontId="29" fillId="31" borderId="1" xfId="3" applyNumberFormat="1" applyFont="1" applyFill="1" applyBorder="1" applyAlignment="1" applyProtection="1">
      <alignment horizontal="justify" vertical="center" wrapText="1"/>
    </xf>
    <xf numFmtId="0" fontId="12" fillId="32" borderId="1" xfId="1" applyFont="1" applyFill="1" applyBorder="1" applyAlignment="1" applyProtection="1">
      <alignment horizontal="justify" vertical="center" wrapText="1"/>
    </xf>
    <xf numFmtId="0" fontId="28" fillId="31" borderId="1" xfId="2" applyNumberFormat="1" applyFont="1" applyFill="1" applyBorder="1" applyAlignment="1">
      <alignment horizontal="justify" vertical="top" wrapText="1"/>
    </xf>
    <xf numFmtId="0" fontId="31" fillId="33" borderId="18" xfId="0" applyFont="1" applyFill="1" applyBorder="1" applyAlignment="1">
      <alignment horizontal="justify" vertical="center" wrapText="1"/>
    </xf>
    <xf numFmtId="0" fontId="28" fillId="31" borderId="1" xfId="2" applyNumberFormat="1" applyFont="1" applyFill="1" applyBorder="1" applyAlignment="1">
      <alignment horizontal="justify" vertical="center" wrapText="1"/>
    </xf>
    <xf numFmtId="0" fontId="12" fillId="33" borderId="18" xfId="0" applyFont="1" applyFill="1" applyBorder="1" applyAlignment="1">
      <alignment horizontal="justify" vertical="top" wrapText="1"/>
    </xf>
    <xf numFmtId="0" fontId="12" fillId="33" borderId="18" xfId="0" applyFont="1" applyFill="1" applyBorder="1" applyAlignment="1">
      <alignment horizontal="justify" vertical="center" wrapText="1"/>
    </xf>
    <xf numFmtId="0" fontId="28" fillId="33" borderId="18" xfId="0" applyFont="1" applyFill="1" applyBorder="1" applyAlignment="1">
      <alignment horizontal="justify" vertical="center" wrapText="1"/>
    </xf>
    <xf numFmtId="0" fontId="32" fillId="33" borderId="18" xfId="0" applyFont="1" applyFill="1" applyBorder="1" applyAlignment="1">
      <alignment horizontal="justify" vertical="center" wrapText="1"/>
    </xf>
    <xf numFmtId="0" fontId="12" fillId="17" borderId="1" xfId="2" applyNumberFormat="1" applyFont="1" applyFill="1" applyBorder="1" applyAlignment="1" applyProtection="1">
      <alignment horizontal="justify" vertical="center" wrapText="1"/>
    </xf>
    <xf numFmtId="0" fontId="12" fillId="2" borderId="1" xfId="1" applyNumberFormat="1" applyFont="1" applyFill="1" applyBorder="1" applyAlignment="1" applyProtection="1">
      <alignment horizontal="justify" vertical="center" wrapText="1"/>
    </xf>
    <xf numFmtId="0" fontId="12" fillId="2" borderId="1" xfId="0" applyFont="1" applyFill="1" applyBorder="1" applyAlignment="1" applyProtection="1">
      <alignment horizontal="justify" vertical="center" wrapText="1"/>
    </xf>
    <xf numFmtId="0" fontId="12" fillId="2" borderId="1" xfId="1" applyFont="1" applyFill="1" applyBorder="1" applyAlignment="1" applyProtection="1">
      <alignment horizontal="justify" vertical="center" wrapText="1"/>
    </xf>
    <xf numFmtId="0" fontId="28" fillId="17" borderId="1" xfId="2" applyNumberFormat="1" applyFont="1" applyFill="1" applyBorder="1" applyAlignment="1">
      <alignment horizontal="justify" vertical="center" wrapText="1"/>
    </xf>
    <xf numFmtId="0" fontId="12" fillId="17" borderId="1" xfId="0" applyFont="1" applyFill="1" applyBorder="1" applyAlignment="1" applyProtection="1">
      <alignment horizontal="justify" vertical="center" wrapText="1"/>
    </xf>
    <xf numFmtId="0" fontId="12" fillId="22" borderId="1" xfId="2" applyNumberFormat="1" applyFont="1" applyFill="1" applyBorder="1" applyAlignment="1" applyProtection="1">
      <alignment horizontal="justify" vertical="center" wrapText="1"/>
    </xf>
    <xf numFmtId="0" fontId="17" fillId="27" borderId="19"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8" borderId="1" xfId="0" applyFont="1" applyFill="1" applyBorder="1" applyAlignment="1">
      <alignment horizontal="center" vertical="center" wrapText="1"/>
    </xf>
    <xf numFmtId="0" fontId="13" fillId="23" borderId="17" xfId="0" applyFont="1" applyFill="1" applyBorder="1" applyAlignment="1">
      <alignment horizontal="center" vertical="center" wrapText="1"/>
    </xf>
    <xf numFmtId="0" fontId="13" fillId="23" borderId="0" xfId="0" applyFont="1" applyFill="1" applyBorder="1" applyAlignment="1">
      <alignment horizontal="center" vertical="center" wrapText="1"/>
    </xf>
    <xf numFmtId="0" fontId="14" fillId="26" borderId="0" xfId="0" applyFont="1" applyFill="1" applyBorder="1" applyAlignment="1">
      <alignment horizontal="center" vertical="top" wrapText="1"/>
    </xf>
    <xf numFmtId="0" fontId="16" fillId="0" borderId="0" xfId="0" applyFont="1" applyAlignment="1">
      <alignment horizontal="justify" vertical="center" wrapText="1"/>
    </xf>
    <xf numFmtId="0" fontId="18" fillId="23" borderId="17" xfId="0" applyFont="1" applyFill="1" applyBorder="1" applyAlignment="1">
      <alignment horizontal="center" vertical="center" wrapText="1"/>
    </xf>
    <xf numFmtId="0" fontId="18" fillId="23" borderId="0" xfId="0" applyFont="1" applyFill="1" applyBorder="1" applyAlignment="1">
      <alignment horizontal="center" vertical="center" wrapText="1"/>
    </xf>
    <xf numFmtId="49" fontId="20" fillId="0" borderId="5" xfId="0" applyNumberFormat="1" applyFont="1" applyBorder="1" applyAlignment="1" applyProtection="1">
      <alignment horizontal="justify" vertical="center" wrapText="1" readingOrder="1"/>
      <protection locked="0"/>
    </xf>
    <xf numFmtId="49" fontId="20" fillId="0" borderId="6" xfId="0" applyNumberFormat="1" applyFont="1" applyBorder="1" applyAlignment="1" applyProtection="1">
      <alignment horizontal="justify" vertical="center" wrapText="1" readingOrder="1"/>
      <protection locked="0"/>
    </xf>
    <xf numFmtId="49" fontId="20" fillId="0" borderId="2" xfId="0" applyNumberFormat="1" applyFont="1" applyBorder="1" applyAlignment="1" applyProtection="1">
      <alignment horizontal="justify" vertical="center" wrapText="1" readingOrder="1"/>
      <protection locked="0"/>
    </xf>
    <xf numFmtId="0" fontId="22" fillId="29" borderId="1" xfId="0" applyFont="1" applyFill="1" applyBorder="1" applyAlignment="1" applyProtection="1">
      <alignment horizontal="center" vertical="center" wrapText="1"/>
    </xf>
    <xf numFmtId="0" fontId="27" fillId="29" borderId="1" xfId="1" applyFont="1" applyFill="1" applyBorder="1" applyAlignment="1" applyProtection="1">
      <alignment horizontal="center" vertical="center" textRotation="90" wrapText="1"/>
    </xf>
    <xf numFmtId="0" fontId="22" fillId="29" borderId="3" xfId="1" applyFont="1" applyFill="1" applyBorder="1" applyAlignment="1" applyProtection="1">
      <alignment horizontal="center" vertical="center" wrapText="1"/>
    </xf>
    <xf numFmtId="0" fontId="22" fillId="29" borderId="14" xfId="1" applyFont="1" applyFill="1" applyBorder="1" applyAlignment="1" applyProtection="1">
      <alignment horizontal="center" vertical="center" wrapText="1"/>
    </xf>
    <xf numFmtId="0" fontId="23" fillId="36" borderId="7" xfId="0" applyFont="1" applyFill="1" applyBorder="1" applyAlignment="1">
      <alignment horizontal="center" vertical="center" wrapText="1"/>
    </xf>
    <xf numFmtId="0" fontId="23" fillId="36" borderId="8"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9" fillId="23" borderId="17"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4" borderId="10" xfId="1" applyFont="1" applyFill="1" applyBorder="1" applyAlignment="1" applyProtection="1">
      <alignment horizontal="center" vertical="center" wrapText="1"/>
    </xf>
    <xf numFmtId="0" fontId="27" fillId="34" borderId="1" xfId="0" applyFont="1" applyFill="1" applyBorder="1" applyAlignment="1" applyProtection="1">
      <alignment horizontal="center" vertical="center" textRotation="90" wrapText="1"/>
    </xf>
    <xf numFmtId="0" fontId="11" fillId="29" borderId="11" xfId="1" applyFont="1" applyFill="1" applyBorder="1" applyAlignment="1" applyProtection="1">
      <alignment horizontal="center" vertical="center" wrapText="1"/>
    </xf>
    <xf numFmtId="0" fontId="11" fillId="29" borderId="10" xfId="1" applyFont="1" applyFill="1" applyBorder="1" applyAlignment="1" applyProtection="1">
      <alignment horizontal="center" vertical="center" wrapText="1"/>
    </xf>
    <xf numFmtId="0" fontId="11" fillId="29" borderId="12" xfId="1" applyFont="1" applyFill="1" applyBorder="1" applyAlignment="1" applyProtection="1">
      <alignment horizontal="center" vertical="center" wrapText="1"/>
    </xf>
    <xf numFmtId="0" fontId="22" fillId="29" borderId="1" xfId="1" applyFont="1" applyFill="1" applyBorder="1" applyAlignment="1" applyProtection="1">
      <alignment horizontal="center" vertical="center" wrapText="1"/>
    </xf>
    <xf numFmtId="0" fontId="27" fillId="29" borderId="1" xfId="1" applyFont="1" applyFill="1" applyBorder="1" applyAlignment="1" applyProtection="1">
      <alignment horizontal="center" vertical="center" wrapText="1"/>
    </xf>
    <xf numFmtId="0" fontId="22" fillId="29" borderId="5" xfId="1" applyFont="1" applyFill="1" applyBorder="1" applyAlignment="1" applyProtection="1">
      <alignment horizontal="center" vertical="center" wrapText="1"/>
    </xf>
    <xf numFmtId="0" fontId="22" fillId="29" borderId="6" xfId="1" applyFont="1" applyFill="1" applyBorder="1" applyAlignment="1" applyProtection="1">
      <alignment horizontal="center" vertical="center" wrapText="1"/>
    </xf>
    <xf numFmtId="0" fontId="22" fillId="29" borderId="2" xfId="1" applyFont="1" applyFill="1" applyBorder="1" applyAlignment="1" applyProtection="1">
      <alignment horizontal="center" vertical="center" wrapText="1"/>
    </xf>
    <xf numFmtId="0" fontId="27" fillId="29" borderId="5" xfId="1" applyFont="1" applyFill="1" applyBorder="1" applyAlignment="1" applyProtection="1">
      <alignment horizontal="center" vertical="center" wrapText="1"/>
    </xf>
    <xf numFmtId="0" fontId="27" fillId="29" borderId="6" xfId="1" applyFont="1" applyFill="1" applyBorder="1" applyAlignment="1" applyProtection="1">
      <alignment horizontal="center" vertical="center" wrapText="1"/>
    </xf>
    <xf numFmtId="0" fontId="27" fillId="29" borderId="2" xfId="1" applyFont="1" applyFill="1" applyBorder="1" applyAlignment="1" applyProtection="1">
      <alignment horizontal="center" vertical="center" wrapText="1"/>
    </xf>
    <xf numFmtId="0" fontId="33" fillId="5" borderId="5" xfId="0" applyFont="1" applyFill="1" applyBorder="1" applyAlignment="1" applyProtection="1">
      <alignment horizontal="center" vertical="center" wrapText="1"/>
    </xf>
    <xf numFmtId="0" fontId="33" fillId="5" borderId="2"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protection locked="0"/>
    </xf>
    <xf numFmtId="0" fontId="27" fillId="29" borderId="3" xfId="1" applyFont="1" applyFill="1" applyBorder="1" applyAlignment="1" applyProtection="1">
      <alignment horizontal="center" vertical="center" textRotation="90" wrapText="1"/>
    </xf>
    <xf numFmtId="0" fontId="27" fillId="29" borderId="14" xfId="1" applyFont="1" applyFill="1" applyBorder="1" applyAlignment="1" applyProtection="1">
      <alignment horizontal="center" vertical="center" textRotation="90" wrapText="1"/>
    </xf>
    <xf numFmtId="0" fontId="22" fillId="30" borderId="1" xfId="0" applyFont="1" applyFill="1" applyBorder="1" applyAlignment="1" applyProtection="1">
      <alignment horizontal="center" vertical="center" textRotation="90" wrapText="1"/>
    </xf>
    <xf numFmtId="0" fontId="11" fillId="2" borderId="3" xfId="0" applyFont="1" applyFill="1" applyBorder="1" applyAlignment="1" applyProtection="1">
      <alignment horizontal="center" vertical="center" textRotation="90" wrapText="1"/>
      <protection locked="0"/>
    </xf>
    <xf numFmtId="0" fontId="11" fillId="2" borderId="13" xfId="0" applyFont="1" applyFill="1" applyBorder="1" applyAlignment="1" applyProtection="1">
      <alignment horizontal="center" vertical="center" textRotation="90" wrapText="1"/>
      <protection locked="0"/>
    </xf>
    <xf numFmtId="0" fontId="11" fillId="2" borderId="14" xfId="0" applyFont="1" applyFill="1" applyBorder="1" applyAlignment="1" applyProtection="1">
      <alignment horizontal="center" vertical="center" textRotation="90" wrapText="1"/>
      <protection locked="0"/>
    </xf>
    <xf numFmtId="0" fontId="11" fillId="2" borderId="1" xfId="0" applyFont="1" applyFill="1" applyBorder="1" applyAlignment="1" applyProtection="1">
      <alignment horizontal="center" vertical="center" textRotation="90" wrapText="1"/>
      <protection locked="0"/>
    </xf>
    <xf numFmtId="0" fontId="27" fillId="34" borderId="3" xfId="0" applyFont="1" applyFill="1" applyBorder="1" applyAlignment="1" applyProtection="1">
      <alignment horizontal="center" vertical="center" textRotation="90" wrapText="1"/>
    </xf>
    <xf numFmtId="0" fontId="27" fillId="34" borderId="13" xfId="0" applyFont="1" applyFill="1" applyBorder="1" applyAlignment="1" applyProtection="1">
      <alignment horizontal="center" vertical="center" textRotation="90" wrapText="1"/>
    </xf>
    <xf numFmtId="0" fontId="22" fillId="29" borderId="1" xfId="0" applyFont="1" applyFill="1" applyBorder="1" applyAlignment="1" applyProtection="1">
      <alignment horizontal="center" vertical="center" textRotation="90"/>
    </xf>
    <xf numFmtId="0" fontId="33" fillId="5" borderId="6" xfId="0" applyFont="1" applyFill="1" applyBorder="1" applyAlignment="1" applyProtection="1">
      <alignment horizontal="center" vertical="center" wrapText="1"/>
    </xf>
    <xf numFmtId="0" fontId="33" fillId="5" borderId="15" xfId="0" applyFont="1" applyFill="1" applyBorder="1" applyAlignment="1" applyProtection="1">
      <alignment horizontal="center" vertical="center" wrapText="1"/>
    </xf>
    <xf numFmtId="0" fontId="33" fillId="5" borderId="0" xfId="0" applyFont="1" applyFill="1" applyBorder="1" applyAlignment="1" applyProtection="1">
      <alignment horizontal="center" vertical="center" wrapText="1"/>
    </xf>
    <xf numFmtId="0" fontId="33" fillId="5" borderId="16" xfId="0" applyFont="1" applyFill="1" applyBorder="1" applyAlignment="1" applyProtection="1">
      <alignment horizontal="center" vertical="center" wrapText="1"/>
    </xf>
    <xf numFmtId="0" fontId="33" fillId="5" borderId="5" xfId="0" applyFont="1" applyFill="1" applyBorder="1" applyAlignment="1" applyProtection="1">
      <alignment horizontal="center" vertical="center"/>
    </xf>
    <xf numFmtId="0" fontId="33" fillId="5" borderId="2" xfId="0" applyFont="1" applyFill="1" applyBorder="1" applyAlignment="1" applyProtection="1">
      <alignment horizontal="center" vertical="center"/>
    </xf>
    <xf numFmtId="0" fontId="6" fillId="2" borderId="0" xfId="0" applyFont="1" applyFill="1" applyAlignment="1">
      <alignment horizontal="center" wrapText="1"/>
    </xf>
    <xf numFmtId="0" fontId="7" fillId="2" borderId="1" xfId="0" applyFont="1" applyFill="1" applyBorder="1" applyAlignment="1">
      <alignment horizontal="center" vertical="center"/>
    </xf>
    <xf numFmtId="0" fontId="0" fillId="9" borderId="1" xfId="0" applyFill="1" applyBorder="1" applyAlignment="1">
      <alignment horizont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0" fillId="4" borderId="1" xfId="0" applyFill="1" applyBorder="1" applyAlignment="1">
      <alignment horizontal="center" vertical="center" wrapText="1"/>
    </xf>
    <xf numFmtId="0" fontId="0" fillId="6" borderId="1" xfId="0" applyFill="1" applyBorder="1" applyAlignment="1">
      <alignment horizontal="center" vertical="center" wrapText="1"/>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3" xfId="0" applyFont="1" applyFill="1" applyBorder="1" applyAlignment="1">
      <alignment horizontal="center" vertical="center" textRotation="90"/>
    </xf>
    <xf numFmtId="0" fontId="3" fillId="9" borderId="13" xfId="0" applyFont="1" applyFill="1" applyBorder="1" applyAlignment="1">
      <alignment horizontal="center" vertical="center" textRotation="90"/>
    </xf>
    <xf numFmtId="0" fontId="3" fillId="9" borderId="14" xfId="0" applyFont="1" applyFill="1" applyBorder="1" applyAlignment="1">
      <alignment horizontal="center" vertical="center" textRotation="90"/>
    </xf>
    <xf numFmtId="0" fontId="0" fillId="3" borderId="1" xfId="0" applyFill="1" applyBorder="1" applyAlignment="1">
      <alignment horizontal="center" vertical="center" wrapText="1"/>
    </xf>
    <xf numFmtId="0" fontId="15" fillId="0" borderId="8" xfId="0" applyFont="1" applyFill="1" applyBorder="1" applyAlignment="1">
      <alignment horizontal="left" vertical="center" wrapText="1"/>
    </xf>
    <xf numFmtId="0" fontId="36" fillId="0" borderId="18" xfId="0" applyFont="1" applyBorder="1" applyAlignment="1">
      <alignment horizontal="left" vertical="top"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 xfId="0" applyFont="1" applyBorder="1" applyAlignment="1">
      <alignment horizontal="center" vertical="center" wrapText="1"/>
    </xf>
  </cellXfs>
  <cellStyles count="4">
    <cellStyle name="Hipervínculo" xfId="3" builtinId="8"/>
    <cellStyle name="Normal" xfId="0" builtinId="0"/>
    <cellStyle name="Normal 2" xfId="1" xr:uid="{00000000-0005-0000-0000-000002000000}"/>
    <cellStyle name="Texto explicativo" xfId="2" builtinId="53"/>
  </cellStyles>
  <dxfs count="103">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val="0"/>
        <i val="0"/>
        <color indexed="9"/>
      </font>
      <fill>
        <patternFill>
          <bgColor indexed="10"/>
        </patternFill>
      </fill>
    </dxf>
  </dxfs>
  <tableStyles count="0" defaultTableStyle="TableStyleMedium2" defaultPivotStyle="PivotStyleLight16"/>
  <colors>
    <mruColors>
      <color rgb="FFFAFBFC"/>
      <color rgb="FFF1F3F5"/>
      <color rgb="FFEBFFFF"/>
      <color rgb="FFC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triz%20de%20Riesgos%20Corrupcci&#243;n/Contexto.xlsx"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-19050</xdr:colOff>
      <xdr:row>40</xdr:row>
      <xdr:rowOff>123825</xdr:rowOff>
    </xdr:from>
    <xdr:ext cx="38100" cy="257175"/>
    <xdr:sp macro="" textlink="">
      <xdr:nvSpPr>
        <xdr:cNvPr id="3" name="Shape 11">
          <a:extLst>
            <a:ext uri="{FF2B5EF4-FFF2-40B4-BE49-F238E27FC236}">
              <a16:creationId xmlns:a16="http://schemas.microsoft.com/office/drawing/2014/main" id="{00000000-0008-0000-0400-000003000000}"/>
            </a:ext>
          </a:extLst>
        </xdr:cNvPr>
        <xdr:cNvSpPr/>
      </xdr:nvSpPr>
      <xdr:spPr>
        <a:xfrm>
          <a:off x="1257300" y="58378725"/>
          <a:ext cx="38100" cy="257175"/>
        </a:xfrm>
        <a:prstGeom prst="rect">
          <a:avLst/>
        </a:prstGeom>
        <a:noFill/>
        <a:ln>
          <a:noFill/>
        </a:ln>
      </xdr:spPr>
      <xdr:txBody>
        <a:bodyPr spcFirstLastPara="1" wrap="square" lIns="45700" tIns="41125" rIns="45700" bIns="0" anchor="t" anchorCtr="0">
          <a:noAutofit/>
        </a:bodyPr>
        <a:lstStyle/>
        <a:p>
          <a:pPr marL="0" lvl="0" indent="0" algn="ctr" rtl="0">
            <a:spcBef>
              <a:spcPts val="0"/>
            </a:spcBef>
            <a:spcAft>
              <a:spcPts val="0"/>
            </a:spcAft>
            <a:buNone/>
          </a:pPr>
          <a:r>
            <a:rPr lang="en-US" sz="2000" b="1" i="0" u="none" strike="noStrike">
              <a:solidFill>
                <a:srgbClr val="FFFFFF"/>
              </a:solidFill>
              <a:latin typeface="Arial"/>
              <a:ea typeface="Arial"/>
              <a:cs typeface="Arial"/>
              <a:sym typeface="Arial"/>
            </a:rPr>
            <a:t>?</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104775</xdr:rowOff>
    </xdr:from>
    <xdr:to>
      <xdr:col>7</xdr:col>
      <xdr:colOff>0</xdr:colOff>
      <xdr:row>3</xdr:row>
      <xdr:rowOff>133350</xdr:rowOff>
    </xdr:to>
    <xdr:grpSp>
      <xdr:nvGrpSpPr>
        <xdr:cNvPr id="2" name="Group 5">
          <a:extLst>
            <a:ext uri="{FF2B5EF4-FFF2-40B4-BE49-F238E27FC236}">
              <a16:creationId xmlns:a16="http://schemas.microsoft.com/office/drawing/2014/main" id="{00000000-0008-0000-0500-000002000000}"/>
            </a:ext>
          </a:extLst>
        </xdr:cNvPr>
        <xdr:cNvGrpSpPr>
          <a:grpSpLocks/>
        </xdr:cNvGrpSpPr>
      </xdr:nvGrpSpPr>
      <xdr:grpSpPr bwMode="auto">
        <a:xfrm>
          <a:off x="5429250" y="581025"/>
          <a:ext cx="0" cy="397669"/>
          <a:chOff x="8569490" y="3697224"/>
          <a:chExt cx="652062" cy="835218"/>
        </a:xfrm>
      </xdr:grpSpPr>
      <xdr:pic>
        <xdr:nvPicPr>
          <xdr:cNvPr id="3" name="13 Imagen" descr="Untitled-1.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sp macro="[1]!mostrarTipoRiesgo" textlink="">
        <xdr:nvSpPr>
          <xdr:cNvPr id="4" name="Text Box 28">
            <a:extLst>
              <a:ext uri="{FF2B5EF4-FFF2-40B4-BE49-F238E27FC236}">
                <a16:creationId xmlns:a16="http://schemas.microsoft.com/office/drawing/2014/main" id="{00000000-0008-0000-0500-000004000000}"/>
              </a:ext>
            </a:extLst>
          </xdr:cNvPr>
          <xdr:cNvSpPr txBox="1"/>
        </xdr:nvSpPr>
        <xdr:spPr>
          <a:xfrm>
            <a:off x="9182100" y="47778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16</xdr:col>
      <xdr:colOff>2721</xdr:colOff>
      <xdr:row>4</xdr:row>
      <xdr:rowOff>339513</xdr:rowOff>
    </xdr:from>
    <xdr:to>
      <xdr:col>16</xdr:col>
      <xdr:colOff>2721</xdr:colOff>
      <xdr:row>4</xdr:row>
      <xdr:rowOff>334552</xdr:rowOff>
    </xdr:to>
    <xdr:sp macro="[1]!mostrarPerfilRiesgoInh" textlink="">
      <xdr:nvSpPr>
        <xdr:cNvPr id="5" name="15 CuadroTexto">
          <a:extLst>
            <a:ext uri="{FF2B5EF4-FFF2-40B4-BE49-F238E27FC236}">
              <a16:creationId xmlns:a16="http://schemas.microsoft.com/office/drawing/2014/main" id="{00000000-0008-0000-0500-000005000000}"/>
            </a:ext>
          </a:extLst>
        </xdr:cNvPr>
        <xdr:cNvSpPr txBox="1"/>
      </xdr:nvSpPr>
      <xdr:spPr>
        <a:xfrm>
          <a:off x="12785271" y="318748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26</xdr:col>
      <xdr:colOff>551090</xdr:colOff>
      <xdr:row>5</xdr:row>
      <xdr:rowOff>172146</xdr:rowOff>
    </xdr:from>
    <xdr:to>
      <xdr:col>26</xdr:col>
      <xdr:colOff>551090</xdr:colOff>
      <xdr:row>5</xdr:row>
      <xdr:rowOff>191436</xdr:rowOff>
    </xdr:to>
    <xdr:sp macro="[1]!mostrarEscalasRiesgoResidual" textlink="">
      <xdr:nvSpPr>
        <xdr:cNvPr id="7" name="Text Box 8">
          <a:extLst>
            <a:ext uri="{FF2B5EF4-FFF2-40B4-BE49-F238E27FC236}">
              <a16:creationId xmlns:a16="http://schemas.microsoft.com/office/drawing/2014/main" id="{00000000-0008-0000-0500-000007000000}"/>
            </a:ext>
          </a:extLst>
        </xdr:cNvPr>
        <xdr:cNvSpPr txBox="1"/>
      </xdr:nvSpPr>
      <xdr:spPr>
        <a:xfrm>
          <a:off x="24526875" y="4706046"/>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6</xdr:col>
      <xdr:colOff>1409700</xdr:colOff>
      <xdr:row>1</xdr:row>
      <xdr:rowOff>104775</xdr:rowOff>
    </xdr:from>
    <xdr:to>
      <xdr:col>6</xdr:col>
      <xdr:colOff>1409700</xdr:colOff>
      <xdr:row>3</xdr:row>
      <xdr:rowOff>85488</xdr:rowOff>
    </xdr:to>
    <xdr:sp macro="[0]!MostrarFuente_Impacto" textlink="">
      <xdr:nvSpPr>
        <xdr:cNvPr id="9" name="Rectangle 52">
          <a:extLst>
            <a:ext uri="{FF2B5EF4-FFF2-40B4-BE49-F238E27FC236}">
              <a16:creationId xmlns:a16="http://schemas.microsoft.com/office/drawing/2014/main" id="{00000000-0008-0000-0500-000009000000}"/>
            </a:ext>
          </a:extLst>
        </xdr:cNvPr>
        <xdr:cNvSpPr>
          <a:spLocks noChangeArrowheads="1"/>
        </xdr:cNvSpPr>
      </xdr:nvSpPr>
      <xdr:spPr bwMode="auto">
        <a:xfrm>
          <a:off x="7953375" y="2295525"/>
          <a:ext cx="0" cy="39981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7</xdr:col>
      <xdr:colOff>0</xdr:colOff>
      <xdr:row>1</xdr:row>
      <xdr:rowOff>133350</xdr:rowOff>
    </xdr:from>
    <xdr:to>
      <xdr:col>7</xdr:col>
      <xdr:colOff>0</xdr:colOff>
      <xdr:row>1</xdr:row>
      <xdr:rowOff>514350</xdr:rowOff>
    </xdr:to>
    <xdr:sp macro="[0]!Tipo_riesgo" textlink="">
      <xdr:nvSpPr>
        <xdr:cNvPr id="10" name="Rectangle 54">
          <a:extLst>
            <a:ext uri="{FF2B5EF4-FFF2-40B4-BE49-F238E27FC236}">
              <a16:creationId xmlns:a16="http://schemas.microsoft.com/office/drawing/2014/main" id="{00000000-0008-0000-0500-00000A000000}"/>
            </a:ext>
          </a:extLst>
        </xdr:cNvPr>
        <xdr:cNvSpPr>
          <a:spLocks noChangeArrowheads="1"/>
        </xdr:cNvSpPr>
      </xdr:nvSpPr>
      <xdr:spPr bwMode="auto">
        <a:xfrm>
          <a:off x="7962900" y="2324100"/>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7</xdr:col>
      <xdr:colOff>0</xdr:colOff>
      <xdr:row>3</xdr:row>
      <xdr:rowOff>224518</xdr:rowOff>
    </xdr:from>
    <xdr:to>
      <xdr:col>7</xdr:col>
      <xdr:colOff>0</xdr:colOff>
      <xdr:row>3</xdr:row>
      <xdr:rowOff>420847</xdr:rowOff>
    </xdr:to>
    <xdr:sp macro="" textlink="">
      <xdr:nvSpPr>
        <xdr:cNvPr id="11" name="Rectangle 55">
          <a:extLst>
            <a:ext uri="{FF2B5EF4-FFF2-40B4-BE49-F238E27FC236}">
              <a16:creationId xmlns:a16="http://schemas.microsoft.com/office/drawing/2014/main" id="{00000000-0008-0000-0500-00000B000000}"/>
            </a:ext>
          </a:extLst>
        </xdr:cNvPr>
        <xdr:cNvSpPr>
          <a:spLocks noChangeArrowheads="1"/>
        </xdr:cNvSpPr>
      </xdr:nvSpPr>
      <xdr:spPr bwMode="auto">
        <a:xfrm>
          <a:off x="7962900" y="2834368"/>
          <a:ext cx="0" cy="15354"/>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oneCell">
    <xdr:from>
      <xdr:col>4</xdr:col>
      <xdr:colOff>0</xdr:colOff>
      <xdr:row>31</xdr:row>
      <xdr:rowOff>0</xdr:rowOff>
    </xdr:from>
    <xdr:to>
      <xdr:col>4</xdr:col>
      <xdr:colOff>295275</xdr:colOff>
      <xdr:row>32</xdr:row>
      <xdr:rowOff>133350</xdr:rowOff>
    </xdr:to>
    <xdr:sp macro="" textlink="">
      <xdr:nvSpPr>
        <xdr:cNvPr id="12" name="AutoShape 38" descr="Resultado de imagen para boton agregar icono">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xdr:row>
      <xdr:rowOff>0</xdr:rowOff>
    </xdr:from>
    <xdr:to>
      <xdr:col>4</xdr:col>
      <xdr:colOff>295275</xdr:colOff>
      <xdr:row>32</xdr:row>
      <xdr:rowOff>133350</xdr:rowOff>
    </xdr:to>
    <xdr:sp macro="" textlink="">
      <xdr:nvSpPr>
        <xdr:cNvPr id="13" name="AutoShape 39" descr="Resultado de imagen para boton agregar icono">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xdr:row>
      <xdr:rowOff>0</xdr:rowOff>
    </xdr:from>
    <xdr:to>
      <xdr:col>4</xdr:col>
      <xdr:colOff>295275</xdr:colOff>
      <xdr:row>32</xdr:row>
      <xdr:rowOff>133350</xdr:rowOff>
    </xdr:to>
    <xdr:sp macro="" textlink="">
      <xdr:nvSpPr>
        <xdr:cNvPr id="14" name="AutoShape 40" descr="Resultado de imagen para boton agregar icono">
          <a:extLst>
            <a:ext uri="{FF2B5EF4-FFF2-40B4-BE49-F238E27FC236}">
              <a16:creationId xmlns:a16="http://schemas.microsoft.com/office/drawing/2014/main" id="{00000000-0008-0000-0500-00000E000000}"/>
            </a:ext>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31</xdr:row>
      <xdr:rowOff>0</xdr:rowOff>
    </xdr:from>
    <xdr:to>
      <xdr:col>4</xdr:col>
      <xdr:colOff>295275</xdr:colOff>
      <xdr:row>32</xdr:row>
      <xdr:rowOff>133350</xdr:rowOff>
    </xdr:to>
    <xdr:sp macro="" textlink="">
      <xdr:nvSpPr>
        <xdr:cNvPr id="15" name="AutoShape 42" descr="Z">
          <a:extLst>
            <a:ext uri="{FF2B5EF4-FFF2-40B4-BE49-F238E27FC236}">
              <a16:creationId xmlns:a16="http://schemas.microsoft.com/office/drawing/2014/main" id="{00000000-0008-0000-0500-00000F000000}"/>
            </a:ext>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375557</xdr:colOff>
      <xdr:row>3</xdr:row>
      <xdr:rowOff>152400</xdr:rowOff>
    </xdr:from>
    <xdr:to>
      <xdr:col>9</xdr:col>
      <xdr:colOff>375557</xdr:colOff>
      <xdr:row>4</xdr:row>
      <xdr:rowOff>228600</xdr:rowOff>
    </xdr:to>
    <xdr:sp macro="[0]!Escalas_impacto" textlink="">
      <xdr:nvSpPr>
        <xdr:cNvPr id="17" name="Rectangle 53">
          <a:extLst>
            <a:ext uri="{FF2B5EF4-FFF2-40B4-BE49-F238E27FC236}">
              <a16:creationId xmlns:a16="http://schemas.microsoft.com/office/drawing/2014/main" id="{00000000-0008-0000-0500-000011000000}"/>
            </a:ext>
          </a:extLst>
        </xdr:cNvPr>
        <xdr:cNvSpPr>
          <a:spLocks noChangeArrowheads="1"/>
        </xdr:cNvSpPr>
      </xdr:nvSpPr>
      <xdr:spPr bwMode="auto">
        <a:xfrm>
          <a:off x="9557657" y="2762250"/>
          <a:ext cx="0" cy="3143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4</xdr:row>
      <xdr:rowOff>152400</xdr:rowOff>
    </xdr:from>
    <xdr:to>
      <xdr:col>9</xdr:col>
      <xdr:colOff>375557</xdr:colOff>
      <xdr:row>5</xdr:row>
      <xdr:rowOff>228600</xdr:rowOff>
    </xdr:to>
    <xdr:sp macro="[0]!Escalas_impacto" textlink="">
      <xdr:nvSpPr>
        <xdr:cNvPr id="8441" name="Rectangle 53">
          <a:extLst>
            <a:ext uri="{FF2B5EF4-FFF2-40B4-BE49-F238E27FC236}">
              <a16:creationId xmlns:a16="http://schemas.microsoft.com/office/drawing/2014/main" id="{00000000-0008-0000-0500-0000F9200000}"/>
            </a:ext>
          </a:extLst>
        </xdr:cNvPr>
        <xdr:cNvSpPr>
          <a:spLocks noChangeArrowheads="1"/>
        </xdr:cNvSpPr>
      </xdr:nvSpPr>
      <xdr:spPr bwMode="auto">
        <a:xfrm>
          <a:off x="9557657" y="3000375"/>
          <a:ext cx="0" cy="17621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5</xdr:row>
      <xdr:rowOff>152400</xdr:rowOff>
    </xdr:from>
    <xdr:to>
      <xdr:col>9</xdr:col>
      <xdr:colOff>375557</xdr:colOff>
      <xdr:row>11</xdr:row>
      <xdr:rowOff>228600</xdr:rowOff>
    </xdr:to>
    <xdr:sp macro="[0]!Escalas_impacto" textlink="">
      <xdr:nvSpPr>
        <xdr:cNvPr id="8447" name="Rectangle 53">
          <a:extLst>
            <a:ext uri="{FF2B5EF4-FFF2-40B4-BE49-F238E27FC236}">
              <a16:creationId xmlns:a16="http://schemas.microsoft.com/office/drawing/2014/main" id="{00000000-0008-0000-0500-0000FF20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11</xdr:row>
      <xdr:rowOff>152400</xdr:rowOff>
    </xdr:from>
    <xdr:to>
      <xdr:col>9</xdr:col>
      <xdr:colOff>375557</xdr:colOff>
      <xdr:row>21</xdr:row>
      <xdr:rowOff>228600</xdr:rowOff>
    </xdr:to>
    <xdr:sp macro="[0]!Escalas_impacto" textlink="">
      <xdr:nvSpPr>
        <xdr:cNvPr id="8448" name="Rectangle 53">
          <a:extLst>
            <a:ext uri="{FF2B5EF4-FFF2-40B4-BE49-F238E27FC236}">
              <a16:creationId xmlns:a16="http://schemas.microsoft.com/office/drawing/2014/main" id="{00000000-0008-0000-0500-00000021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21</xdr:row>
      <xdr:rowOff>152400</xdr:rowOff>
    </xdr:from>
    <xdr:to>
      <xdr:col>9</xdr:col>
      <xdr:colOff>375557</xdr:colOff>
      <xdr:row>22</xdr:row>
      <xdr:rowOff>228600</xdr:rowOff>
    </xdr:to>
    <xdr:sp macro="[0]!Escalas_impacto" textlink="">
      <xdr:nvSpPr>
        <xdr:cNvPr id="8449" name="Rectangle 53">
          <a:extLst>
            <a:ext uri="{FF2B5EF4-FFF2-40B4-BE49-F238E27FC236}">
              <a16:creationId xmlns:a16="http://schemas.microsoft.com/office/drawing/2014/main" id="{00000000-0008-0000-0500-000001210000}"/>
            </a:ext>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21</xdr:row>
      <xdr:rowOff>152400</xdr:rowOff>
    </xdr:from>
    <xdr:to>
      <xdr:col>9</xdr:col>
      <xdr:colOff>375557</xdr:colOff>
      <xdr:row>22</xdr:row>
      <xdr:rowOff>228600</xdr:rowOff>
    </xdr:to>
    <xdr:sp macro="[0]!Escalas_impacto" textlink="">
      <xdr:nvSpPr>
        <xdr:cNvPr id="8450" name="Rectangle 53">
          <a:extLst>
            <a:ext uri="{FF2B5EF4-FFF2-40B4-BE49-F238E27FC236}">
              <a16:creationId xmlns:a16="http://schemas.microsoft.com/office/drawing/2014/main" id="{00000000-0008-0000-0500-00000221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22</xdr:row>
      <xdr:rowOff>152400</xdr:rowOff>
    </xdr:from>
    <xdr:to>
      <xdr:col>9</xdr:col>
      <xdr:colOff>375557</xdr:colOff>
      <xdr:row>27</xdr:row>
      <xdr:rowOff>228600</xdr:rowOff>
    </xdr:to>
    <xdr:sp macro="[0]!Escalas_impacto" textlink="">
      <xdr:nvSpPr>
        <xdr:cNvPr id="8451" name="Rectangle 53">
          <a:extLst>
            <a:ext uri="{FF2B5EF4-FFF2-40B4-BE49-F238E27FC236}">
              <a16:creationId xmlns:a16="http://schemas.microsoft.com/office/drawing/2014/main" id="{00000000-0008-0000-0500-000003210000}"/>
            </a:ext>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22</xdr:row>
      <xdr:rowOff>152400</xdr:rowOff>
    </xdr:from>
    <xdr:to>
      <xdr:col>9</xdr:col>
      <xdr:colOff>375557</xdr:colOff>
      <xdr:row>27</xdr:row>
      <xdr:rowOff>228600</xdr:rowOff>
    </xdr:to>
    <xdr:sp macro="[0]!Escalas_impacto" textlink="">
      <xdr:nvSpPr>
        <xdr:cNvPr id="8452" name="Rectangle 53">
          <a:extLst>
            <a:ext uri="{FF2B5EF4-FFF2-40B4-BE49-F238E27FC236}">
              <a16:creationId xmlns:a16="http://schemas.microsoft.com/office/drawing/2014/main" id="{00000000-0008-0000-0500-00000421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27</xdr:row>
      <xdr:rowOff>152400</xdr:rowOff>
    </xdr:from>
    <xdr:to>
      <xdr:col>9</xdr:col>
      <xdr:colOff>375557</xdr:colOff>
      <xdr:row>28</xdr:row>
      <xdr:rowOff>228600</xdr:rowOff>
    </xdr:to>
    <xdr:sp macro="[0]!Escalas_impacto" textlink="">
      <xdr:nvSpPr>
        <xdr:cNvPr id="8453" name="Rectangle 53">
          <a:extLst>
            <a:ext uri="{FF2B5EF4-FFF2-40B4-BE49-F238E27FC236}">
              <a16:creationId xmlns:a16="http://schemas.microsoft.com/office/drawing/2014/main" id="{00000000-0008-0000-0500-000005210000}"/>
            </a:ext>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27</xdr:row>
      <xdr:rowOff>152400</xdr:rowOff>
    </xdr:from>
    <xdr:to>
      <xdr:col>9</xdr:col>
      <xdr:colOff>375557</xdr:colOff>
      <xdr:row>28</xdr:row>
      <xdr:rowOff>228600</xdr:rowOff>
    </xdr:to>
    <xdr:sp macro="[0]!Escalas_impacto" textlink="">
      <xdr:nvSpPr>
        <xdr:cNvPr id="8454" name="Rectangle 53">
          <a:extLst>
            <a:ext uri="{FF2B5EF4-FFF2-40B4-BE49-F238E27FC236}">
              <a16:creationId xmlns:a16="http://schemas.microsoft.com/office/drawing/2014/main" id="{00000000-0008-0000-0500-00000621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28</xdr:row>
      <xdr:rowOff>152400</xdr:rowOff>
    </xdr:from>
    <xdr:to>
      <xdr:col>9</xdr:col>
      <xdr:colOff>375557</xdr:colOff>
      <xdr:row>29</xdr:row>
      <xdr:rowOff>0</xdr:rowOff>
    </xdr:to>
    <xdr:sp macro="[0]!Escalas_impacto" textlink="">
      <xdr:nvSpPr>
        <xdr:cNvPr id="8455" name="Rectangle 53">
          <a:extLst>
            <a:ext uri="{FF2B5EF4-FFF2-40B4-BE49-F238E27FC236}">
              <a16:creationId xmlns:a16="http://schemas.microsoft.com/office/drawing/2014/main" id="{00000000-0008-0000-0500-000007210000}"/>
            </a:ext>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28</xdr:row>
      <xdr:rowOff>152400</xdr:rowOff>
    </xdr:from>
    <xdr:to>
      <xdr:col>9</xdr:col>
      <xdr:colOff>375557</xdr:colOff>
      <xdr:row>29</xdr:row>
      <xdr:rowOff>0</xdr:rowOff>
    </xdr:to>
    <xdr:sp macro="[0]!Escalas_impacto" textlink="">
      <xdr:nvSpPr>
        <xdr:cNvPr id="8456" name="Rectangle 53">
          <a:extLst>
            <a:ext uri="{FF2B5EF4-FFF2-40B4-BE49-F238E27FC236}">
              <a16:creationId xmlns:a16="http://schemas.microsoft.com/office/drawing/2014/main" id="{00000000-0008-0000-0500-000008210000}"/>
            </a:ext>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29</xdr:row>
      <xdr:rowOff>0</xdr:rowOff>
    </xdr:from>
    <xdr:to>
      <xdr:col>9</xdr:col>
      <xdr:colOff>375557</xdr:colOff>
      <xdr:row>29</xdr:row>
      <xdr:rowOff>228600</xdr:rowOff>
    </xdr:to>
    <xdr:sp macro="[0]!Escalas_impacto" textlink="">
      <xdr:nvSpPr>
        <xdr:cNvPr id="8463" name="Rectangle 53">
          <a:extLst>
            <a:ext uri="{FF2B5EF4-FFF2-40B4-BE49-F238E27FC236}">
              <a16:creationId xmlns:a16="http://schemas.microsoft.com/office/drawing/2014/main" id="{00000000-0008-0000-0500-00000F210000}"/>
            </a:ext>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13</xdr:col>
      <xdr:colOff>2721</xdr:colOff>
      <xdr:row>5</xdr:row>
      <xdr:rowOff>339513</xdr:rowOff>
    </xdr:from>
    <xdr:to>
      <xdr:col>13</xdr:col>
      <xdr:colOff>2721</xdr:colOff>
      <xdr:row>5</xdr:row>
      <xdr:rowOff>334552</xdr:rowOff>
    </xdr:to>
    <xdr:sp macro="[1]!mostrarPerfilRiesgoInh" textlink="">
      <xdr:nvSpPr>
        <xdr:cNvPr id="8494" name="15 CuadroTexto">
          <a:extLst>
            <a:ext uri="{FF2B5EF4-FFF2-40B4-BE49-F238E27FC236}">
              <a16:creationId xmlns:a16="http://schemas.microsoft.com/office/drawing/2014/main" id="{00000000-0008-0000-0500-00002E210000}"/>
            </a:ext>
          </a:extLst>
        </xdr:cNvPr>
        <xdr:cNvSpPr txBox="1"/>
      </xdr:nvSpPr>
      <xdr:spPr>
        <a:xfrm>
          <a:off x="11800114" y="299290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13</xdr:col>
      <xdr:colOff>1035504</xdr:colOff>
      <xdr:row>3</xdr:row>
      <xdr:rowOff>198910</xdr:rowOff>
    </xdr:from>
    <xdr:to>
      <xdr:col>13</xdr:col>
      <xdr:colOff>1035504</xdr:colOff>
      <xdr:row>4</xdr:row>
      <xdr:rowOff>107557</xdr:rowOff>
    </xdr:to>
    <xdr:sp macro="[1]!mostrarControlesExistentes" textlink="">
      <xdr:nvSpPr>
        <xdr:cNvPr id="8495" name="Text Box 9">
          <a:extLst>
            <a:ext uri="{FF2B5EF4-FFF2-40B4-BE49-F238E27FC236}">
              <a16:creationId xmlns:a16="http://schemas.microsoft.com/office/drawing/2014/main" id="{00000000-0008-0000-0500-00002F210000}"/>
            </a:ext>
          </a:extLst>
        </xdr:cNvPr>
        <xdr:cNvSpPr txBox="1"/>
      </xdr:nvSpPr>
      <xdr:spPr>
        <a:xfrm>
          <a:off x="12832897" y="2607374"/>
          <a:ext cx="0" cy="1535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14</xdr:col>
      <xdr:colOff>2721</xdr:colOff>
      <xdr:row>5</xdr:row>
      <xdr:rowOff>339513</xdr:rowOff>
    </xdr:from>
    <xdr:to>
      <xdr:col>14</xdr:col>
      <xdr:colOff>2721</xdr:colOff>
      <xdr:row>5</xdr:row>
      <xdr:rowOff>334552</xdr:rowOff>
    </xdr:to>
    <xdr:sp macro="[1]!mostrarPerfilRiesgoInh" textlink="">
      <xdr:nvSpPr>
        <xdr:cNvPr id="8496" name="15 CuadroTexto">
          <a:extLst>
            <a:ext uri="{FF2B5EF4-FFF2-40B4-BE49-F238E27FC236}">
              <a16:creationId xmlns:a16="http://schemas.microsoft.com/office/drawing/2014/main" id="{00000000-0008-0000-0500-000030210000}"/>
            </a:ext>
          </a:extLst>
        </xdr:cNvPr>
        <xdr:cNvSpPr txBox="1"/>
      </xdr:nvSpPr>
      <xdr:spPr>
        <a:xfrm>
          <a:off x="13051971" y="299290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editAs="oneCell">
    <xdr:from>
      <xdr:col>3</xdr:col>
      <xdr:colOff>54427</xdr:colOff>
      <xdr:row>4</xdr:row>
      <xdr:rowOff>1006928</xdr:rowOff>
    </xdr:from>
    <xdr:to>
      <xdr:col>4</xdr:col>
      <xdr:colOff>186939</xdr:colOff>
      <xdr:row>5</xdr:row>
      <xdr:rowOff>370032</xdr:rowOff>
    </xdr:to>
    <xdr:pic>
      <xdr:nvPicPr>
        <xdr:cNvPr id="6" name="Imagen 5">
          <a:hlinkClick xmlns:r="http://schemas.openxmlformats.org/officeDocument/2006/relationships" r:id="rId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stretch>
          <a:fillRect/>
        </a:stretch>
      </xdr:blipFill>
      <xdr:spPr>
        <a:xfrm>
          <a:off x="435427" y="3809999"/>
          <a:ext cx="375929" cy="375929"/>
        </a:xfrm>
        <a:prstGeom prst="rect">
          <a:avLst/>
        </a:prstGeom>
      </xdr:spPr>
    </xdr:pic>
    <xdr:clientData/>
  </xdr:twoCellAnchor>
  <xdr:twoCellAnchor>
    <xdr:from>
      <xdr:col>9</xdr:col>
      <xdr:colOff>375557</xdr:colOff>
      <xdr:row>6</xdr:row>
      <xdr:rowOff>152400</xdr:rowOff>
    </xdr:from>
    <xdr:to>
      <xdr:col>9</xdr:col>
      <xdr:colOff>375557</xdr:colOff>
      <xdr:row>7</xdr:row>
      <xdr:rowOff>228600</xdr:rowOff>
    </xdr:to>
    <xdr:sp macro="[0]!Escalas_impacto" textlink="">
      <xdr:nvSpPr>
        <xdr:cNvPr id="175" name="Rectangle 53">
          <a:extLst>
            <a:ext uri="{FF2B5EF4-FFF2-40B4-BE49-F238E27FC236}">
              <a16:creationId xmlns:a16="http://schemas.microsoft.com/office/drawing/2014/main" id="{00000000-0008-0000-0500-0000AF000000}"/>
            </a:ext>
          </a:extLst>
        </xdr:cNvPr>
        <xdr:cNvSpPr>
          <a:spLocks noChangeArrowheads="1"/>
        </xdr:cNvSpPr>
      </xdr:nvSpPr>
      <xdr:spPr bwMode="auto">
        <a:xfrm>
          <a:off x="6594021" y="12888686"/>
          <a:ext cx="0" cy="138248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7</xdr:row>
      <xdr:rowOff>152400</xdr:rowOff>
    </xdr:from>
    <xdr:to>
      <xdr:col>9</xdr:col>
      <xdr:colOff>375557</xdr:colOff>
      <xdr:row>8</xdr:row>
      <xdr:rowOff>228600</xdr:rowOff>
    </xdr:to>
    <xdr:sp macro="[0]!Escalas_impacto" textlink="">
      <xdr:nvSpPr>
        <xdr:cNvPr id="176" name="Rectangle 53">
          <a:extLst>
            <a:ext uri="{FF2B5EF4-FFF2-40B4-BE49-F238E27FC236}">
              <a16:creationId xmlns:a16="http://schemas.microsoft.com/office/drawing/2014/main" id="{00000000-0008-0000-0500-0000B0000000}"/>
            </a:ext>
          </a:extLst>
        </xdr:cNvPr>
        <xdr:cNvSpPr>
          <a:spLocks noChangeArrowheads="1"/>
        </xdr:cNvSpPr>
      </xdr:nvSpPr>
      <xdr:spPr bwMode="auto">
        <a:xfrm>
          <a:off x="6594021" y="14194971"/>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7</xdr:row>
      <xdr:rowOff>152400</xdr:rowOff>
    </xdr:from>
    <xdr:to>
      <xdr:col>9</xdr:col>
      <xdr:colOff>375557</xdr:colOff>
      <xdr:row>8</xdr:row>
      <xdr:rowOff>228600</xdr:rowOff>
    </xdr:to>
    <xdr:sp macro="[0]!Escalas_impacto" textlink="">
      <xdr:nvSpPr>
        <xdr:cNvPr id="177" name="Rectangle 53">
          <a:extLst>
            <a:ext uri="{FF2B5EF4-FFF2-40B4-BE49-F238E27FC236}">
              <a16:creationId xmlns:a16="http://schemas.microsoft.com/office/drawing/2014/main" id="{00000000-0008-0000-0500-0000B1000000}"/>
            </a:ext>
          </a:extLst>
        </xdr:cNvPr>
        <xdr:cNvSpPr>
          <a:spLocks noChangeArrowheads="1"/>
        </xdr:cNvSpPr>
      </xdr:nvSpPr>
      <xdr:spPr bwMode="auto">
        <a:xfrm>
          <a:off x="6594021" y="14194971"/>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8</xdr:row>
      <xdr:rowOff>152400</xdr:rowOff>
    </xdr:from>
    <xdr:to>
      <xdr:col>9</xdr:col>
      <xdr:colOff>375557</xdr:colOff>
      <xdr:row>9</xdr:row>
      <xdr:rowOff>228600</xdr:rowOff>
    </xdr:to>
    <xdr:sp macro="[0]!Escalas_impacto" textlink="">
      <xdr:nvSpPr>
        <xdr:cNvPr id="178" name="Rectangle 53">
          <a:extLst>
            <a:ext uri="{FF2B5EF4-FFF2-40B4-BE49-F238E27FC236}">
              <a16:creationId xmlns:a16="http://schemas.microsoft.com/office/drawing/2014/main" id="{00000000-0008-0000-0500-0000B2000000}"/>
            </a:ext>
          </a:extLst>
        </xdr:cNvPr>
        <xdr:cNvSpPr>
          <a:spLocks noChangeArrowheads="1"/>
        </xdr:cNvSpPr>
      </xdr:nvSpPr>
      <xdr:spPr bwMode="auto">
        <a:xfrm>
          <a:off x="6594021" y="15310757"/>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8</xdr:row>
      <xdr:rowOff>152400</xdr:rowOff>
    </xdr:from>
    <xdr:to>
      <xdr:col>9</xdr:col>
      <xdr:colOff>375557</xdr:colOff>
      <xdr:row>9</xdr:row>
      <xdr:rowOff>228600</xdr:rowOff>
    </xdr:to>
    <xdr:sp macro="[0]!Escalas_impacto" textlink="">
      <xdr:nvSpPr>
        <xdr:cNvPr id="179" name="Rectangle 53">
          <a:extLst>
            <a:ext uri="{FF2B5EF4-FFF2-40B4-BE49-F238E27FC236}">
              <a16:creationId xmlns:a16="http://schemas.microsoft.com/office/drawing/2014/main" id="{00000000-0008-0000-0500-0000B3000000}"/>
            </a:ext>
          </a:extLst>
        </xdr:cNvPr>
        <xdr:cNvSpPr>
          <a:spLocks noChangeArrowheads="1"/>
        </xdr:cNvSpPr>
      </xdr:nvSpPr>
      <xdr:spPr bwMode="auto">
        <a:xfrm>
          <a:off x="6594021" y="15310757"/>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9</xdr:row>
      <xdr:rowOff>152400</xdr:rowOff>
    </xdr:from>
    <xdr:to>
      <xdr:col>9</xdr:col>
      <xdr:colOff>375557</xdr:colOff>
      <xdr:row>10</xdr:row>
      <xdr:rowOff>228600</xdr:rowOff>
    </xdr:to>
    <xdr:sp macro="[0]!Escalas_impacto" textlink="">
      <xdr:nvSpPr>
        <xdr:cNvPr id="180" name="Rectangle 53">
          <a:extLst>
            <a:ext uri="{FF2B5EF4-FFF2-40B4-BE49-F238E27FC236}">
              <a16:creationId xmlns:a16="http://schemas.microsoft.com/office/drawing/2014/main" id="{00000000-0008-0000-0500-0000B4000000}"/>
            </a:ext>
          </a:extLst>
        </xdr:cNvPr>
        <xdr:cNvSpPr>
          <a:spLocks noChangeArrowheads="1"/>
        </xdr:cNvSpPr>
      </xdr:nvSpPr>
      <xdr:spPr bwMode="auto">
        <a:xfrm>
          <a:off x="6594021" y="1648097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9</xdr:row>
      <xdr:rowOff>152400</xdr:rowOff>
    </xdr:from>
    <xdr:to>
      <xdr:col>9</xdr:col>
      <xdr:colOff>375557</xdr:colOff>
      <xdr:row>10</xdr:row>
      <xdr:rowOff>228600</xdr:rowOff>
    </xdr:to>
    <xdr:sp macro="[0]!Escalas_impacto" textlink="">
      <xdr:nvSpPr>
        <xdr:cNvPr id="181" name="Rectangle 53">
          <a:extLst>
            <a:ext uri="{FF2B5EF4-FFF2-40B4-BE49-F238E27FC236}">
              <a16:creationId xmlns:a16="http://schemas.microsoft.com/office/drawing/2014/main" id="{00000000-0008-0000-0500-0000B5000000}"/>
            </a:ext>
          </a:extLst>
        </xdr:cNvPr>
        <xdr:cNvSpPr>
          <a:spLocks noChangeArrowheads="1"/>
        </xdr:cNvSpPr>
      </xdr:nvSpPr>
      <xdr:spPr bwMode="auto">
        <a:xfrm>
          <a:off x="6594021" y="1648097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10</xdr:row>
      <xdr:rowOff>152400</xdr:rowOff>
    </xdr:from>
    <xdr:to>
      <xdr:col>9</xdr:col>
      <xdr:colOff>375557</xdr:colOff>
      <xdr:row>11</xdr:row>
      <xdr:rowOff>0</xdr:rowOff>
    </xdr:to>
    <xdr:sp macro="[0]!Escalas_impacto" textlink="">
      <xdr:nvSpPr>
        <xdr:cNvPr id="182" name="Rectangle 53">
          <a:extLst>
            <a:ext uri="{FF2B5EF4-FFF2-40B4-BE49-F238E27FC236}">
              <a16:creationId xmlns:a16="http://schemas.microsoft.com/office/drawing/2014/main" id="{00000000-0008-0000-0500-0000B6000000}"/>
            </a:ext>
          </a:extLst>
        </xdr:cNvPr>
        <xdr:cNvSpPr>
          <a:spLocks noChangeArrowheads="1"/>
        </xdr:cNvSpPr>
      </xdr:nvSpPr>
      <xdr:spPr bwMode="auto">
        <a:xfrm>
          <a:off x="6594021" y="17732829"/>
          <a:ext cx="0" cy="126274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10</xdr:row>
      <xdr:rowOff>152400</xdr:rowOff>
    </xdr:from>
    <xdr:to>
      <xdr:col>9</xdr:col>
      <xdr:colOff>375557</xdr:colOff>
      <xdr:row>11</xdr:row>
      <xdr:rowOff>0</xdr:rowOff>
    </xdr:to>
    <xdr:sp macro="[0]!Escalas_impacto" textlink="">
      <xdr:nvSpPr>
        <xdr:cNvPr id="183" name="Rectangle 53">
          <a:extLst>
            <a:ext uri="{FF2B5EF4-FFF2-40B4-BE49-F238E27FC236}">
              <a16:creationId xmlns:a16="http://schemas.microsoft.com/office/drawing/2014/main" id="{00000000-0008-0000-0500-0000B7000000}"/>
            </a:ext>
          </a:extLst>
        </xdr:cNvPr>
        <xdr:cNvSpPr>
          <a:spLocks noChangeArrowheads="1"/>
        </xdr:cNvSpPr>
      </xdr:nvSpPr>
      <xdr:spPr bwMode="auto">
        <a:xfrm>
          <a:off x="6594021" y="17732829"/>
          <a:ext cx="0" cy="126274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12</xdr:row>
      <xdr:rowOff>0</xdr:rowOff>
    </xdr:from>
    <xdr:to>
      <xdr:col>9</xdr:col>
      <xdr:colOff>375557</xdr:colOff>
      <xdr:row>12</xdr:row>
      <xdr:rowOff>228600</xdr:rowOff>
    </xdr:to>
    <xdr:sp macro="[0]!Escalas_impacto" textlink="">
      <xdr:nvSpPr>
        <xdr:cNvPr id="288" name="Rectangle 53">
          <a:extLst>
            <a:ext uri="{FF2B5EF4-FFF2-40B4-BE49-F238E27FC236}">
              <a16:creationId xmlns:a16="http://schemas.microsoft.com/office/drawing/2014/main" id="{00000000-0008-0000-0500-000020010000}"/>
            </a:ext>
          </a:extLst>
        </xdr:cNvPr>
        <xdr:cNvSpPr>
          <a:spLocks noChangeArrowheads="1"/>
        </xdr:cNvSpPr>
      </xdr:nvSpPr>
      <xdr:spPr bwMode="auto">
        <a:xfrm>
          <a:off x="6594021" y="18535650"/>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12</xdr:row>
      <xdr:rowOff>0</xdr:rowOff>
    </xdr:from>
    <xdr:to>
      <xdr:col>9</xdr:col>
      <xdr:colOff>375557</xdr:colOff>
      <xdr:row>12</xdr:row>
      <xdr:rowOff>228600</xdr:rowOff>
    </xdr:to>
    <xdr:sp macro="[0]!Escalas_impacto" textlink="">
      <xdr:nvSpPr>
        <xdr:cNvPr id="289" name="Rectangle 53">
          <a:extLst>
            <a:ext uri="{FF2B5EF4-FFF2-40B4-BE49-F238E27FC236}">
              <a16:creationId xmlns:a16="http://schemas.microsoft.com/office/drawing/2014/main" id="{00000000-0008-0000-0500-000021010000}"/>
            </a:ext>
          </a:extLst>
        </xdr:cNvPr>
        <xdr:cNvSpPr>
          <a:spLocks noChangeArrowheads="1"/>
        </xdr:cNvSpPr>
      </xdr:nvSpPr>
      <xdr:spPr bwMode="auto">
        <a:xfrm>
          <a:off x="6594021" y="18535650"/>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12</xdr:row>
      <xdr:rowOff>152400</xdr:rowOff>
    </xdr:from>
    <xdr:to>
      <xdr:col>9</xdr:col>
      <xdr:colOff>375557</xdr:colOff>
      <xdr:row>13</xdr:row>
      <xdr:rowOff>228600</xdr:rowOff>
    </xdr:to>
    <xdr:sp macro="[0]!Escalas_impacto" textlink="">
      <xdr:nvSpPr>
        <xdr:cNvPr id="290" name="Rectangle 53">
          <a:extLst>
            <a:ext uri="{FF2B5EF4-FFF2-40B4-BE49-F238E27FC236}">
              <a16:creationId xmlns:a16="http://schemas.microsoft.com/office/drawing/2014/main" id="{00000000-0008-0000-0500-000022010000}"/>
            </a:ext>
          </a:extLst>
        </xdr:cNvPr>
        <xdr:cNvSpPr>
          <a:spLocks noChangeArrowheads="1"/>
        </xdr:cNvSpPr>
      </xdr:nvSpPr>
      <xdr:spPr bwMode="auto">
        <a:xfrm>
          <a:off x="6594021" y="19651436"/>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12</xdr:row>
      <xdr:rowOff>152400</xdr:rowOff>
    </xdr:from>
    <xdr:to>
      <xdr:col>9</xdr:col>
      <xdr:colOff>375557</xdr:colOff>
      <xdr:row>13</xdr:row>
      <xdr:rowOff>228600</xdr:rowOff>
    </xdr:to>
    <xdr:sp macro="[0]!Escalas_impacto" textlink="">
      <xdr:nvSpPr>
        <xdr:cNvPr id="291" name="Rectangle 53">
          <a:extLst>
            <a:ext uri="{FF2B5EF4-FFF2-40B4-BE49-F238E27FC236}">
              <a16:creationId xmlns:a16="http://schemas.microsoft.com/office/drawing/2014/main" id="{00000000-0008-0000-0500-000023010000}"/>
            </a:ext>
          </a:extLst>
        </xdr:cNvPr>
        <xdr:cNvSpPr>
          <a:spLocks noChangeArrowheads="1"/>
        </xdr:cNvSpPr>
      </xdr:nvSpPr>
      <xdr:spPr bwMode="auto">
        <a:xfrm>
          <a:off x="6594021" y="19651436"/>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13</xdr:row>
      <xdr:rowOff>152400</xdr:rowOff>
    </xdr:from>
    <xdr:to>
      <xdr:col>9</xdr:col>
      <xdr:colOff>375557</xdr:colOff>
      <xdr:row>20</xdr:row>
      <xdr:rowOff>228600</xdr:rowOff>
    </xdr:to>
    <xdr:sp macro="[0]!Escalas_impacto" textlink="">
      <xdr:nvSpPr>
        <xdr:cNvPr id="292" name="Rectangle 53">
          <a:extLst>
            <a:ext uri="{FF2B5EF4-FFF2-40B4-BE49-F238E27FC236}">
              <a16:creationId xmlns:a16="http://schemas.microsoft.com/office/drawing/2014/main" id="{00000000-0008-0000-0500-000024010000}"/>
            </a:ext>
          </a:extLst>
        </xdr:cNvPr>
        <xdr:cNvSpPr>
          <a:spLocks noChangeArrowheads="1"/>
        </xdr:cNvSpPr>
      </xdr:nvSpPr>
      <xdr:spPr bwMode="auto">
        <a:xfrm>
          <a:off x="6594021" y="20821650"/>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13</xdr:row>
      <xdr:rowOff>152400</xdr:rowOff>
    </xdr:from>
    <xdr:to>
      <xdr:col>9</xdr:col>
      <xdr:colOff>375557</xdr:colOff>
      <xdr:row>20</xdr:row>
      <xdr:rowOff>228600</xdr:rowOff>
    </xdr:to>
    <xdr:sp macro="[0]!Escalas_impacto" textlink="">
      <xdr:nvSpPr>
        <xdr:cNvPr id="293" name="Rectangle 53">
          <a:extLst>
            <a:ext uri="{FF2B5EF4-FFF2-40B4-BE49-F238E27FC236}">
              <a16:creationId xmlns:a16="http://schemas.microsoft.com/office/drawing/2014/main" id="{00000000-0008-0000-0500-000025010000}"/>
            </a:ext>
          </a:extLst>
        </xdr:cNvPr>
        <xdr:cNvSpPr>
          <a:spLocks noChangeArrowheads="1"/>
        </xdr:cNvSpPr>
      </xdr:nvSpPr>
      <xdr:spPr bwMode="auto">
        <a:xfrm>
          <a:off x="6594021" y="20821650"/>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20</xdr:row>
      <xdr:rowOff>152400</xdr:rowOff>
    </xdr:from>
    <xdr:to>
      <xdr:col>9</xdr:col>
      <xdr:colOff>375557</xdr:colOff>
      <xdr:row>21</xdr:row>
      <xdr:rowOff>0</xdr:rowOff>
    </xdr:to>
    <xdr:sp macro="[0]!Escalas_impacto" textlink="">
      <xdr:nvSpPr>
        <xdr:cNvPr id="294" name="Rectangle 53">
          <a:extLst>
            <a:ext uri="{FF2B5EF4-FFF2-40B4-BE49-F238E27FC236}">
              <a16:creationId xmlns:a16="http://schemas.microsoft.com/office/drawing/2014/main" id="{00000000-0008-0000-0500-000026010000}"/>
            </a:ext>
          </a:extLst>
        </xdr:cNvPr>
        <xdr:cNvSpPr>
          <a:spLocks noChangeArrowheads="1"/>
        </xdr:cNvSpPr>
      </xdr:nvSpPr>
      <xdr:spPr bwMode="auto">
        <a:xfrm>
          <a:off x="6594021" y="22073507"/>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20</xdr:row>
      <xdr:rowOff>152400</xdr:rowOff>
    </xdr:from>
    <xdr:to>
      <xdr:col>9</xdr:col>
      <xdr:colOff>375557</xdr:colOff>
      <xdr:row>21</xdr:row>
      <xdr:rowOff>0</xdr:rowOff>
    </xdr:to>
    <xdr:sp macro="[0]!Escalas_impacto" textlink="">
      <xdr:nvSpPr>
        <xdr:cNvPr id="295" name="Rectangle 53">
          <a:extLst>
            <a:ext uri="{FF2B5EF4-FFF2-40B4-BE49-F238E27FC236}">
              <a16:creationId xmlns:a16="http://schemas.microsoft.com/office/drawing/2014/main" id="{00000000-0008-0000-0500-000027010000}"/>
            </a:ext>
          </a:extLst>
        </xdr:cNvPr>
        <xdr:cNvSpPr>
          <a:spLocks noChangeArrowheads="1"/>
        </xdr:cNvSpPr>
      </xdr:nvSpPr>
      <xdr:spPr bwMode="auto">
        <a:xfrm>
          <a:off x="6594021" y="22073507"/>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16</xdr:row>
      <xdr:rowOff>152400</xdr:rowOff>
    </xdr:from>
    <xdr:to>
      <xdr:col>9</xdr:col>
      <xdr:colOff>375557</xdr:colOff>
      <xdr:row>17</xdr:row>
      <xdr:rowOff>228600</xdr:rowOff>
    </xdr:to>
    <xdr:sp macro="[0]!Escalas_impacto" textlink="">
      <xdr:nvSpPr>
        <xdr:cNvPr id="385" name="Rectangle 53">
          <a:extLst>
            <a:ext uri="{FF2B5EF4-FFF2-40B4-BE49-F238E27FC236}">
              <a16:creationId xmlns:a16="http://schemas.microsoft.com/office/drawing/2014/main" id="{00000000-0008-0000-0500-000081010000}"/>
            </a:ext>
          </a:extLst>
        </xdr:cNvPr>
        <xdr:cNvSpPr>
          <a:spLocks noChangeArrowheads="1"/>
        </xdr:cNvSpPr>
      </xdr:nvSpPr>
      <xdr:spPr bwMode="auto">
        <a:xfrm>
          <a:off x="6594021" y="2452279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16</xdr:row>
      <xdr:rowOff>152400</xdr:rowOff>
    </xdr:from>
    <xdr:to>
      <xdr:col>9</xdr:col>
      <xdr:colOff>375557</xdr:colOff>
      <xdr:row>17</xdr:row>
      <xdr:rowOff>228600</xdr:rowOff>
    </xdr:to>
    <xdr:sp macro="[0]!Escalas_impacto" textlink="">
      <xdr:nvSpPr>
        <xdr:cNvPr id="386" name="Rectangle 53">
          <a:extLst>
            <a:ext uri="{FF2B5EF4-FFF2-40B4-BE49-F238E27FC236}">
              <a16:creationId xmlns:a16="http://schemas.microsoft.com/office/drawing/2014/main" id="{00000000-0008-0000-0500-000082010000}"/>
            </a:ext>
          </a:extLst>
        </xdr:cNvPr>
        <xdr:cNvSpPr>
          <a:spLocks noChangeArrowheads="1"/>
        </xdr:cNvSpPr>
      </xdr:nvSpPr>
      <xdr:spPr bwMode="auto">
        <a:xfrm>
          <a:off x="6594021" y="2452279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17</xdr:row>
      <xdr:rowOff>152400</xdr:rowOff>
    </xdr:from>
    <xdr:to>
      <xdr:col>9</xdr:col>
      <xdr:colOff>375557</xdr:colOff>
      <xdr:row>18</xdr:row>
      <xdr:rowOff>228600</xdr:rowOff>
    </xdr:to>
    <xdr:sp macro="[0]!Escalas_impacto" textlink="">
      <xdr:nvSpPr>
        <xdr:cNvPr id="387" name="Rectangle 53">
          <a:extLst>
            <a:ext uri="{FF2B5EF4-FFF2-40B4-BE49-F238E27FC236}">
              <a16:creationId xmlns:a16="http://schemas.microsoft.com/office/drawing/2014/main" id="{00000000-0008-0000-0500-000083010000}"/>
            </a:ext>
          </a:extLst>
        </xdr:cNvPr>
        <xdr:cNvSpPr>
          <a:spLocks noChangeArrowheads="1"/>
        </xdr:cNvSpPr>
      </xdr:nvSpPr>
      <xdr:spPr bwMode="auto">
        <a:xfrm>
          <a:off x="6594021" y="25638579"/>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17</xdr:row>
      <xdr:rowOff>152400</xdr:rowOff>
    </xdr:from>
    <xdr:to>
      <xdr:col>9</xdr:col>
      <xdr:colOff>375557</xdr:colOff>
      <xdr:row>18</xdr:row>
      <xdr:rowOff>228600</xdr:rowOff>
    </xdr:to>
    <xdr:sp macro="[0]!Escalas_impacto" textlink="">
      <xdr:nvSpPr>
        <xdr:cNvPr id="388" name="Rectangle 53">
          <a:extLst>
            <a:ext uri="{FF2B5EF4-FFF2-40B4-BE49-F238E27FC236}">
              <a16:creationId xmlns:a16="http://schemas.microsoft.com/office/drawing/2014/main" id="{00000000-0008-0000-0500-000084010000}"/>
            </a:ext>
          </a:extLst>
        </xdr:cNvPr>
        <xdr:cNvSpPr>
          <a:spLocks noChangeArrowheads="1"/>
        </xdr:cNvSpPr>
      </xdr:nvSpPr>
      <xdr:spPr bwMode="auto">
        <a:xfrm>
          <a:off x="6594021" y="25638579"/>
          <a:ext cx="0" cy="1246414"/>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18</xdr:row>
      <xdr:rowOff>152400</xdr:rowOff>
    </xdr:from>
    <xdr:to>
      <xdr:col>9</xdr:col>
      <xdr:colOff>375557</xdr:colOff>
      <xdr:row>19</xdr:row>
      <xdr:rowOff>228600</xdr:rowOff>
    </xdr:to>
    <xdr:sp macro="[0]!Escalas_impacto" textlink="">
      <xdr:nvSpPr>
        <xdr:cNvPr id="389" name="Rectangle 53">
          <a:extLst>
            <a:ext uri="{FF2B5EF4-FFF2-40B4-BE49-F238E27FC236}">
              <a16:creationId xmlns:a16="http://schemas.microsoft.com/office/drawing/2014/main" id="{00000000-0008-0000-0500-000085010000}"/>
            </a:ext>
          </a:extLst>
        </xdr:cNvPr>
        <xdr:cNvSpPr>
          <a:spLocks noChangeArrowheads="1"/>
        </xdr:cNvSpPr>
      </xdr:nvSpPr>
      <xdr:spPr bwMode="auto">
        <a:xfrm>
          <a:off x="6594021" y="26808793"/>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18</xdr:row>
      <xdr:rowOff>152400</xdr:rowOff>
    </xdr:from>
    <xdr:to>
      <xdr:col>9</xdr:col>
      <xdr:colOff>375557</xdr:colOff>
      <xdr:row>19</xdr:row>
      <xdr:rowOff>228600</xdr:rowOff>
    </xdr:to>
    <xdr:sp macro="[0]!Escalas_impacto" textlink="">
      <xdr:nvSpPr>
        <xdr:cNvPr id="390" name="Rectangle 53">
          <a:extLst>
            <a:ext uri="{FF2B5EF4-FFF2-40B4-BE49-F238E27FC236}">
              <a16:creationId xmlns:a16="http://schemas.microsoft.com/office/drawing/2014/main" id="{00000000-0008-0000-0500-000086010000}"/>
            </a:ext>
          </a:extLst>
        </xdr:cNvPr>
        <xdr:cNvSpPr>
          <a:spLocks noChangeArrowheads="1"/>
        </xdr:cNvSpPr>
      </xdr:nvSpPr>
      <xdr:spPr bwMode="auto">
        <a:xfrm>
          <a:off x="6594021" y="26808793"/>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19</xdr:row>
      <xdr:rowOff>152400</xdr:rowOff>
    </xdr:from>
    <xdr:to>
      <xdr:col>9</xdr:col>
      <xdr:colOff>375557</xdr:colOff>
      <xdr:row>20</xdr:row>
      <xdr:rowOff>0</xdr:rowOff>
    </xdr:to>
    <xdr:sp macro="[0]!Escalas_impacto" textlink="">
      <xdr:nvSpPr>
        <xdr:cNvPr id="391" name="Rectangle 53">
          <a:extLst>
            <a:ext uri="{FF2B5EF4-FFF2-40B4-BE49-F238E27FC236}">
              <a16:creationId xmlns:a16="http://schemas.microsoft.com/office/drawing/2014/main" id="{00000000-0008-0000-0500-000087010000}"/>
            </a:ext>
          </a:extLst>
        </xdr:cNvPr>
        <xdr:cNvSpPr>
          <a:spLocks noChangeArrowheads="1"/>
        </xdr:cNvSpPr>
      </xdr:nvSpPr>
      <xdr:spPr bwMode="auto">
        <a:xfrm>
          <a:off x="6594021" y="28060650"/>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19</xdr:row>
      <xdr:rowOff>152400</xdr:rowOff>
    </xdr:from>
    <xdr:to>
      <xdr:col>9</xdr:col>
      <xdr:colOff>375557</xdr:colOff>
      <xdr:row>20</xdr:row>
      <xdr:rowOff>0</xdr:rowOff>
    </xdr:to>
    <xdr:sp macro="[0]!Escalas_impacto" textlink="">
      <xdr:nvSpPr>
        <xdr:cNvPr id="392" name="Rectangle 53">
          <a:extLst>
            <a:ext uri="{FF2B5EF4-FFF2-40B4-BE49-F238E27FC236}">
              <a16:creationId xmlns:a16="http://schemas.microsoft.com/office/drawing/2014/main" id="{00000000-0008-0000-0500-000088010000}"/>
            </a:ext>
          </a:extLst>
        </xdr:cNvPr>
        <xdr:cNvSpPr>
          <a:spLocks noChangeArrowheads="1"/>
        </xdr:cNvSpPr>
      </xdr:nvSpPr>
      <xdr:spPr bwMode="auto">
        <a:xfrm>
          <a:off x="6594021" y="28060650"/>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14</xdr:row>
      <xdr:rowOff>152400</xdr:rowOff>
    </xdr:from>
    <xdr:to>
      <xdr:col>9</xdr:col>
      <xdr:colOff>375557</xdr:colOff>
      <xdr:row>15</xdr:row>
      <xdr:rowOff>0</xdr:rowOff>
    </xdr:to>
    <xdr:sp macro="[0]!Escalas_impacto" textlink="">
      <xdr:nvSpPr>
        <xdr:cNvPr id="482" name="Rectangle 53">
          <a:extLst>
            <a:ext uri="{FF2B5EF4-FFF2-40B4-BE49-F238E27FC236}">
              <a16:creationId xmlns:a16="http://schemas.microsoft.com/office/drawing/2014/main" id="{00000000-0008-0000-0500-0000E2010000}"/>
            </a:ext>
          </a:extLst>
        </xdr:cNvPr>
        <xdr:cNvSpPr>
          <a:spLocks noChangeArrowheads="1"/>
        </xdr:cNvSpPr>
      </xdr:nvSpPr>
      <xdr:spPr bwMode="auto">
        <a:xfrm>
          <a:off x="6594021" y="23107650"/>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14</xdr:row>
      <xdr:rowOff>152400</xdr:rowOff>
    </xdr:from>
    <xdr:to>
      <xdr:col>9</xdr:col>
      <xdr:colOff>375557</xdr:colOff>
      <xdr:row>15</xdr:row>
      <xdr:rowOff>0</xdr:rowOff>
    </xdr:to>
    <xdr:sp macro="[0]!Escalas_impacto" textlink="">
      <xdr:nvSpPr>
        <xdr:cNvPr id="483" name="Rectangle 53">
          <a:extLst>
            <a:ext uri="{FF2B5EF4-FFF2-40B4-BE49-F238E27FC236}">
              <a16:creationId xmlns:a16="http://schemas.microsoft.com/office/drawing/2014/main" id="{00000000-0008-0000-0500-0000E3010000}"/>
            </a:ext>
          </a:extLst>
        </xdr:cNvPr>
        <xdr:cNvSpPr>
          <a:spLocks noChangeArrowheads="1"/>
        </xdr:cNvSpPr>
      </xdr:nvSpPr>
      <xdr:spPr bwMode="auto">
        <a:xfrm>
          <a:off x="6594021" y="23107650"/>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23</xdr:row>
      <xdr:rowOff>152400</xdr:rowOff>
    </xdr:from>
    <xdr:to>
      <xdr:col>9</xdr:col>
      <xdr:colOff>375557</xdr:colOff>
      <xdr:row>24</xdr:row>
      <xdr:rowOff>228600</xdr:rowOff>
    </xdr:to>
    <xdr:sp macro="[0]!Escalas_impacto" textlink="">
      <xdr:nvSpPr>
        <xdr:cNvPr id="500" name="Rectangle 53">
          <a:extLst>
            <a:ext uri="{FF2B5EF4-FFF2-40B4-BE49-F238E27FC236}">
              <a16:creationId xmlns:a16="http://schemas.microsoft.com/office/drawing/2014/main" id="{00000000-0008-0000-0500-0000F4010000}"/>
            </a:ext>
          </a:extLst>
        </xdr:cNvPr>
        <xdr:cNvSpPr>
          <a:spLocks noChangeArrowheads="1"/>
        </xdr:cNvSpPr>
      </xdr:nvSpPr>
      <xdr:spPr bwMode="auto">
        <a:xfrm>
          <a:off x="6594021" y="29258079"/>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23</xdr:row>
      <xdr:rowOff>152400</xdr:rowOff>
    </xdr:from>
    <xdr:to>
      <xdr:col>9</xdr:col>
      <xdr:colOff>375557</xdr:colOff>
      <xdr:row>24</xdr:row>
      <xdr:rowOff>228600</xdr:rowOff>
    </xdr:to>
    <xdr:sp macro="[0]!Escalas_impacto" textlink="">
      <xdr:nvSpPr>
        <xdr:cNvPr id="501" name="Rectangle 53">
          <a:extLst>
            <a:ext uri="{FF2B5EF4-FFF2-40B4-BE49-F238E27FC236}">
              <a16:creationId xmlns:a16="http://schemas.microsoft.com/office/drawing/2014/main" id="{00000000-0008-0000-0500-0000F5010000}"/>
            </a:ext>
          </a:extLst>
        </xdr:cNvPr>
        <xdr:cNvSpPr>
          <a:spLocks noChangeArrowheads="1"/>
        </xdr:cNvSpPr>
      </xdr:nvSpPr>
      <xdr:spPr bwMode="auto">
        <a:xfrm>
          <a:off x="6594021" y="29258079"/>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24</xdr:row>
      <xdr:rowOff>152400</xdr:rowOff>
    </xdr:from>
    <xdr:to>
      <xdr:col>9</xdr:col>
      <xdr:colOff>375557</xdr:colOff>
      <xdr:row>25</xdr:row>
      <xdr:rowOff>0</xdr:rowOff>
    </xdr:to>
    <xdr:sp macro="[0]!Escalas_impacto" textlink="">
      <xdr:nvSpPr>
        <xdr:cNvPr id="502" name="Rectangle 53">
          <a:extLst>
            <a:ext uri="{FF2B5EF4-FFF2-40B4-BE49-F238E27FC236}">
              <a16:creationId xmlns:a16="http://schemas.microsoft.com/office/drawing/2014/main" id="{00000000-0008-0000-0500-0000F6010000}"/>
            </a:ext>
          </a:extLst>
        </xdr:cNvPr>
        <xdr:cNvSpPr>
          <a:spLocks noChangeArrowheads="1"/>
        </xdr:cNvSpPr>
      </xdr:nvSpPr>
      <xdr:spPr bwMode="auto">
        <a:xfrm>
          <a:off x="6594021" y="30509936"/>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24</xdr:row>
      <xdr:rowOff>152400</xdr:rowOff>
    </xdr:from>
    <xdr:to>
      <xdr:col>9</xdr:col>
      <xdr:colOff>375557</xdr:colOff>
      <xdr:row>25</xdr:row>
      <xdr:rowOff>0</xdr:rowOff>
    </xdr:to>
    <xdr:sp macro="[0]!Escalas_impacto" textlink="">
      <xdr:nvSpPr>
        <xdr:cNvPr id="503" name="Rectangle 53">
          <a:extLst>
            <a:ext uri="{FF2B5EF4-FFF2-40B4-BE49-F238E27FC236}">
              <a16:creationId xmlns:a16="http://schemas.microsoft.com/office/drawing/2014/main" id="{00000000-0008-0000-0500-0000F7010000}"/>
            </a:ext>
          </a:extLst>
        </xdr:cNvPr>
        <xdr:cNvSpPr>
          <a:spLocks noChangeArrowheads="1"/>
        </xdr:cNvSpPr>
      </xdr:nvSpPr>
      <xdr:spPr bwMode="auto">
        <a:xfrm>
          <a:off x="6594021" y="30509936"/>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25</xdr:row>
      <xdr:rowOff>152400</xdr:rowOff>
    </xdr:from>
    <xdr:to>
      <xdr:col>9</xdr:col>
      <xdr:colOff>375557</xdr:colOff>
      <xdr:row>26</xdr:row>
      <xdr:rowOff>228600</xdr:rowOff>
    </xdr:to>
    <xdr:sp macro="[0]!Escalas_impacto" textlink="">
      <xdr:nvSpPr>
        <xdr:cNvPr id="545" name="Rectangle 53">
          <a:extLst>
            <a:ext uri="{FF2B5EF4-FFF2-40B4-BE49-F238E27FC236}">
              <a16:creationId xmlns:a16="http://schemas.microsoft.com/office/drawing/2014/main" id="{00000000-0008-0000-0500-000021020000}"/>
            </a:ext>
          </a:extLst>
        </xdr:cNvPr>
        <xdr:cNvSpPr>
          <a:spLocks noChangeArrowheads="1"/>
        </xdr:cNvSpPr>
      </xdr:nvSpPr>
      <xdr:spPr bwMode="auto">
        <a:xfrm>
          <a:off x="6594021" y="32414936"/>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25</xdr:row>
      <xdr:rowOff>152400</xdr:rowOff>
    </xdr:from>
    <xdr:to>
      <xdr:col>9</xdr:col>
      <xdr:colOff>375557</xdr:colOff>
      <xdr:row>26</xdr:row>
      <xdr:rowOff>228600</xdr:rowOff>
    </xdr:to>
    <xdr:sp macro="[0]!Escalas_impacto" textlink="">
      <xdr:nvSpPr>
        <xdr:cNvPr id="546" name="Rectangle 53">
          <a:extLst>
            <a:ext uri="{FF2B5EF4-FFF2-40B4-BE49-F238E27FC236}">
              <a16:creationId xmlns:a16="http://schemas.microsoft.com/office/drawing/2014/main" id="{00000000-0008-0000-0500-000022020000}"/>
            </a:ext>
          </a:extLst>
        </xdr:cNvPr>
        <xdr:cNvSpPr>
          <a:spLocks noChangeArrowheads="1"/>
        </xdr:cNvSpPr>
      </xdr:nvSpPr>
      <xdr:spPr bwMode="auto">
        <a:xfrm>
          <a:off x="6594021" y="32414936"/>
          <a:ext cx="0" cy="13280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26</xdr:row>
      <xdr:rowOff>152400</xdr:rowOff>
    </xdr:from>
    <xdr:to>
      <xdr:col>9</xdr:col>
      <xdr:colOff>375557</xdr:colOff>
      <xdr:row>27</xdr:row>
      <xdr:rowOff>0</xdr:rowOff>
    </xdr:to>
    <xdr:sp macro="[0]!Escalas_impacto" textlink="">
      <xdr:nvSpPr>
        <xdr:cNvPr id="547" name="Rectangle 53">
          <a:extLst>
            <a:ext uri="{FF2B5EF4-FFF2-40B4-BE49-F238E27FC236}">
              <a16:creationId xmlns:a16="http://schemas.microsoft.com/office/drawing/2014/main" id="{00000000-0008-0000-0500-000023020000}"/>
            </a:ext>
          </a:extLst>
        </xdr:cNvPr>
        <xdr:cNvSpPr>
          <a:spLocks noChangeArrowheads="1"/>
        </xdr:cNvSpPr>
      </xdr:nvSpPr>
      <xdr:spPr bwMode="auto">
        <a:xfrm>
          <a:off x="6594021" y="33666793"/>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26</xdr:row>
      <xdr:rowOff>152400</xdr:rowOff>
    </xdr:from>
    <xdr:to>
      <xdr:col>9</xdr:col>
      <xdr:colOff>375557</xdr:colOff>
      <xdr:row>27</xdr:row>
      <xdr:rowOff>0</xdr:rowOff>
    </xdr:to>
    <xdr:sp macro="[0]!Escalas_impacto" textlink="">
      <xdr:nvSpPr>
        <xdr:cNvPr id="548" name="Rectangle 53">
          <a:extLst>
            <a:ext uri="{FF2B5EF4-FFF2-40B4-BE49-F238E27FC236}">
              <a16:creationId xmlns:a16="http://schemas.microsoft.com/office/drawing/2014/main" id="{00000000-0008-0000-0500-000024020000}"/>
            </a:ext>
          </a:extLst>
        </xdr:cNvPr>
        <xdr:cNvSpPr>
          <a:spLocks noChangeArrowheads="1"/>
        </xdr:cNvSpPr>
      </xdr:nvSpPr>
      <xdr:spPr bwMode="auto">
        <a:xfrm>
          <a:off x="6594021" y="33666793"/>
          <a:ext cx="0" cy="12627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15</xdr:row>
      <xdr:rowOff>152400</xdr:rowOff>
    </xdr:from>
    <xdr:to>
      <xdr:col>9</xdr:col>
      <xdr:colOff>375557</xdr:colOff>
      <xdr:row>16</xdr:row>
      <xdr:rowOff>0</xdr:rowOff>
    </xdr:to>
    <xdr:sp macro="[0]!Escalas_impacto" textlink="">
      <xdr:nvSpPr>
        <xdr:cNvPr id="69" name="Rectangle 53">
          <a:extLst>
            <a:ext uri="{FF2B5EF4-FFF2-40B4-BE49-F238E27FC236}">
              <a16:creationId xmlns:a16="http://schemas.microsoft.com/office/drawing/2014/main" id="{00000000-0008-0000-0500-000045000000}"/>
            </a:ext>
          </a:extLst>
        </xdr:cNvPr>
        <xdr:cNvSpPr>
          <a:spLocks noChangeArrowheads="1"/>
        </xdr:cNvSpPr>
      </xdr:nvSpPr>
      <xdr:spPr bwMode="auto">
        <a:xfrm>
          <a:off x="7995557" y="20290971"/>
          <a:ext cx="0" cy="277313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375557</xdr:colOff>
      <xdr:row>15</xdr:row>
      <xdr:rowOff>152400</xdr:rowOff>
    </xdr:from>
    <xdr:to>
      <xdr:col>9</xdr:col>
      <xdr:colOff>375557</xdr:colOff>
      <xdr:row>16</xdr:row>
      <xdr:rowOff>0</xdr:rowOff>
    </xdr:to>
    <xdr:sp macro="[0]!Escalas_impacto" textlink="">
      <xdr:nvSpPr>
        <xdr:cNvPr id="70" name="Rectangle 53">
          <a:extLst>
            <a:ext uri="{FF2B5EF4-FFF2-40B4-BE49-F238E27FC236}">
              <a16:creationId xmlns:a16="http://schemas.microsoft.com/office/drawing/2014/main" id="{00000000-0008-0000-0500-000046000000}"/>
            </a:ext>
          </a:extLst>
        </xdr:cNvPr>
        <xdr:cNvSpPr>
          <a:spLocks noChangeArrowheads="1"/>
        </xdr:cNvSpPr>
      </xdr:nvSpPr>
      <xdr:spPr bwMode="auto">
        <a:xfrm>
          <a:off x="7995557" y="20290971"/>
          <a:ext cx="0" cy="277313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9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entru\Downloads\120187100172603_00002_paoram_15373852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ControlesExistentes"/>
      <definedName name="mostrarEscalasRiesgoResidual"/>
      <definedName name="mostrarPerfilRiesgoInh"/>
      <definedName name="mostrarTipoRiesgo"/>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2"/>
      <sheetName val="Hoja4"/>
      <sheetName val="Hoja3"/>
      <sheetName val="CORRUPCCIÓN"/>
      <sheetName val="Hoja1"/>
      <sheetName val="Hoja5"/>
      <sheetName val="Nivel Organizacional"/>
      <sheetName val="Mapa_Riesgo_Inherente"/>
      <sheetName val="Contexto"/>
      <sheetName val="Fuentes del Riesg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intranet.culturarecreacionydeporte.gov.co/mipg/procesos-estrategicos/comunicaciones" TargetMode="External"/><Relationship Id="rId2" Type="http://schemas.openxmlformats.org/officeDocument/2006/relationships/hyperlink" Target="https://docs.google.com/spreadsheets/d/e/2PACX-1vQxaGrPSq5IufEYwfbj9q9kGThMFsBgBOG1hAnYXrwydXPqfVCWUM9o-NCBvXSQ83k5F6Frlf4zAEcq/pubhtml" TargetMode="External"/><Relationship Id="rId1" Type="http://schemas.openxmlformats.org/officeDocument/2006/relationships/hyperlink" Target="http://intranet.culturarecreacionydeporte.gov.co/mipg/procesos-estrategicos/direccionamiento-estrategic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0"/>
  <dimension ref="C7:AI19"/>
  <sheetViews>
    <sheetView workbookViewId="0">
      <selection activeCell="C21" sqref="C21"/>
    </sheetView>
  </sheetViews>
  <sheetFormatPr baseColWidth="10" defaultRowHeight="12.75" x14ac:dyDescent="0.2"/>
  <sheetData>
    <row r="7" spans="3:3" x14ac:dyDescent="0.2">
      <c r="C7" t="s">
        <v>166</v>
      </c>
    </row>
    <row r="8" spans="3:3" x14ac:dyDescent="0.2">
      <c r="C8" t="s">
        <v>167</v>
      </c>
    </row>
    <row r="9" spans="3:3" x14ac:dyDescent="0.2">
      <c r="C9" t="s">
        <v>168</v>
      </c>
    </row>
    <row r="10" spans="3:3" x14ac:dyDescent="0.2">
      <c r="C10" t="s">
        <v>169</v>
      </c>
    </row>
    <row r="11" spans="3:3" x14ac:dyDescent="0.2">
      <c r="C11" t="s">
        <v>170</v>
      </c>
    </row>
    <row r="19" spans="35:35" x14ac:dyDescent="0.2">
      <c r="AI19" t="s">
        <v>171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dimension ref="A1:P57"/>
  <sheetViews>
    <sheetView zoomScale="85" workbookViewId="0">
      <selection sqref="A1:L7"/>
    </sheetView>
  </sheetViews>
  <sheetFormatPr baseColWidth="10" defaultColWidth="0" defaultRowHeight="12.75" zeroHeight="1" x14ac:dyDescent="0.2"/>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x14ac:dyDescent="0.35">
      <c r="A1" s="202" t="s">
        <v>81</v>
      </c>
      <c r="B1" s="202"/>
      <c r="C1" s="202"/>
      <c r="D1" s="202"/>
      <c r="E1" s="202"/>
      <c r="F1" s="202"/>
      <c r="G1" s="202"/>
      <c r="H1" s="202"/>
      <c r="I1" s="202"/>
      <c r="J1" s="202"/>
      <c r="K1" s="13"/>
      <c r="L1" s="13"/>
      <c r="M1" s="14"/>
      <c r="N1" s="14"/>
      <c r="O1" s="14"/>
      <c r="P1" s="14"/>
    </row>
    <row r="2" spans="1:16" ht="12.75" customHeight="1" x14ac:dyDescent="0.35">
      <c r="A2" s="202"/>
      <c r="B2" s="202"/>
      <c r="C2" s="202"/>
      <c r="D2" s="202"/>
      <c r="E2" s="202"/>
      <c r="F2" s="202"/>
      <c r="G2" s="202"/>
      <c r="H2" s="202"/>
      <c r="I2" s="202"/>
      <c r="J2" s="202"/>
      <c r="K2" s="13"/>
      <c r="L2" s="13"/>
      <c r="M2" s="14"/>
      <c r="N2" s="14"/>
      <c r="O2" s="14"/>
      <c r="P2" s="14"/>
    </row>
    <row r="3" spans="1:16" ht="12.75" customHeight="1" x14ac:dyDescent="0.35">
      <c r="A3" s="202"/>
      <c r="B3" s="202"/>
      <c r="C3" s="202"/>
      <c r="D3" s="202"/>
      <c r="E3" s="202"/>
      <c r="F3" s="202"/>
      <c r="G3" s="202"/>
      <c r="H3" s="202"/>
      <c r="I3" s="202"/>
      <c r="J3" s="202"/>
      <c r="K3" s="13"/>
      <c r="L3" s="13"/>
      <c r="M3" s="14"/>
      <c r="N3" s="14"/>
      <c r="O3" s="14"/>
      <c r="P3" s="14"/>
    </row>
    <row r="4" spans="1:16" ht="12.75" customHeight="1" x14ac:dyDescent="0.35">
      <c r="A4" s="202"/>
      <c r="B4" s="202"/>
      <c r="C4" s="202"/>
      <c r="D4" s="202"/>
      <c r="E4" s="202"/>
      <c r="F4" s="202"/>
      <c r="G4" s="202"/>
      <c r="H4" s="202"/>
      <c r="I4" s="202"/>
      <c r="J4" s="202"/>
      <c r="K4" s="13"/>
      <c r="L4" s="13"/>
      <c r="M4" s="14"/>
      <c r="N4" s="14"/>
      <c r="O4" s="14"/>
      <c r="P4" s="14"/>
    </row>
    <row r="5" spans="1:16" ht="12.75" customHeight="1" x14ac:dyDescent="0.35">
      <c r="A5" s="202"/>
      <c r="B5" s="202"/>
      <c r="C5" s="202"/>
      <c r="D5" s="202"/>
      <c r="E5" s="202"/>
      <c r="F5" s="202"/>
      <c r="G5" s="202"/>
      <c r="H5" s="202"/>
      <c r="I5" s="202"/>
      <c r="J5" s="202"/>
      <c r="K5" s="13"/>
      <c r="L5" s="13"/>
      <c r="M5" s="1"/>
      <c r="N5" s="1"/>
      <c r="O5" s="1"/>
      <c r="P5" s="1"/>
    </row>
    <row r="6" spans="1:16" ht="12.75" customHeight="1" x14ac:dyDescent="0.35">
      <c r="A6" s="202"/>
      <c r="B6" s="202"/>
      <c r="C6" s="202"/>
      <c r="D6" s="202"/>
      <c r="E6" s="202"/>
      <c r="F6" s="202"/>
      <c r="G6" s="202"/>
      <c r="H6" s="202"/>
      <c r="I6" s="202"/>
      <c r="J6" s="202"/>
      <c r="K6" s="13"/>
      <c r="L6" s="13"/>
      <c r="M6" s="1"/>
      <c r="N6" s="1"/>
      <c r="O6" s="1"/>
      <c r="P6" s="1"/>
    </row>
    <row r="7" spans="1:16" x14ac:dyDescent="0.2">
      <c r="A7" s="202"/>
      <c r="B7" s="202"/>
      <c r="C7" s="202"/>
      <c r="D7" s="202"/>
      <c r="E7" s="202"/>
      <c r="F7" s="202"/>
      <c r="G7" s="202"/>
      <c r="H7" s="202"/>
      <c r="I7" s="202"/>
      <c r="J7" s="202"/>
      <c r="K7" s="1"/>
      <c r="L7" s="1"/>
      <c r="M7" s="1"/>
      <c r="N7" s="1"/>
      <c r="O7" s="1"/>
      <c r="P7" s="1"/>
    </row>
    <row r="8" spans="1:16" x14ac:dyDescent="0.2">
      <c r="A8" s="1"/>
      <c r="B8" s="1"/>
      <c r="C8" s="1"/>
      <c r="D8" s="1"/>
      <c r="E8" s="1"/>
      <c r="F8" s="1"/>
      <c r="G8" s="1"/>
      <c r="H8" s="1"/>
      <c r="I8" s="1"/>
      <c r="J8" s="1"/>
      <c r="K8" s="1"/>
      <c r="L8" s="1"/>
      <c r="M8" s="1"/>
      <c r="N8" s="1"/>
      <c r="O8" s="1"/>
      <c r="P8" s="1"/>
    </row>
    <row r="9" spans="1:16" x14ac:dyDescent="0.2">
      <c r="A9" s="1"/>
      <c r="B9" s="1"/>
      <c r="C9" s="1"/>
      <c r="D9" s="1"/>
      <c r="E9" s="1"/>
      <c r="F9" s="1"/>
      <c r="G9" s="1"/>
      <c r="H9" s="1"/>
      <c r="I9" s="1"/>
      <c r="J9" s="1"/>
      <c r="K9" s="1"/>
      <c r="L9" s="1"/>
      <c r="M9" s="1"/>
      <c r="N9" s="1"/>
      <c r="O9" s="1"/>
      <c r="P9" s="1"/>
    </row>
    <row r="10" spans="1:16" x14ac:dyDescent="0.2">
      <c r="A10" s="1"/>
      <c r="B10" s="211" t="s">
        <v>8</v>
      </c>
      <c r="C10" s="212"/>
      <c r="D10" s="212"/>
      <c r="E10" s="212"/>
      <c r="F10" s="212"/>
      <c r="G10" s="212"/>
      <c r="H10" s="212"/>
      <c r="I10" s="213"/>
      <c r="J10" s="1"/>
      <c r="K10" s="1"/>
      <c r="L10" s="1"/>
      <c r="M10" s="1"/>
      <c r="N10" s="1"/>
      <c r="O10" s="1"/>
      <c r="P10" s="1"/>
    </row>
    <row r="11" spans="1:16" x14ac:dyDescent="0.2">
      <c r="A11" s="1"/>
      <c r="B11" s="214"/>
      <c r="C11" s="215"/>
      <c r="D11" s="215"/>
      <c r="E11" s="215"/>
      <c r="F11" s="215"/>
      <c r="G11" s="215"/>
      <c r="H11" s="215"/>
      <c r="I11" s="216"/>
      <c r="J11" s="1"/>
      <c r="K11" s="1"/>
      <c r="L11" s="1"/>
      <c r="M11" s="1"/>
      <c r="N11" s="1"/>
      <c r="O11" s="1"/>
      <c r="P11" s="1"/>
    </row>
    <row r="12" spans="1:16" x14ac:dyDescent="0.2">
      <c r="A12" s="1"/>
      <c r="B12" s="204"/>
      <c r="C12" s="204"/>
      <c r="D12" s="204"/>
      <c r="E12" s="204"/>
      <c r="F12" s="204"/>
      <c r="G12" s="204"/>
      <c r="H12" s="204"/>
      <c r="I12" s="204"/>
      <c r="J12" s="1"/>
      <c r="K12" s="1"/>
      <c r="L12" s="1"/>
      <c r="M12" s="1"/>
      <c r="N12" s="1"/>
      <c r="O12" s="1"/>
      <c r="P12" s="1"/>
    </row>
    <row r="13" spans="1:16" x14ac:dyDescent="0.2">
      <c r="A13" s="1"/>
      <c r="B13" s="204"/>
      <c r="C13" s="204"/>
      <c r="D13" s="204"/>
      <c r="E13" s="204"/>
      <c r="F13" s="204"/>
      <c r="G13" s="204"/>
      <c r="H13" s="204"/>
      <c r="I13" s="204"/>
      <c r="J13" s="1"/>
      <c r="K13" s="1"/>
      <c r="L13" s="1"/>
      <c r="M13" s="1"/>
      <c r="N13" s="1"/>
      <c r="O13" s="1"/>
      <c r="P13" s="1"/>
    </row>
    <row r="14" spans="1:16" x14ac:dyDescent="0.2">
      <c r="A14" s="1"/>
      <c r="B14" s="204"/>
      <c r="C14" s="204"/>
      <c r="D14" s="205" t="s">
        <v>59</v>
      </c>
      <c r="E14" s="206"/>
      <c r="F14" s="205" t="s">
        <v>21</v>
      </c>
      <c r="G14" s="206"/>
      <c r="H14" s="205" t="s">
        <v>60</v>
      </c>
      <c r="I14" s="206"/>
      <c r="J14" s="1"/>
      <c r="K14" s="1"/>
      <c r="L14" s="1"/>
      <c r="M14" s="1"/>
      <c r="N14" s="1"/>
      <c r="O14" s="1"/>
      <c r="P14" s="1"/>
    </row>
    <row r="15" spans="1:16" x14ac:dyDescent="0.2">
      <c r="A15" s="1"/>
      <c r="B15" s="204"/>
      <c r="C15" s="204"/>
      <c r="D15" s="207"/>
      <c r="E15" s="208"/>
      <c r="F15" s="207"/>
      <c r="G15" s="208"/>
      <c r="H15" s="207"/>
      <c r="I15" s="208"/>
      <c r="J15" s="1"/>
      <c r="K15" s="1"/>
      <c r="L15" s="1"/>
      <c r="M15" s="1"/>
      <c r="N15" s="1"/>
      <c r="O15" s="1"/>
      <c r="P15" s="1"/>
    </row>
    <row r="16" spans="1:16" x14ac:dyDescent="0.2">
      <c r="A16" s="1"/>
      <c r="B16" s="217" t="s">
        <v>7</v>
      </c>
      <c r="C16" s="203" t="s">
        <v>57</v>
      </c>
      <c r="D16" s="209" t="e">
        <f>E49</f>
        <v>#REF!</v>
      </c>
      <c r="E16" s="209"/>
      <c r="F16" s="209" t="e">
        <f>F49</f>
        <v>#REF!</v>
      </c>
      <c r="G16" s="209"/>
      <c r="H16" s="210" t="e">
        <f>G49</f>
        <v>#REF!</v>
      </c>
      <c r="I16" s="210"/>
      <c r="J16" s="1"/>
      <c r="K16" s="1"/>
      <c r="L16" s="1"/>
      <c r="M16" s="1"/>
      <c r="N16" s="1"/>
      <c r="O16" s="1"/>
      <c r="P16" s="1"/>
    </row>
    <row r="17" spans="1:16" x14ac:dyDescent="0.2">
      <c r="A17" s="1"/>
      <c r="B17" s="218"/>
      <c r="C17" s="203"/>
      <c r="D17" s="209"/>
      <c r="E17" s="209"/>
      <c r="F17" s="209"/>
      <c r="G17" s="209"/>
      <c r="H17" s="210"/>
      <c r="I17" s="210"/>
      <c r="J17" s="1"/>
      <c r="K17" s="1"/>
      <c r="L17" s="1"/>
      <c r="M17" s="1"/>
      <c r="N17" s="1"/>
      <c r="O17" s="1"/>
      <c r="P17" s="1"/>
    </row>
    <row r="18" spans="1:16" x14ac:dyDescent="0.2">
      <c r="A18" s="1"/>
      <c r="B18" s="218"/>
      <c r="C18" s="203"/>
      <c r="D18" s="209"/>
      <c r="E18" s="209"/>
      <c r="F18" s="209"/>
      <c r="G18" s="209"/>
      <c r="H18" s="210"/>
      <c r="I18" s="210"/>
      <c r="J18" s="1"/>
      <c r="K18" s="1"/>
      <c r="L18" s="1"/>
      <c r="M18" s="1"/>
      <c r="N18" s="1"/>
      <c r="O18" s="1"/>
      <c r="P18" s="1"/>
    </row>
    <row r="19" spans="1:16" x14ac:dyDescent="0.2">
      <c r="A19" s="1"/>
      <c r="B19" s="218"/>
      <c r="C19" s="203"/>
      <c r="D19" s="209"/>
      <c r="E19" s="209"/>
      <c r="F19" s="209"/>
      <c r="G19" s="209"/>
      <c r="H19" s="210"/>
      <c r="I19" s="210"/>
      <c r="J19" s="1"/>
      <c r="K19" s="1"/>
      <c r="L19" s="1"/>
      <c r="M19" s="1"/>
      <c r="N19" s="1"/>
      <c r="O19" s="1"/>
      <c r="P19" s="1"/>
    </row>
    <row r="20" spans="1:16" x14ac:dyDescent="0.2">
      <c r="A20" s="1"/>
      <c r="B20" s="218"/>
      <c r="C20" s="203"/>
      <c r="D20" s="209"/>
      <c r="E20" s="209"/>
      <c r="F20" s="209"/>
      <c r="G20" s="209"/>
      <c r="H20" s="210"/>
      <c r="I20" s="210"/>
      <c r="J20" s="1"/>
      <c r="K20" s="1"/>
      <c r="L20" s="1"/>
      <c r="M20" s="1"/>
      <c r="N20" s="1"/>
      <c r="O20" s="1"/>
      <c r="P20" s="1"/>
    </row>
    <row r="21" spans="1:16" x14ac:dyDescent="0.2">
      <c r="A21" s="1"/>
      <c r="B21" s="218"/>
      <c r="C21" s="203" t="s">
        <v>58</v>
      </c>
      <c r="D21" s="209" t="e">
        <f>H49</f>
        <v>#REF!</v>
      </c>
      <c r="E21" s="209"/>
      <c r="F21" s="210" t="e">
        <f>I49</f>
        <v>#REF!</v>
      </c>
      <c r="G21" s="210"/>
      <c r="H21" s="220" t="e">
        <f>J49</f>
        <v>#REF!</v>
      </c>
      <c r="I21" s="220"/>
      <c r="J21" s="1"/>
      <c r="K21" s="1"/>
      <c r="L21" s="1"/>
      <c r="M21" s="1"/>
      <c r="N21" s="1"/>
      <c r="O21" s="1"/>
      <c r="P21" s="1"/>
    </row>
    <row r="22" spans="1:16" x14ac:dyDescent="0.2">
      <c r="A22" s="1"/>
      <c r="B22" s="218"/>
      <c r="C22" s="203"/>
      <c r="D22" s="209"/>
      <c r="E22" s="209"/>
      <c r="F22" s="210"/>
      <c r="G22" s="210"/>
      <c r="H22" s="220"/>
      <c r="I22" s="220"/>
      <c r="J22" s="1"/>
      <c r="K22" s="1"/>
      <c r="L22" s="1"/>
      <c r="M22" s="1"/>
      <c r="N22" s="1"/>
      <c r="O22" s="1"/>
      <c r="P22" s="1"/>
    </row>
    <row r="23" spans="1:16" x14ac:dyDescent="0.2">
      <c r="A23" s="1"/>
      <c r="B23" s="218"/>
      <c r="C23" s="203"/>
      <c r="D23" s="209"/>
      <c r="E23" s="209"/>
      <c r="F23" s="210"/>
      <c r="G23" s="210"/>
      <c r="H23" s="220"/>
      <c r="I23" s="220"/>
      <c r="J23" s="1"/>
      <c r="K23" s="1"/>
      <c r="L23" s="1"/>
      <c r="M23" s="1"/>
      <c r="N23" s="1"/>
      <c r="O23" s="1"/>
      <c r="P23" s="1"/>
    </row>
    <row r="24" spans="1:16" x14ac:dyDescent="0.2">
      <c r="A24" s="1"/>
      <c r="B24" s="218"/>
      <c r="C24" s="203"/>
      <c r="D24" s="209"/>
      <c r="E24" s="209"/>
      <c r="F24" s="210"/>
      <c r="G24" s="210"/>
      <c r="H24" s="220"/>
      <c r="I24" s="220"/>
      <c r="J24" s="1"/>
      <c r="K24" s="1"/>
      <c r="L24" s="1"/>
      <c r="M24" s="1"/>
      <c r="N24" s="1"/>
      <c r="O24" s="1"/>
      <c r="P24" s="1"/>
    </row>
    <row r="25" spans="1:16" x14ac:dyDescent="0.2">
      <c r="A25" s="1"/>
      <c r="B25" s="218"/>
      <c r="C25" s="203"/>
      <c r="D25" s="209"/>
      <c r="E25" s="209"/>
      <c r="F25" s="210"/>
      <c r="G25" s="210"/>
      <c r="H25" s="220"/>
      <c r="I25" s="220"/>
      <c r="J25" s="1"/>
      <c r="K25" s="1"/>
      <c r="L25" s="1"/>
      <c r="M25" s="1"/>
      <c r="N25" s="1"/>
      <c r="O25" s="1"/>
      <c r="P25" s="1"/>
    </row>
    <row r="26" spans="1:16" x14ac:dyDescent="0.2">
      <c r="A26" s="1"/>
      <c r="B26" s="218"/>
      <c r="C26" s="203" t="s">
        <v>35</v>
      </c>
      <c r="D26" s="210" t="e">
        <f>K49</f>
        <v>#REF!</v>
      </c>
      <c r="E26" s="210"/>
      <c r="F26" s="220" t="e">
        <f>L49</f>
        <v>#REF!</v>
      </c>
      <c r="G26" s="220"/>
      <c r="H26" s="220" t="e">
        <f>M49</f>
        <v>#REF!</v>
      </c>
      <c r="I26" s="220"/>
      <c r="J26" s="1"/>
      <c r="K26" s="1"/>
      <c r="L26" s="1"/>
      <c r="M26" s="1"/>
      <c r="N26" s="1"/>
      <c r="O26" s="1"/>
      <c r="P26" s="1"/>
    </row>
    <row r="27" spans="1:16" x14ac:dyDescent="0.2">
      <c r="A27" s="1"/>
      <c r="B27" s="218"/>
      <c r="C27" s="203"/>
      <c r="D27" s="210"/>
      <c r="E27" s="210"/>
      <c r="F27" s="220"/>
      <c r="G27" s="220"/>
      <c r="H27" s="220"/>
      <c r="I27" s="220"/>
      <c r="J27" s="1"/>
      <c r="K27" s="1"/>
      <c r="L27" s="1"/>
      <c r="M27" s="1"/>
      <c r="N27" s="1"/>
      <c r="O27" s="1"/>
      <c r="P27" s="1"/>
    </row>
    <row r="28" spans="1:16" x14ac:dyDescent="0.2">
      <c r="A28" s="1"/>
      <c r="B28" s="218"/>
      <c r="C28" s="203"/>
      <c r="D28" s="210"/>
      <c r="E28" s="210"/>
      <c r="F28" s="220"/>
      <c r="G28" s="220"/>
      <c r="H28" s="220"/>
      <c r="I28" s="220"/>
      <c r="J28" s="1"/>
      <c r="K28" s="1"/>
      <c r="L28" s="1"/>
      <c r="M28" s="1"/>
      <c r="N28" s="1"/>
      <c r="O28" s="1"/>
      <c r="P28" s="1"/>
    </row>
    <row r="29" spans="1:16" x14ac:dyDescent="0.2">
      <c r="A29" s="1"/>
      <c r="B29" s="218"/>
      <c r="C29" s="203"/>
      <c r="D29" s="210"/>
      <c r="E29" s="210"/>
      <c r="F29" s="220"/>
      <c r="G29" s="220"/>
      <c r="H29" s="220"/>
      <c r="I29" s="220"/>
      <c r="J29" s="1"/>
      <c r="K29" s="1"/>
      <c r="L29" s="1"/>
      <c r="M29" s="1"/>
      <c r="N29" s="1"/>
      <c r="O29" s="1"/>
      <c r="P29" s="1"/>
    </row>
    <row r="30" spans="1:16" x14ac:dyDescent="0.2">
      <c r="A30" s="1"/>
      <c r="B30" s="219"/>
      <c r="C30" s="203"/>
      <c r="D30" s="210"/>
      <c r="E30" s="210"/>
      <c r="F30" s="220"/>
      <c r="G30" s="220"/>
      <c r="H30" s="220"/>
      <c r="I30" s="220"/>
      <c r="J30" s="1"/>
      <c r="K30" s="1"/>
      <c r="L30" s="1"/>
      <c r="M30" s="1"/>
      <c r="N30" s="1"/>
      <c r="O30" s="1"/>
      <c r="P30" s="1"/>
    </row>
    <row r="31" spans="1:16" x14ac:dyDescent="0.2">
      <c r="A31" s="1"/>
      <c r="B31" s="1"/>
      <c r="C31" s="1"/>
      <c r="D31" s="1"/>
      <c r="E31" s="1"/>
      <c r="F31" s="1"/>
      <c r="G31" s="1"/>
      <c r="H31" s="1"/>
      <c r="I31" s="1"/>
      <c r="J31" s="1"/>
      <c r="K31" s="1"/>
      <c r="L31" s="1"/>
      <c r="M31" s="1"/>
      <c r="N31" s="1"/>
      <c r="O31" s="1"/>
      <c r="P31" s="1"/>
    </row>
    <row r="32" spans="1:16" x14ac:dyDescent="0.2">
      <c r="A32" s="1"/>
      <c r="B32" s="1"/>
      <c r="C32" s="1"/>
      <c r="D32" s="1"/>
      <c r="E32" s="1"/>
      <c r="F32" s="1"/>
      <c r="G32" s="1"/>
      <c r="H32" s="1"/>
      <c r="I32" s="1"/>
      <c r="J32" s="1"/>
      <c r="K32" s="1"/>
      <c r="L32" s="1"/>
      <c r="M32" s="1"/>
      <c r="N32" s="1"/>
      <c r="O32" s="1"/>
      <c r="P32" s="1"/>
    </row>
    <row r="33" spans="1:16" x14ac:dyDescent="0.2">
      <c r="A33" s="1"/>
      <c r="B33" s="1"/>
      <c r="C33" s="1"/>
      <c r="D33" s="1"/>
      <c r="E33" s="1"/>
      <c r="F33" s="1"/>
      <c r="G33" s="1"/>
      <c r="H33" s="5"/>
      <c r="I33" s="8" t="s">
        <v>84</v>
      </c>
      <c r="J33" s="1"/>
      <c r="K33" s="1"/>
      <c r="L33" s="1"/>
      <c r="M33" s="1"/>
      <c r="N33" s="1"/>
      <c r="O33" s="1"/>
      <c r="P33" s="1"/>
    </row>
    <row r="34" spans="1:16" x14ac:dyDescent="0.2">
      <c r="A34" s="1"/>
      <c r="B34" s="1"/>
      <c r="C34" s="1"/>
      <c r="D34" s="1"/>
      <c r="E34" s="1"/>
      <c r="F34" s="1"/>
      <c r="G34" s="1"/>
      <c r="H34" s="7"/>
      <c r="I34" s="8" t="s">
        <v>85</v>
      </c>
      <c r="J34" s="1"/>
      <c r="K34" s="1"/>
      <c r="L34" s="1"/>
      <c r="M34" s="1"/>
      <c r="N34" s="1"/>
      <c r="O34" s="1"/>
      <c r="P34" s="1"/>
    </row>
    <row r="35" spans="1:16" x14ac:dyDescent="0.2">
      <c r="A35" s="1"/>
      <c r="B35" s="1"/>
      <c r="C35" s="1"/>
      <c r="D35" s="1"/>
      <c r="E35" s="1"/>
      <c r="F35" s="1"/>
      <c r="G35" s="1"/>
      <c r="H35" s="6"/>
      <c r="I35" s="8" t="s">
        <v>86</v>
      </c>
      <c r="J35" s="1"/>
      <c r="K35" s="1"/>
      <c r="L35" s="1"/>
      <c r="M35" s="1"/>
      <c r="N35" s="1"/>
      <c r="O35" s="1"/>
      <c r="P35" s="1"/>
    </row>
    <row r="36" spans="1:16" x14ac:dyDescent="0.2">
      <c r="A36" s="1"/>
      <c r="B36" s="1"/>
      <c r="C36" s="1"/>
      <c r="D36" s="1"/>
      <c r="E36" s="1"/>
      <c r="F36" s="1"/>
      <c r="G36" s="1"/>
      <c r="H36" s="2"/>
      <c r="I36" s="8"/>
      <c r="J36" s="1"/>
      <c r="K36" s="1"/>
      <c r="L36" s="1"/>
      <c r="M36" s="1"/>
      <c r="N36" s="1"/>
      <c r="O36" s="1"/>
      <c r="P36" s="1"/>
    </row>
    <row r="37" spans="1:16" x14ac:dyDescent="0.2">
      <c r="A37" s="1"/>
      <c r="B37" s="1"/>
      <c r="C37" s="1"/>
      <c r="D37" s="1"/>
      <c r="E37" s="1"/>
      <c r="F37" s="1"/>
      <c r="G37" s="1"/>
      <c r="H37" s="2"/>
      <c r="I37" s="8"/>
      <c r="J37" s="1"/>
      <c r="K37" s="1"/>
      <c r="L37" s="1"/>
      <c r="M37" s="1"/>
      <c r="N37" s="1"/>
      <c r="O37" s="1"/>
      <c r="P37" s="1"/>
    </row>
    <row r="38" spans="1:16" ht="25.5" hidden="1" x14ac:dyDescent="0.2">
      <c r="A38" s="4"/>
      <c r="B38" s="4" t="s">
        <v>63</v>
      </c>
      <c r="C38" s="9" t="s">
        <v>83</v>
      </c>
      <c r="D38" s="9" t="s">
        <v>82</v>
      </c>
      <c r="E38" s="10" t="s">
        <v>87</v>
      </c>
      <c r="F38" s="10" t="s">
        <v>88</v>
      </c>
      <c r="G38" s="10" t="s">
        <v>89</v>
      </c>
      <c r="H38" s="10" t="s">
        <v>90</v>
      </c>
      <c r="I38" s="10" t="s">
        <v>91</v>
      </c>
      <c r="J38" s="10" t="s">
        <v>92</v>
      </c>
      <c r="K38" s="10" t="s">
        <v>93</v>
      </c>
      <c r="L38" s="10" t="s">
        <v>94</v>
      </c>
      <c r="M38" s="10" t="s">
        <v>95</v>
      </c>
      <c r="N38" s="11"/>
      <c r="O38" s="11"/>
      <c r="P38" s="1"/>
    </row>
    <row r="39" spans="1:16" hidden="1" x14ac:dyDescent="0.2">
      <c r="A39" s="4"/>
      <c r="B39" s="4" t="e">
        <f>#REF!</f>
        <v>#REF!</v>
      </c>
      <c r="C39" s="4" t="e">
        <f>#REF!</f>
        <v>#REF!</v>
      </c>
      <c r="D39" s="4" t="e">
        <f>#REF!</f>
        <v>#REF!</v>
      </c>
      <c r="E39" s="12" t="e">
        <f>IF(AND($C$39=1,$D$39=1),"R1","")</f>
        <v>#REF!</v>
      </c>
      <c r="F39" s="12" t="e">
        <f>IF(AND($C$39=1,$D$39=2),"R1","")</f>
        <v>#REF!</v>
      </c>
      <c r="G39" s="12" t="e">
        <f>IF(AND($C$39=1,$D$39=3),"R1","")</f>
        <v>#REF!</v>
      </c>
      <c r="H39" s="12" t="e">
        <f>IF(AND($C$39=2,$D$39=1),"R1","")</f>
        <v>#REF!</v>
      </c>
      <c r="I39" s="12" t="e">
        <f>IF(AND($C$39=2,$D$39=2),"R1","")</f>
        <v>#REF!</v>
      </c>
      <c r="J39" s="12" t="e">
        <f>IF(AND($C$39=2,$D$39=3),"R1","")</f>
        <v>#REF!</v>
      </c>
      <c r="K39" s="12" t="e">
        <f>IF(AND($C$39=3,$D$39=1),"R1","")</f>
        <v>#REF!</v>
      </c>
      <c r="L39" s="12" t="e">
        <f>IF(AND($C$39=3,$D$39=2),"R1","")</f>
        <v>#REF!</v>
      </c>
      <c r="M39" s="12" t="e">
        <f>IF(AND($C$39=3,$D$39=3),"R1","")</f>
        <v>#REF!</v>
      </c>
      <c r="N39" s="2"/>
      <c r="O39" s="2"/>
      <c r="P39" s="1"/>
    </row>
    <row r="40" spans="1:16" hidden="1" x14ac:dyDescent="0.2">
      <c r="A40" s="4"/>
      <c r="B40" s="4" t="e">
        <f>#REF!</f>
        <v>#REF!</v>
      </c>
      <c r="C40" s="4" t="e">
        <f>#REF!</f>
        <v>#REF!</v>
      </c>
      <c r="D40" s="4" t="e">
        <f>#REF!</f>
        <v>#REF!</v>
      </c>
      <c r="E40" s="12" t="e">
        <f>IF(AND($C$40=1,$D$40=1),"R2","")</f>
        <v>#REF!</v>
      </c>
      <c r="F40" s="12" t="e">
        <f>IF(AND($C$40=1,$D$40=2),"R2","")</f>
        <v>#REF!</v>
      </c>
      <c r="G40" s="12" t="e">
        <f>IF(AND($C$40=1,$D$40=3),"R2","")</f>
        <v>#REF!</v>
      </c>
      <c r="H40" s="12" t="e">
        <f>IF(AND($C$40=2,$D$40=1),"R2","")</f>
        <v>#REF!</v>
      </c>
      <c r="I40" s="12" t="e">
        <f>IF(AND($C$40=2,$D$40=2),"R2","")</f>
        <v>#REF!</v>
      </c>
      <c r="J40" s="12" t="e">
        <f>IF(AND($C$40=2,$D$40=3),"R2","")</f>
        <v>#REF!</v>
      </c>
      <c r="K40" s="12" t="e">
        <f>IF(AND($C$40=3,$D$40=1),"R2","")</f>
        <v>#REF!</v>
      </c>
      <c r="L40" s="12" t="e">
        <f>IF(AND($C$40=3,$D$40=2),"R2","")</f>
        <v>#REF!</v>
      </c>
      <c r="M40" s="12" t="e">
        <f>IF(AND($C$40=3,$D$40=3),"R2","")</f>
        <v>#REF!</v>
      </c>
      <c r="N40" s="2"/>
      <c r="O40" s="2"/>
      <c r="P40" s="1"/>
    </row>
    <row r="41" spans="1:16" hidden="1" x14ac:dyDescent="0.2">
      <c r="A41" s="4"/>
      <c r="B41" s="4" t="e">
        <f>#REF!</f>
        <v>#REF!</v>
      </c>
      <c r="C41" s="4" t="e">
        <f>#REF!</f>
        <v>#REF!</v>
      </c>
      <c r="D41" s="4" t="e">
        <f>#REF!</f>
        <v>#REF!</v>
      </c>
      <c r="E41" s="12" t="e">
        <f>IF(AND($C$41=1,$D$41=1),"R3","")</f>
        <v>#REF!</v>
      </c>
      <c r="F41" s="12" t="e">
        <f>IF(AND($C$41=1,$D$41=2),"R2","")</f>
        <v>#REF!</v>
      </c>
      <c r="G41" s="12" t="e">
        <f>IF(AND($C$41=1,$D$41=3),"R3","")</f>
        <v>#REF!</v>
      </c>
      <c r="H41" s="12" t="e">
        <f>IF(AND($C$41=2,$D$41=1),"R3","")</f>
        <v>#REF!</v>
      </c>
      <c r="I41" s="12" t="e">
        <f>IF(AND($C$41=2,$D$41=2),"R3","")</f>
        <v>#REF!</v>
      </c>
      <c r="J41" s="12" t="e">
        <f>IF(AND($C$41=2,$D$41=3),"R3","")</f>
        <v>#REF!</v>
      </c>
      <c r="K41" s="12" t="e">
        <f>IF(AND($C$41=3,$D$41=1),"R3","")</f>
        <v>#REF!</v>
      </c>
      <c r="L41" s="12" t="e">
        <f>IF(AND($C$41=3,$D$41=2),"R3","")</f>
        <v>#REF!</v>
      </c>
      <c r="M41" s="12" t="e">
        <f>IF(AND($C$41=3,$D$41=3),"R3","")</f>
        <v>#REF!</v>
      </c>
      <c r="N41" s="2"/>
      <c r="O41" s="2"/>
      <c r="P41" s="1"/>
    </row>
    <row r="42" spans="1:16" hidden="1" x14ac:dyDescent="0.2">
      <c r="A42" s="4"/>
      <c r="B42" s="4" t="e">
        <f>#REF!</f>
        <v>#REF!</v>
      </c>
      <c r="C42" s="4" t="e">
        <f>#REF!</f>
        <v>#REF!</v>
      </c>
      <c r="D42" s="4" t="e">
        <f>#REF!</f>
        <v>#REF!</v>
      </c>
      <c r="E42" s="12" t="e">
        <f>IF(AND($C$42=1,$D$42=1),"R4","")</f>
        <v>#REF!</v>
      </c>
      <c r="F42" s="12" t="e">
        <f>IF(AND($C$42=1,$D$42=2),"R4","")</f>
        <v>#REF!</v>
      </c>
      <c r="G42" s="12" t="e">
        <f>IF(AND($C$42=1,$D$42=3),"R4","")</f>
        <v>#REF!</v>
      </c>
      <c r="H42" s="12" t="e">
        <f>IF(AND($C$42=2,$D$42=1),"R4","")</f>
        <v>#REF!</v>
      </c>
      <c r="I42" s="12" t="e">
        <f>IF(AND($C$42=2,$D$42=2),"R4","")</f>
        <v>#REF!</v>
      </c>
      <c r="J42" s="12" t="e">
        <f>IF(AND($C$42=2,$D$42=3),"R4","")</f>
        <v>#REF!</v>
      </c>
      <c r="K42" s="12" t="e">
        <f>IF(AND($C$42=3,$D$42=1),"R4","")</f>
        <v>#REF!</v>
      </c>
      <c r="L42" s="12" t="e">
        <f>IF(AND($C$42=3,$D$42=2),"R4","")</f>
        <v>#REF!</v>
      </c>
      <c r="M42" s="12" t="e">
        <f>IF(AND($C$42=3,$D$42=3),"R4","")</f>
        <v>#REF!</v>
      </c>
      <c r="N42" s="2"/>
      <c r="O42" s="2"/>
      <c r="P42" s="1"/>
    </row>
    <row r="43" spans="1:16" hidden="1" x14ac:dyDescent="0.2">
      <c r="A43" s="4"/>
      <c r="B43" s="4" t="e">
        <f>#REF!</f>
        <v>#REF!</v>
      </c>
      <c r="C43" s="4" t="e">
        <f>#REF!</f>
        <v>#REF!</v>
      </c>
      <c r="D43" s="4" t="e">
        <f>#REF!</f>
        <v>#REF!</v>
      </c>
      <c r="E43" s="12" t="e">
        <f>IF(AND($C$43=1,$D$43=1),"R5","")</f>
        <v>#REF!</v>
      </c>
      <c r="F43" s="12" t="e">
        <f>IF(AND($C$43=1,$D$43=2),"R5","")</f>
        <v>#REF!</v>
      </c>
      <c r="G43" s="12" t="e">
        <f>IF(AND($C$43=1,$D$43=3),"R5","")</f>
        <v>#REF!</v>
      </c>
      <c r="H43" s="12" t="e">
        <f>IF(AND($C$43=2,$D$43=1),"R5","")</f>
        <v>#REF!</v>
      </c>
      <c r="I43" s="12" t="e">
        <f>IF(AND($C$43=2,$D$43=2),"R5","")</f>
        <v>#REF!</v>
      </c>
      <c r="J43" s="12" t="e">
        <f>IF(AND($C$43=2,$D$43=3),"R5","")</f>
        <v>#REF!</v>
      </c>
      <c r="K43" s="12" t="e">
        <f>IF(AND($C$43=3,$D$43=1),"R5","")</f>
        <v>#REF!</v>
      </c>
      <c r="L43" s="12" t="e">
        <f>IF(AND($C$43=3,$D$43=2),"R5","")</f>
        <v>#REF!</v>
      </c>
      <c r="M43" s="12" t="e">
        <f>IF(AND($C$43=3,$D$43=3),"R5","")</f>
        <v>#REF!</v>
      </c>
      <c r="N43" s="2"/>
      <c r="O43" s="2"/>
      <c r="P43" s="1"/>
    </row>
    <row r="44" spans="1:16" hidden="1" x14ac:dyDescent="0.2">
      <c r="A44" s="4"/>
      <c r="B44" s="4" t="e">
        <f>#REF!</f>
        <v>#REF!</v>
      </c>
      <c r="C44" s="4" t="e">
        <f>#REF!</f>
        <v>#REF!</v>
      </c>
      <c r="D44" s="4" t="e">
        <f>#REF!</f>
        <v>#REF!</v>
      </c>
      <c r="E44" s="12" t="e">
        <f>IF(AND($C$44=1,$D$44=1),"R6","")</f>
        <v>#REF!</v>
      </c>
      <c r="F44" s="12" t="e">
        <f>IF(AND($C$44=1,$D$44=2),"R6","")</f>
        <v>#REF!</v>
      </c>
      <c r="G44" s="12" t="e">
        <f>IF(AND($C$44=1,$D$44=3),"R6","")</f>
        <v>#REF!</v>
      </c>
      <c r="H44" s="12" t="e">
        <f>IF(AND($C$44=2,$D$44=1),"R6","")</f>
        <v>#REF!</v>
      </c>
      <c r="I44" s="12" t="e">
        <f>IF(AND($C$44=2,$D$44=2),"R6","")</f>
        <v>#REF!</v>
      </c>
      <c r="J44" s="12" t="e">
        <f>IF(AND($C$44=2,$D$44=3),"R6","")</f>
        <v>#REF!</v>
      </c>
      <c r="K44" s="12" t="e">
        <f>IF(AND($C$44=3,$D$44=1),"R6","")</f>
        <v>#REF!</v>
      </c>
      <c r="L44" s="12" t="e">
        <f>IF(AND($C$44=3,$D$44=2),"R6","")</f>
        <v>#REF!</v>
      </c>
      <c r="M44" s="12" t="e">
        <f>IF(AND($C$44=3,$D$44=3),"R6","")</f>
        <v>#REF!</v>
      </c>
      <c r="N44" s="2"/>
      <c r="O44" s="2"/>
      <c r="P44" s="1"/>
    </row>
    <row r="45" spans="1:16" hidden="1" x14ac:dyDescent="0.2">
      <c r="A45" s="4"/>
      <c r="B45" s="4" t="e">
        <f>#REF!</f>
        <v>#REF!</v>
      </c>
      <c r="C45" s="4" t="e">
        <f>#REF!</f>
        <v>#REF!</v>
      </c>
      <c r="D45" s="4" t="e">
        <f>#REF!</f>
        <v>#REF!</v>
      </c>
      <c r="E45" s="12" t="e">
        <f>IF(AND($C$45=1,$D$45=1),"R7","")</f>
        <v>#REF!</v>
      </c>
      <c r="F45" s="12" t="e">
        <f>IF(AND($C$45=1,$D$45=2),"R7","")</f>
        <v>#REF!</v>
      </c>
      <c r="G45" s="12" t="e">
        <f>IF(AND($C$45=1,$D$45=3),"R7","")</f>
        <v>#REF!</v>
      </c>
      <c r="H45" s="12" t="e">
        <f>IF(AND($C$45=2,$D$45=1),"R7","")</f>
        <v>#REF!</v>
      </c>
      <c r="I45" s="12" t="e">
        <f>IF(AND($C$45=2,$D$45=2),"R7","")</f>
        <v>#REF!</v>
      </c>
      <c r="J45" s="12" t="e">
        <f>IF(AND($C$45=2,$D$45=3),"R7","")</f>
        <v>#REF!</v>
      </c>
      <c r="K45" s="12" t="e">
        <f>IF(AND($C$45=3,$D$45=1),"R7","")</f>
        <v>#REF!</v>
      </c>
      <c r="L45" s="12" t="e">
        <f>IF(AND($C$45=3,$D$45=2),"R7","")</f>
        <v>#REF!</v>
      </c>
      <c r="M45" s="12" t="e">
        <f>IF(AND($C$45=3,$D$45=3),"R7","")</f>
        <v>#REF!</v>
      </c>
      <c r="N45" s="2"/>
      <c r="O45" s="2"/>
      <c r="P45" s="1"/>
    </row>
    <row r="46" spans="1:16" hidden="1" x14ac:dyDescent="0.2">
      <c r="A46" s="4"/>
      <c r="B46" s="4" t="e">
        <f>#REF!</f>
        <v>#REF!</v>
      </c>
      <c r="C46" s="4" t="e">
        <f>#REF!</f>
        <v>#REF!</v>
      </c>
      <c r="D46" s="4" t="e">
        <f>#REF!</f>
        <v>#REF!</v>
      </c>
      <c r="E46" s="12" t="e">
        <f>IF(AND($C$46=1,$D$46=1),"R8","")</f>
        <v>#REF!</v>
      </c>
      <c r="F46" s="12" t="e">
        <f>IF(AND($C$46=1,$D$46=2),"R8","")</f>
        <v>#REF!</v>
      </c>
      <c r="G46" s="12" t="e">
        <f>IF(AND($C$46=1,$D$46=3),"R8","")</f>
        <v>#REF!</v>
      </c>
      <c r="H46" s="12" t="e">
        <f>IF(AND($C$46=2,$D$46=1),"R8","")</f>
        <v>#REF!</v>
      </c>
      <c r="I46" s="12" t="e">
        <f>IF(AND($C$46=2,$D$46=2),"R8","")</f>
        <v>#REF!</v>
      </c>
      <c r="J46" s="12" t="e">
        <f>IF(AND($C$46=2,$D$46=3),"R8","")</f>
        <v>#REF!</v>
      </c>
      <c r="K46" s="12" t="e">
        <f>IF(AND($C$46=3,$D$46=1),"R8","")</f>
        <v>#REF!</v>
      </c>
      <c r="L46" s="12" t="e">
        <f>IF(AND($C$46=3,$D$46=2),"R8","")</f>
        <v>#REF!</v>
      </c>
      <c r="M46" s="12" t="e">
        <f>IF(AND($C$46=3,$D$46=3),"R8","")</f>
        <v>#REF!</v>
      </c>
      <c r="N46" s="2"/>
      <c r="O46" s="2"/>
      <c r="P46" s="1"/>
    </row>
    <row r="47" spans="1:16" hidden="1" x14ac:dyDescent="0.2">
      <c r="A47" s="4"/>
      <c r="B47" s="4" t="e">
        <f>#REF!</f>
        <v>#REF!</v>
      </c>
      <c r="C47" s="4" t="e">
        <f>#REF!</f>
        <v>#REF!</v>
      </c>
      <c r="D47" s="4" t="e">
        <f>#REF!</f>
        <v>#REF!</v>
      </c>
      <c r="E47" s="12" t="e">
        <f>IF(AND($C$47=1,$D$47=1),"R9","")</f>
        <v>#REF!</v>
      </c>
      <c r="F47" s="12" t="e">
        <f>IF(AND($C$47=1,$D$47=2),"R9","")</f>
        <v>#REF!</v>
      </c>
      <c r="G47" s="12" t="e">
        <f>IF(AND($C$47=1,$D$47=3),"R9","")</f>
        <v>#REF!</v>
      </c>
      <c r="H47" s="12" t="e">
        <f>IF(AND($C$47=2,$D$47=1),"R9","")</f>
        <v>#REF!</v>
      </c>
      <c r="I47" s="12" t="e">
        <f>IF(AND($C$47=2,$D$47=2),"R9","")</f>
        <v>#REF!</v>
      </c>
      <c r="J47" s="12" t="e">
        <f>IF(AND($C$47=2,$D$47=3),"R9","")</f>
        <v>#REF!</v>
      </c>
      <c r="K47" s="12" t="e">
        <f>IF(AND($C$47=3,$D$47=1),"R9","")</f>
        <v>#REF!</v>
      </c>
      <c r="L47" s="12" t="e">
        <f>IF(AND($C$47=3,$D$47=2),"R9","")</f>
        <v>#REF!</v>
      </c>
      <c r="M47" s="12" t="e">
        <f>IF(AND($C$47=3,$D$47=3),"R9","")</f>
        <v>#REF!</v>
      </c>
      <c r="N47" s="2"/>
      <c r="O47" s="2"/>
      <c r="P47" s="1"/>
    </row>
    <row r="48" spans="1:16" hidden="1" x14ac:dyDescent="0.2">
      <c r="A48" s="4"/>
      <c r="B48" s="4" t="e">
        <f>#REF!</f>
        <v>#REF!</v>
      </c>
      <c r="C48" s="4" t="e">
        <f>#REF!</f>
        <v>#REF!</v>
      </c>
      <c r="D48" s="4" t="e">
        <f>#REF!</f>
        <v>#REF!</v>
      </c>
      <c r="E48" s="12" t="e">
        <f>IF(AND($C$48=1,$D$48=1),"R10","")</f>
        <v>#REF!</v>
      </c>
      <c r="F48" s="12" t="e">
        <f>IF(AND($C$48=1,$D$48=2),"R10","")</f>
        <v>#REF!</v>
      </c>
      <c r="G48" s="12" t="e">
        <f>IF(AND($C$48=1,$D$48=3),"R10","")</f>
        <v>#REF!</v>
      </c>
      <c r="H48" s="12" t="e">
        <f>IF(AND($C$48=2,$D$48=1),"R10","")</f>
        <v>#REF!</v>
      </c>
      <c r="I48" s="12" t="e">
        <f>IF(AND($C$48=2,$D$48=2),"R10","")</f>
        <v>#REF!</v>
      </c>
      <c r="J48" s="12" t="e">
        <f>IF(AND($C$48=2,$D$48=3),"R10","")</f>
        <v>#REF!</v>
      </c>
      <c r="K48" s="12" t="e">
        <f>IF(AND($C$48=3,$D$48=1),"R10","")</f>
        <v>#REF!</v>
      </c>
      <c r="L48" s="12" t="e">
        <f>IF(AND($C$48=3,$D$48=2),"R10","")</f>
        <v>#REF!</v>
      </c>
      <c r="M48" s="12" t="e">
        <f>IF(AND($C$48=3,$D$48=3),"R10","")</f>
        <v>#REF!</v>
      </c>
      <c r="N48" s="2"/>
      <c r="O48" s="2"/>
      <c r="P48" s="1"/>
    </row>
    <row r="49" spans="1:16" hidden="1" x14ac:dyDescent="0.2">
      <c r="A49" s="4"/>
      <c r="B49" s="4"/>
      <c r="C49" s="4"/>
      <c r="D49" s="4"/>
      <c r="E49" s="10" t="e">
        <f>CONCATENATE(E39," ",E40," ",E41," ",E42," ",E43," ",E44," ",E45," ",E46," ",E47," ",E48)</f>
        <v>#REF!</v>
      </c>
      <c r="F49" s="10" t="e">
        <f t="shared" ref="F49:M49" si="0">CONCATENATE(F39," ",F40," ",F41," ",F42," ",F43," ",F44," ",F45," ",F46," ",F47," ",F48)</f>
        <v>#REF!</v>
      </c>
      <c r="G49" s="10" t="e">
        <f t="shared" si="0"/>
        <v>#REF!</v>
      </c>
      <c r="H49" s="10" t="e">
        <f t="shared" si="0"/>
        <v>#REF!</v>
      </c>
      <c r="I49" s="10" t="e">
        <f t="shared" si="0"/>
        <v>#REF!</v>
      </c>
      <c r="J49" s="10" t="e">
        <f t="shared" si="0"/>
        <v>#REF!</v>
      </c>
      <c r="K49" s="10" t="e">
        <f t="shared" si="0"/>
        <v>#REF!</v>
      </c>
      <c r="L49" s="10" t="e">
        <f t="shared" si="0"/>
        <v>#REF!</v>
      </c>
      <c r="M49" s="10" t="e">
        <f t="shared" si="0"/>
        <v>#REF!</v>
      </c>
      <c r="N49" s="1"/>
      <c r="O49" s="1"/>
      <c r="P49" s="1"/>
    </row>
    <row r="50" spans="1:16" x14ac:dyDescent="0.2">
      <c r="A50" s="4"/>
      <c r="B50" s="4"/>
      <c r="C50" s="4"/>
      <c r="D50" s="4"/>
      <c r="E50" s="4"/>
      <c r="F50" s="4"/>
      <c r="G50" s="1"/>
      <c r="H50" s="1"/>
      <c r="I50" s="1"/>
      <c r="J50" s="1"/>
      <c r="K50" s="1"/>
      <c r="L50" s="1"/>
      <c r="M50" s="1"/>
      <c r="N50" s="1"/>
      <c r="O50" s="1"/>
      <c r="P50" s="1"/>
    </row>
    <row r="51" spans="1:16" x14ac:dyDescent="0.2">
      <c r="A51" s="4"/>
      <c r="B51" s="4"/>
      <c r="C51" s="4"/>
      <c r="D51" s="4"/>
      <c r="E51" s="4"/>
      <c r="F51" s="4"/>
      <c r="G51" s="1"/>
      <c r="H51" s="1"/>
      <c r="I51" s="1"/>
      <c r="J51" s="1"/>
      <c r="K51" s="1"/>
      <c r="L51" s="1"/>
      <c r="M51" s="1"/>
      <c r="N51" s="1"/>
      <c r="O51" s="1"/>
      <c r="P51" s="1"/>
    </row>
    <row r="52" spans="1:16" x14ac:dyDescent="0.2">
      <c r="A52" s="4"/>
      <c r="B52" s="4"/>
      <c r="C52" s="4"/>
      <c r="D52" s="4"/>
      <c r="E52" s="4"/>
      <c r="F52" s="4"/>
      <c r="G52" s="1"/>
      <c r="H52" s="1"/>
      <c r="I52" s="1"/>
      <c r="J52" s="1"/>
      <c r="K52" s="1"/>
      <c r="L52" s="1"/>
      <c r="M52" s="1"/>
      <c r="N52" s="1"/>
      <c r="O52" s="1"/>
      <c r="P52" s="1"/>
    </row>
    <row r="53" spans="1:16" x14ac:dyDescent="0.2">
      <c r="A53" s="1"/>
      <c r="B53" s="1"/>
      <c r="C53" s="1"/>
      <c r="D53" s="1"/>
      <c r="E53" s="1"/>
      <c r="F53" s="1"/>
      <c r="G53" s="1"/>
      <c r="H53" s="1"/>
      <c r="I53" s="1"/>
      <c r="J53" s="1"/>
      <c r="K53" s="1"/>
      <c r="L53" s="1"/>
      <c r="M53" s="1"/>
      <c r="N53" s="1"/>
      <c r="O53" s="1"/>
      <c r="P53" s="1"/>
    </row>
    <row r="54" spans="1:16" x14ac:dyDescent="0.2">
      <c r="A54" s="1"/>
      <c r="B54" s="1"/>
      <c r="C54" s="1"/>
      <c r="D54" s="1"/>
      <c r="E54" s="1"/>
      <c r="F54" s="1"/>
      <c r="G54" s="1"/>
      <c r="H54" s="1"/>
      <c r="I54" s="1"/>
      <c r="J54" s="1"/>
      <c r="K54" s="1"/>
      <c r="L54" s="1"/>
      <c r="M54" s="1"/>
      <c r="N54" s="1"/>
      <c r="O54" s="1"/>
      <c r="P54" s="1"/>
    </row>
    <row r="55" spans="1:16" x14ac:dyDescent="0.2">
      <c r="A55" s="1"/>
      <c r="B55" s="1"/>
      <c r="C55" s="1"/>
      <c r="D55" s="1"/>
      <c r="E55" s="1"/>
      <c r="F55" s="1"/>
      <c r="G55" s="1"/>
      <c r="H55" s="1"/>
      <c r="I55" s="1"/>
      <c r="J55" s="1"/>
      <c r="K55" s="1"/>
      <c r="L55" s="1"/>
      <c r="M55" s="1"/>
      <c r="N55" s="1"/>
      <c r="O55" s="1"/>
      <c r="P55" s="1"/>
    </row>
    <row r="56" spans="1:16" x14ac:dyDescent="0.2">
      <c r="A56" s="1"/>
      <c r="B56" s="1"/>
      <c r="C56" s="1"/>
      <c r="D56" s="1"/>
      <c r="E56" s="1"/>
      <c r="F56" s="1"/>
      <c r="G56" s="1"/>
      <c r="H56" s="1"/>
      <c r="I56" s="1"/>
      <c r="J56" s="1"/>
      <c r="K56" s="1"/>
      <c r="L56" s="1"/>
      <c r="M56" s="1"/>
      <c r="N56" s="1"/>
      <c r="O56" s="1"/>
      <c r="P56" s="1"/>
    </row>
    <row r="57" spans="1:16" x14ac:dyDescent="0.2">
      <c r="A57" s="1"/>
      <c r="B57" s="1"/>
      <c r="C57" s="1"/>
      <c r="D57" s="1"/>
      <c r="E57" s="1"/>
      <c r="F57" s="1"/>
      <c r="G57" s="1"/>
      <c r="H57" s="1"/>
      <c r="I57" s="1"/>
      <c r="J57" s="1"/>
      <c r="K57" s="1"/>
      <c r="L57" s="1"/>
      <c r="M57" s="1"/>
      <c r="N57" s="1"/>
      <c r="O57" s="1"/>
      <c r="P57" s="1"/>
    </row>
  </sheetData>
  <mergeCells count="20">
    <mergeCell ref="C26:C30"/>
    <mergeCell ref="B16:B30"/>
    <mergeCell ref="D26:E30"/>
    <mergeCell ref="F26:G30"/>
    <mergeCell ref="H26:I30"/>
    <mergeCell ref="D21:E25"/>
    <mergeCell ref="F21:G25"/>
    <mergeCell ref="H21:I25"/>
    <mergeCell ref="C21:C25"/>
    <mergeCell ref="A1:J7"/>
    <mergeCell ref="C16:C20"/>
    <mergeCell ref="B12:C15"/>
    <mergeCell ref="D14:E15"/>
    <mergeCell ref="F14:G15"/>
    <mergeCell ref="H14:I15"/>
    <mergeCell ref="D16:E20"/>
    <mergeCell ref="F16:G20"/>
    <mergeCell ref="H16:I20"/>
    <mergeCell ref="B10:I11"/>
    <mergeCell ref="D12:I13"/>
  </mergeCells>
  <phoneticPr fontId="5" type="noConversion"/>
  <pageMargins left="0.75" right="0.75" top="1" bottom="1" header="0" footer="0"/>
  <headerFooter alignWithMargins="0"/>
  <ignoredErrors>
    <ignoredError sqref="F39:F40 E40 G40 I40:M40 H41" 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dimension ref="B3:AI19"/>
  <sheetViews>
    <sheetView workbookViewId="0">
      <selection activeCell="D25" sqref="D25"/>
    </sheetView>
  </sheetViews>
  <sheetFormatPr baseColWidth="10" defaultRowHeight="12.75" x14ac:dyDescent="0.2"/>
  <sheetData>
    <row r="3" spans="2:2" x14ac:dyDescent="0.2">
      <c r="B3" t="s">
        <v>114</v>
      </c>
    </row>
    <row r="4" spans="2:2" x14ac:dyDescent="0.2">
      <c r="B4" t="s">
        <v>115</v>
      </c>
    </row>
    <row r="5" spans="2:2" x14ac:dyDescent="0.2">
      <c r="B5" t="s">
        <v>116</v>
      </c>
    </row>
    <row r="19" spans="35:35" x14ac:dyDescent="0.2">
      <c r="AI19" t="s">
        <v>117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dimension ref="B4:AI19"/>
  <sheetViews>
    <sheetView workbookViewId="0">
      <selection activeCell="B14" sqref="B14"/>
    </sheetView>
  </sheetViews>
  <sheetFormatPr baseColWidth="10" defaultRowHeight="12.75" x14ac:dyDescent="0.2"/>
  <cols>
    <col min="2" max="2" width="27.5703125" bestFit="1" customWidth="1"/>
  </cols>
  <sheetData>
    <row r="4" spans="2:2" ht="14.25" x14ac:dyDescent="0.2">
      <c r="B4" s="3" t="s">
        <v>120</v>
      </c>
    </row>
    <row r="5" spans="2:2" ht="14.25" x14ac:dyDescent="0.2">
      <c r="B5" s="3" t="s">
        <v>121</v>
      </c>
    </row>
    <row r="6" spans="2:2" ht="14.25" x14ac:dyDescent="0.2">
      <c r="B6" s="3" t="s">
        <v>122</v>
      </c>
    </row>
    <row r="7" spans="2:2" ht="14.25" x14ac:dyDescent="0.2">
      <c r="B7" s="3" t="s">
        <v>123</v>
      </c>
    </row>
    <row r="8" spans="2:2" ht="14.25" x14ac:dyDescent="0.2">
      <c r="B8" s="3" t="s">
        <v>124</v>
      </c>
    </row>
    <row r="9" spans="2:2" ht="14.25" x14ac:dyDescent="0.2">
      <c r="B9" s="3" t="s">
        <v>125</v>
      </c>
    </row>
    <row r="10" spans="2:2" ht="14.25" x14ac:dyDescent="0.2">
      <c r="B10" s="3" t="s">
        <v>127</v>
      </c>
    </row>
    <row r="11" spans="2:2" ht="14.25" x14ac:dyDescent="0.2">
      <c r="B11" s="3" t="s">
        <v>119</v>
      </c>
    </row>
    <row r="12" spans="2:2" ht="14.25" x14ac:dyDescent="0.2">
      <c r="B12" s="3" t="s">
        <v>128</v>
      </c>
    </row>
    <row r="13" spans="2:2" ht="14.25" x14ac:dyDescent="0.2">
      <c r="B13" s="3" t="s">
        <v>130</v>
      </c>
    </row>
    <row r="14" spans="2:2" ht="14.25" x14ac:dyDescent="0.2">
      <c r="B14" s="3" t="s">
        <v>126</v>
      </c>
    </row>
    <row r="15" spans="2:2" ht="14.25" x14ac:dyDescent="0.2">
      <c r="B15" s="3" t="s">
        <v>129</v>
      </c>
    </row>
    <row r="19" spans="35:35" x14ac:dyDescent="0.2">
      <c r="AI19" t="s">
        <v>118</v>
      </c>
    </row>
  </sheetData>
  <dataValidations count="1">
    <dataValidation type="list" showInputMessage="1" showErrorMessage="1" sqref="B5:B15" xr:uid="{00000000-0002-0000-0B00-000000000000}">
      <formula1>$B$4:$B$15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C5:AI19"/>
  <sheetViews>
    <sheetView workbookViewId="0">
      <selection activeCell="C5" sqref="C5"/>
    </sheetView>
  </sheetViews>
  <sheetFormatPr baseColWidth="10" defaultRowHeight="12.75" x14ac:dyDescent="0.2"/>
  <sheetData>
    <row r="5" spans="3:3" x14ac:dyDescent="0.2">
      <c r="C5" t="s">
        <v>140</v>
      </c>
    </row>
    <row r="6" spans="3:3" x14ac:dyDescent="0.2">
      <c r="C6" t="s">
        <v>141</v>
      </c>
    </row>
    <row r="7" spans="3:3" x14ac:dyDescent="0.2">
      <c r="C7" t="s">
        <v>142</v>
      </c>
    </row>
    <row r="8" spans="3:3" x14ac:dyDescent="0.2">
      <c r="C8" t="s">
        <v>143</v>
      </c>
    </row>
    <row r="19" spans="35:35" x14ac:dyDescent="0.2">
      <c r="AI19"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C7:AI19"/>
  <sheetViews>
    <sheetView workbookViewId="0">
      <selection activeCell="C15" sqref="C15"/>
    </sheetView>
  </sheetViews>
  <sheetFormatPr baseColWidth="10" defaultRowHeight="12.75" x14ac:dyDescent="0.2"/>
  <cols>
    <col min="3" max="3" width="14.42578125" customWidth="1"/>
  </cols>
  <sheetData>
    <row r="7" spans="3:3" x14ac:dyDescent="0.2">
      <c r="C7" s="18" t="s">
        <v>101</v>
      </c>
    </row>
    <row r="8" spans="3:3" x14ac:dyDescent="0.2">
      <c r="C8" s="19" t="s">
        <v>97</v>
      </c>
    </row>
    <row r="9" spans="3:3" x14ac:dyDescent="0.2">
      <c r="C9" s="17" t="s">
        <v>100</v>
      </c>
    </row>
    <row r="10" spans="3:3" x14ac:dyDescent="0.2">
      <c r="C10" s="16" t="s">
        <v>96</v>
      </c>
    </row>
    <row r="11" spans="3:3" x14ac:dyDescent="0.2">
      <c r="C11" s="15" t="s">
        <v>149</v>
      </c>
    </row>
    <row r="15" spans="3:3" x14ac:dyDescent="0.2">
      <c r="C15" t="s">
        <v>132</v>
      </c>
    </row>
    <row r="16" spans="3:3" x14ac:dyDescent="0.2">
      <c r="C16" t="s">
        <v>144</v>
      </c>
    </row>
    <row r="17" spans="3:35" x14ac:dyDescent="0.2">
      <c r="C17" t="s">
        <v>21</v>
      </c>
    </row>
    <row r="18" spans="3:35" x14ac:dyDescent="0.2">
      <c r="C18" t="s">
        <v>98</v>
      </c>
    </row>
    <row r="19" spans="3:35" x14ac:dyDescent="0.2">
      <c r="C19" t="s">
        <v>60</v>
      </c>
      <c r="AI19"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B5:AI34"/>
  <sheetViews>
    <sheetView workbookViewId="0">
      <selection activeCell="C33" sqref="C33"/>
    </sheetView>
  </sheetViews>
  <sheetFormatPr baseColWidth="10" defaultRowHeight="12.75" x14ac:dyDescent="0.2"/>
  <cols>
    <col min="2" max="2" width="19.28515625" bestFit="1" customWidth="1"/>
  </cols>
  <sheetData>
    <row r="5" spans="2:2" x14ac:dyDescent="0.2">
      <c r="B5" t="s">
        <v>136</v>
      </c>
    </row>
    <row r="6" spans="2:2" x14ac:dyDescent="0.2">
      <c r="B6" t="s">
        <v>137</v>
      </c>
    </row>
    <row r="10" spans="2:2" x14ac:dyDescent="0.2">
      <c r="B10" t="s">
        <v>115</v>
      </c>
    </row>
    <row r="11" spans="2:2" x14ac:dyDescent="0.2">
      <c r="B11" t="s">
        <v>114</v>
      </c>
    </row>
    <row r="14" spans="2:2" x14ac:dyDescent="0.2">
      <c r="B14" t="s">
        <v>140</v>
      </c>
    </row>
    <row r="15" spans="2:2" x14ac:dyDescent="0.2">
      <c r="B15" t="s">
        <v>141</v>
      </c>
    </row>
    <row r="16" spans="2:2" x14ac:dyDescent="0.2">
      <c r="B16" t="s">
        <v>142</v>
      </c>
    </row>
    <row r="17" spans="2:35" x14ac:dyDescent="0.2">
      <c r="B17" t="s">
        <v>143</v>
      </c>
    </row>
    <row r="19" spans="2:35" x14ac:dyDescent="0.2">
      <c r="AH19" t="s">
        <v>138</v>
      </c>
      <c r="AI19" t="s">
        <v>158</v>
      </c>
    </row>
    <row r="21" spans="2:35" x14ac:dyDescent="0.2">
      <c r="B21" t="s">
        <v>151</v>
      </c>
    </row>
    <row r="22" spans="2:35" x14ac:dyDescent="0.2">
      <c r="B22" t="s">
        <v>152</v>
      </c>
    </row>
    <row r="23" spans="2:35" x14ac:dyDescent="0.2">
      <c r="B23" t="s">
        <v>153</v>
      </c>
    </row>
    <row r="24" spans="2:35" x14ac:dyDescent="0.2">
      <c r="B24" t="s">
        <v>122</v>
      </c>
    </row>
    <row r="25" spans="2:35" x14ac:dyDescent="0.2">
      <c r="B25" t="s">
        <v>154</v>
      </c>
    </row>
    <row r="26" spans="2:35" x14ac:dyDescent="0.2">
      <c r="B26" t="s">
        <v>155</v>
      </c>
    </row>
    <row r="27" spans="2:35" x14ac:dyDescent="0.2">
      <c r="B27" t="s">
        <v>156</v>
      </c>
    </row>
    <row r="28" spans="2:35" x14ac:dyDescent="0.2">
      <c r="B28" t="s">
        <v>157</v>
      </c>
    </row>
    <row r="31" spans="2:35" x14ac:dyDescent="0.2">
      <c r="B31" t="s">
        <v>148</v>
      </c>
    </row>
    <row r="32" spans="2:35" x14ac:dyDescent="0.2">
      <c r="B32" t="s">
        <v>147</v>
      </c>
    </row>
    <row r="33" spans="2:2" x14ac:dyDescent="0.2">
      <c r="B33" t="s">
        <v>146</v>
      </c>
    </row>
    <row r="34" spans="2:2" x14ac:dyDescent="0.2">
      <c r="B3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tabSelected="1" zoomScale="82" zoomScaleNormal="82" workbookViewId="0">
      <selection sqref="A1:E29"/>
    </sheetView>
  </sheetViews>
  <sheetFormatPr baseColWidth="10" defaultRowHeight="15" x14ac:dyDescent="0.2"/>
  <cols>
    <col min="1" max="1" width="2.5703125" style="20" customWidth="1"/>
    <col min="2" max="2" width="55.28515625" style="20" customWidth="1"/>
    <col min="3" max="4" width="21.42578125" style="20" customWidth="1"/>
    <col min="5" max="5" width="21" style="20" customWidth="1"/>
    <col min="6" max="16384" width="11.42578125" style="20"/>
  </cols>
  <sheetData>
    <row r="1" spans="1:5" ht="43.5" customHeight="1" x14ac:dyDescent="0.2">
      <c r="A1" s="150" t="s">
        <v>410</v>
      </c>
      <c r="B1" s="151"/>
      <c r="C1" s="151"/>
      <c r="D1" s="151"/>
      <c r="E1" s="151"/>
    </row>
    <row r="2" spans="1:5" ht="15.75" x14ac:dyDescent="0.2">
      <c r="A2" s="152" t="s">
        <v>360</v>
      </c>
      <c r="B2" s="152"/>
      <c r="C2" s="152"/>
      <c r="D2" s="152"/>
      <c r="E2" s="152"/>
    </row>
    <row r="3" spans="1:5" ht="66.75" customHeight="1" x14ac:dyDescent="0.2">
      <c r="A3" s="153" t="s">
        <v>400</v>
      </c>
      <c r="B3" s="153"/>
      <c r="C3" s="153"/>
      <c r="D3" s="153"/>
      <c r="E3" s="153"/>
    </row>
    <row r="4" spans="1:5" ht="12.75" customHeight="1" x14ac:dyDescent="0.2">
      <c r="A4" s="21"/>
      <c r="B4" s="21"/>
      <c r="C4" s="21"/>
      <c r="D4" s="21"/>
      <c r="E4" s="22"/>
    </row>
    <row r="5" spans="1:5" ht="12.75" customHeight="1" x14ac:dyDescent="0.2">
      <c r="A5" s="21"/>
      <c r="B5" s="21"/>
      <c r="C5" s="21"/>
      <c r="D5" s="21"/>
      <c r="E5" s="22"/>
    </row>
    <row r="6" spans="1:5" ht="16.5" x14ac:dyDescent="0.2">
      <c r="A6" s="154" t="s">
        <v>397</v>
      </c>
      <c r="B6" s="155"/>
      <c r="C6" s="155"/>
      <c r="D6" s="155"/>
      <c r="E6" s="155"/>
    </row>
    <row r="7" spans="1:5" ht="34.5" customHeight="1" x14ac:dyDescent="0.2">
      <c r="A7" s="27"/>
      <c r="B7" s="28" t="s">
        <v>381</v>
      </c>
      <c r="C7" s="28" t="s">
        <v>382</v>
      </c>
      <c r="D7" s="147" t="s">
        <v>399</v>
      </c>
      <c r="E7" s="33" t="s">
        <v>402</v>
      </c>
    </row>
    <row r="8" spans="1:5" ht="18" customHeight="1" x14ac:dyDescent="0.2">
      <c r="A8" s="27"/>
      <c r="B8" s="29" t="s">
        <v>395</v>
      </c>
      <c r="C8" s="25">
        <v>2</v>
      </c>
      <c r="D8" s="26">
        <v>3</v>
      </c>
      <c r="E8" s="148">
        <v>0</v>
      </c>
    </row>
    <row r="9" spans="1:5" ht="18" customHeight="1" x14ac:dyDescent="0.2">
      <c r="A9" s="27"/>
      <c r="B9" s="29" t="s">
        <v>441</v>
      </c>
      <c r="C9" s="25">
        <v>2</v>
      </c>
      <c r="D9" s="26">
        <v>7</v>
      </c>
      <c r="E9" s="148">
        <v>0</v>
      </c>
    </row>
    <row r="10" spans="1:5" ht="18" customHeight="1" x14ac:dyDescent="0.2">
      <c r="A10" s="27"/>
      <c r="B10" s="222" t="s">
        <v>442</v>
      </c>
      <c r="C10" s="223">
        <v>0</v>
      </c>
      <c r="D10" s="224">
        <v>0</v>
      </c>
      <c r="E10" s="225">
        <v>0</v>
      </c>
    </row>
    <row r="11" spans="1:5" ht="18" customHeight="1" x14ac:dyDescent="0.2">
      <c r="A11" s="27"/>
      <c r="B11" s="29" t="s">
        <v>383</v>
      </c>
      <c r="C11" s="25">
        <v>2</v>
      </c>
      <c r="D11" s="26">
        <v>5</v>
      </c>
      <c r="E11" s="148">
        <v>0</v>
      </c>
    </row>
    <row r="12" spans="1:5" ht="18" customHeight="1" x14ac:dyDescent="0.2">
      <c r="A12" s="27"/>
      <c r="B12" s="29" t="s">
        <v>384</v>
      </c>
      <c r="C12" s="25">
        <v>2</v>
      </c>
      <c r="D12" s="26">
        <v>3</v>
      </c>
      <c r="E12" s="148">
        <v>0</v>
      </c>
    </row>
    <row r="13" spans="1:5" ht="18" customHeight="1" x14ac:dyDescent="0.2">
      <c r="A13" s="27"/>
      <c r="B13" s="29" t="s">
        <v>385</v>
      </c>
      <c r="C13" s="25">
        <v>1</v>
      </c>
      <c r="D13" s="26">
        <v>2</v>
      </c>
      <c r="E13" s="148">
        <v>0</v>
      </c>
    </row>
    <row r="14" spans="1:5" ht="18" customHeight="1" x14ac:dyDescent="0.2">
      <c r="A14" s="27"/>
      <c r="B14" s="29" t="s">
        <v>386</v>
      </c>
      <c r="C14" s="25">
        <v>3</v>
      </c>
      <c r="D14" s="26">
        <v>6</v>
      </c>
      <c r="E14" s="148">
        <v>0</v>
      </c>
    </row>
    <row r="15" spans="1:5" ht="18" customHeight="1" x14ac:dyDescent="0.2">
      <c r="A15" s="27"/>
      <c r="B15" s="29" t="s">
        <v>387</v>
      </c>
      <c r="C15" s="25">
        <v>1</v>
      </c>
      <c r="D15" s="26">
        <v>4</v>
      </c>
      <c r="E15" s="148">
        <v>0</v>
      </c>
    </row>
    <row r="16" spans="1:5" ht="18" customHeight="1" x14ac:dyDescent="0.2">
      <c r="A16" s="27"/>
      <c r="B16" s="29" t="s">
        <v>388</v>
      </c>
      <c r="C16" s="25">
        <v>1</v>
      </c>
      <c r="D16" s="26">
        <v>2</v>
      </c>
      <c r="E16" s="148">
        <v>0</v>
      </c>
    </row>
    <row r="17" spans="1:5" ht="18" customHeight="1" x14ac:dyDescent="0.2">
      <c r="A17" s="27"/>
      <c r="B17" s="222" t="s">
        <v>443</v>
      </c>
      <c r="C17" s="223">
        <v>0</v>
      </c>
      <c r="D17" s="224">
        <v>0</v>
      </c>
      <c r="E17" s="225">
        <v>0</v>
      </c>
    </row>
    <row r="18" spans="1:5" ht="18" customHeight="1" x14ac:dyDescent="0.2">
      <c r="A18" s="27"/>
      <c r="B18" s="29" t="s">
        <v>444</v>
      </c>
      <c r="C18" s="25">
        <v>1</v>
      </c>
      <c r="D18" s="26">
        <v>1</v>
      </c>
      <c r="E18" s="148">
        <v>0</v>
      </c>
    </row>
    <row r="19" spans="1:5" ht="18" customHeight="1" x14ac:dyDescent="0.2">
      <c r="A19" s="27"/>
      <c r="B19" s="29" t="s">
        <v>389</v>
      </c>
      <c r="C19" s="25">
        <v>3</v>
      </c>
      <c r="D19" s="26">
        <v>9</v>
      </c>
      <c r="E19" s="148">
        <v>0</v>
      </c>
    </row>
    <row r="20" spans="1:5" ht="18" customHeight="1" x14ac:dyDescent="0.2">
      <c r="A20" s="27"/>
      <c r="B20" s="29" t="s">
        <v>390</v>
      </c>
      <c r="C20" s="25">
        <v>1</v>
      </c>
      <c r="D20" s="26">
        <v>3</v>
      </c>
      <c r="E20" s="148">
        <v>0</v>
      </c>
    </row>
    <row r="21" spans="1:5" ht="18" customHeight="1" x14ac:dyDescent="0.2">
      <c r="A21" s="27"/>
      <c r="B21" s="29" t="s">
        <v>391</v>
      </c>
      <c r="C21" s="25">
        <v>1</v>
      </c>
      <c r="D21" s="26">
        <v>2</v>
      </c>
      <c r="E21" s="148">
        <v>0</v>
      </c>
    </row>
    <row r="22" spans="1:5" ht="18" customHeight="1" x14ac:dyDescent="0.2">
      <c r="A22" s="27"/>
      <c r="B22" s="29" t="s">
        <v>392</v>
      </c>
      <c r="C22" s="25">
        <v>1</v>
      </c>
      <c r="D22" s="26">
        <v>2</v>
      </c>
      <c r="E22" s="148">
        <v>0</v>
      </c>
    </row>
    <row r="23" spans="1:5" ht="18" customHeight="1" x14ac:dyDescent="0.2">
      <c r="A23" s="27"/>
      <c r="B23" s="29" t="s">
        <v>393</v>
      </c>
      <c r="C23" s="25">
        <v>1</v>
      </c>
      <c r="D23" s="26">
        <v>3</v>
      </c>
      <c r="E23" s="148">
        <v>0</v>
      </c>
    </row>
    <row r="24" spans="1:5" ht="18" customHeight="1" x14ac:dyDescent="0.2">
      <c r="A24" s="27"/>
      <c r="B24" s="29" t="s">
        <v>394</v>
      </c>
      <c r="C24" s="25">
        <v>2</v>
      </c>
      <c r="D24" s="26">
        <v>4</v>
      </c>
      <c r="E24" s="148">
        <v>0</v>
      </c>
    </row>
    <row r="25" spans="1:5" ht="30" customHeight="1" x14ac:dyDescent="0.2">
      <c r="A25" s="30"/>
      <c r="B25" s="31" t="s">
        <v>396</v>
      </c>
      <c r="C25" s="31">
        <f>SUM(C8:C24)</f>
        <v>24</v>
      </c>
      <c r="D25" s="32">
        <f>SUM(D8:D24)</f>
        <v>56</v>
      </c>
      <c r="E25" s="149">
        <f>SUM(E8:E24)</f>
        <v>0</v>
      </c>
    </row>
    <row r="26" spans="1:5" ht="15.75" x14ac:dyDescent="0.2">
      <c r="A26" s="21"/>
      <c r="B26" s="21"/>
      <c r="C26" s="21"/>
      <c r="D26" s="21"/>
    </row>
    <row r="27" spans="1:5" ht="15.75" x14ac:dyDescent="0.2">
      <c r="A27" s="150" t="s">
        <v>398</v>
      </c>
      <c r="B27" s="151"/>
      <c r="C27" s="151"/>
      <c r="D27" s="151"/>
      <c r="E27" s="151"/>
    </row>
    <row r="28" spans="1:5" ht="86.25" customHeight="1" x14ac:dyDescent="0.2">
      <c r="A28" s="23"/>
      <c r="B28" s="221" t="s">
        <v>431</v>
      </c>
      <c r="C28" s="221"/>
      <c r="D28" s="221"/>
      <c r="E28" s="221"/>
    </row>
    <row r="29" spans="1:5" ht="405.75" customHeight="1" x14ac:dyDescent="0.2">
      <c r="A29" s="21"/>
      <c r="B29" s="156" t="s">
        <v>445</v>
      </c>
      <c r="C29" s="157"/>
      <c r="D29" s="157"/>
      <c r="E29" s="158"/>
    </row>
    <row r="30" spans="1:5" ht="15.75" x14ac:dyDescent="0.2">
      <c r="A30" s="23"/>
      <c r="B30" s="23"/>
      <c r="C30" s="23"/>
      <c r="D30" s="23"/>
      <c r="E30" s="24"/>
    </row>
    <row r="31" spans="1:5" ht="15.75" x14ac:dyDescent="0.2">
      <c r="A31" s="23"/>
      <c r="B31" s="23"/>
      <c r="C31" s="23"/>
      <c r="D31" s="23"/>
      <c r="E31" s="24"/>
    </row>
    <row r="32" spans="1:5" ht="15.75" x14ac:dyDescent="0.2">
      <c r="A32" s="23"/>
      <c r="B32" s="23"/>
      <c r="C32" s="23"/>
      <c r="D32" s="23"/>
      <c r="E32" s="24"/>
    </row>
    <row r="33" spans="1:5" ht="15.75" x14ac:dyDescent="0.2">
      <c r="A33" s="23"/>
      <c r="B33" s="23"/>
      <c r="C33" s="23"/>
      <c r="D33" s="23"/>
      <c r="E33" s="24"/>
    </row>
    <row r="34" spans="1:5" ht="15.75" x14ac:dyDescent="0.2">
      <c r="A34" s="23"/>
      <c r="B34" s="23"/>
      <c r="C34" s="23"/>
      <c r="D34" s="23"/>
      <c r="E34" s="24"/>
    </row>
    <row r="35" spans="1:5" ht="15.75" x14ac:dyDescent="0.2">
      <c r="A35" s="23"/>
      <c r="B35" s="23"/>
      <c r="C35" s="23"/>
      <c r="D35" s="23"/>
      <c r="E35" s="24"/>
    </row>
    <row r="36" spans="1:5" ht="12.75" customHeight="1" x14ac:dyDescent="0.2">
      <c r="A36" s="23"/>
      <c r="B36" s="23"/>
      <c r="C36" s="23"/>
      <c r="D36" s="23"/>
      <c r="E36" s="24"/>
    </row>
    <row r="37" spans="1:5" ht="15.75" x14ac:dyDescent="0.2">
      <c r="A37" s="23"/>
      <c r="B37" s="23"/>
      <c r="C37" s="23"/>
      <c r="D37" s="23"/>
      <c r="E37" s="24"/>
    </row>
    <row r="38" spans="1:5" ht="15.75" x14ac:dyDescent="0.2">
      <c r="A38" s="23"/>
      <c r="B38" s="23"/>
      <c r="C38" s="23"/>
      <c r="D38" s="23"/>
      <c r="E38" s="24"/>
    </row>
    <row r="39" spans="1:5" ht="15.75" x14ac:dyDescent="0.2">
      <c r="A39" s="23"/>
      <c r="B39" s="23"/>
      <c r="C39" s="23"/>
      <c r="D39" s="23"/>
      <c r="E39" s="24"/>
    </row>
    <row r="40" spans="1:5" ht="15.75" x14ac:dyDescent="0.2">
      <c r="A40" s="23"/>
      <c r="B40" s="23"/>
      <c r="C40" s="23"/>
      <c r="D40" s="23"/>
      <c r="E40" s="24"/>
    </row>
    <row r="41" spans="1:5" ht="15.75" x14ac:dyDescent="0.2">
      <c r="A41" s="23"/>
      <c r="B41" s="23"/>
      <c r="C41" s="23"/>
      <c r="D41" s="23"/>
      <c r="E41" s="24"/>
    </row>
    <row r="42" spans="1:5" ht="15.75" x14ac:dyDescent="0.2">
      <c r="A42" s="23"/>
      <c r="B42" s="23"/>
      <c r="C42" s="23"/>
      <c r="D42" s="23"/>
      <c r="E42" s="24"/>
    </row>
    <row r="43" spans="1:5" ht="15.75" x14ac:dyDescent="0.2">
      <c r="A43" s="23"/>
      <c r="B43" s="23"/>
      <c r="C43" s="23"/>
      <c r="D43" s="23"/>
      <c r="E43" s="24"/>
    </row>
    <row r="44" spans="1:5" ht="15.75" x14ac:dyDescent="0.2">
      <c r="A44" s="23"/>
      <c r="B44" s="23"/>
      <c r="C44" s="23"/>
      <c r="D44" s="23"/>
      <c r="E44" s="24"/>
    </row>
    <row r="45" spans="1:5" ht="15.75" x14ac:dyDescent="0.2">
      <c r="A45" s="23"/>
      <c r="B45" s="23"/>
      <c r="C45" s="23"/>
      <c r="D45" s="23"/>
      <c r="E45" s="24"/>
    </row>
    <row r="46" spans="1:5" ht="15.75" x14ac:dyDescent="0.2">
      <c r="A46" s="23"/>
      <c r="B46" s="23"/>
      <c r="C46" s="23"/>
      <c r="D46" s="23"/>
      <c r="E46" s="24"/>
    </row>
    <row r="47" spans="1:5" ht="15.75" x14ac:dyDescent="0.2">
      <c r="A47" s="23"/>
      <c r="B47" s="23"/>
      <c r="C47" s="23"/>
      <c r="D47" s="23"/>
      <c r="E47" s="24"/>
    </row>
    <row r="48" spans="1:5" ht="15.75" x14ac:dyDescent="0.2">
      <c r="A48" s="23"/>
      <c r="B48" s="23"/>
      <c r="C48" s="23"/>
      <c r="D48" s="23"/>
      <c r="E48" s="24"/>
    </row>
    <row r="49" spans="1:5" ht="15.75" x14ac:dyDescent="0.2">
      <c r="A49" s="23"/>
      <c r="B49" s="23"/>
      <c r="C49" s="23"/>
      <c r="D49" s="23"/>
      <c r="E49" s="24"/>
    </row>
    <row r="50" spans="1:5" ht="15.75" x14ac:dyDescent="0.2">
      <c r="A50" s="23"/>
      <c r="B50" s="23"/>
      <c r="C50" s="23"/>
      <c r="D50" s="23"/>
      <c r="E50" s="24"/>
    </row>
    <row r="51" spans="1:5" ht="15.75" x14ac:dyDescent="0.2">
      <c r="A51" s="23"/>
      <c r="B51" s="23"/>
      <c r="C51" s="23"/>
      <c r="D51" s="23"/>
      <c r="E51" s="24"/>
    </row>
    <row r="52" spans="1:5" ht="15.75" x14ac:dyDescent="0.2">
      <c r="A52" s="23"/>
      <c r="B52" s="23"/>
      <c r="C52" s="23"/>
      <c r="D52" s="23"/>
      <c r="E52" s="24"/>
    </row>
    <row r="53" spans="1:5" ht="15.75" x14ac:dyDescent="0.2">
      <c r="A53" s="23"/>
      <c r="B53" s="23"/>
      <c r="C53" s="23"/>
      <c r="D53" s="23"/>
      <c r="E53" s="24"/>
    </row>
  </sheetData>
  <mergeCells count="7">
    <mergeCell ref="B29:E29"/>
    <mergeCell ref="B28:E28"/>
    <mergeCell ref="A1:E1"/>
    <mergeCell ref="A2:E2"/>
    <mergeCell ref="A3:E3"/>
    <mergeCell ref="A6:E6"/>
    <mergeCell ref="A27:E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CC446"/>
  <sheetViews>
    <sheetView topLeftCell="B1" zoomScale="80" zoomScaleNormal="80" zoomScaleSheetLayoutView="40" workbookViewId="0">
      <pane ySplit="5" topLeftCell="A28" activePane="bottomLeft" state="frozen"/>
      <selection activeCell="B1" sqref="B1"/>
      <selection pane="bottomLeft" activeCell="X29" sqref="X29"/>
    </sheetView>
  </sheetViews>
  <sheetFormatPr baseColWidth="10" defaultRowHeight="12.75" x14ac:dyDescent="0.2"/>
  <cols>
    <col min="1" max="1" width="3" style="34" customWidth="1"/>
    <col min="2" max="2" width="5.5703125" style="80" customWidth="1"/>
    <col min="3" max="3" width="4.7109375" style="81" customWidth="1"/>
    <col min="4" max="4" width="3.7109375" style="80" customWidth="1"/>
    <col min="5" max="5" width="20.42578125" style="80" customWidth="1"/>
    <col min="6" max="6" width="21.140625" style="80" customWidth="1"/>
    <col min="7" max="7" width="23" style="80" customWidth="1"/>
    <col min="8" max="12" width="2.7109375" style="129" customWidth="1"/>
    <col min="13" max="13" width="2.7109375" style="75" customWidth="1"/>
    <col min="14" max="14" width="40.140625" style="74" customWidth="1"/>
    <col min="15" max="16" width="3.28515625" style="75" customWidth="1"/>
    <col min="17" max="17" width="4.5703125" style="68" customWidth="1"/>
    <col min="18" max="19" width="3.28515625" style="76" customWidth="1"/>
    <col min="20" max="20" width="15.28515625" style="77" customWidth="1"/>
    <col min="21" max="21" width="23.42578125" style="77" customWidth="1"/>
    <col min="22" max="22" width="22.5703125" style="77" customWidth="1"/>
    <col min="23" max="23" width="64.85546875" style="77" customWidth="1"/>
    <col min="24" max="24" width="41.42578125" style="78" customWidth="1"/>
    <col min="25" max="25" width="39.42578125" style="77" customWidth="1"/>
    <col min="26" max="26" width="21" style="35" customWidth="1"/>
    <col min="27" max="27" width="15.140625" style="36" customWidth="1"/>
    <col min="28" max="30" width="11.42578125" style="36" customWidth="1"/>
    <col min="31" max="31" width="15.7109375" style="36" customWidth="1"/>
    <col min="32" max="32" width="48.85546875" style="36" customWidth="1"/>
    <col min="33" max="33" width="20.140625" style="37" customWidth="1"/>
    <col min="34" max="34" width="23.42578125" style="38" customWidth="1"/>
    <col min="35" max="43" width="11.42578125" style="38"/>
    <col min="44" max="44" width="19.42578125" style="38" customWidth="1"/>
    <col min="45" max="45" width="11.42578125" style="38"/>
    <col min="46" max="46" width="24.28515625" style="38" customWidth="1"/>
    <col min="47" max="48" width="11.42578125" style="38" customWidth="1"/>
    <col min="49" max="49" width="25" style="38" customWidth="1"/>
    <col min="50" max="50" width="37.7109375" style="38" customWidth="1"/>
    <col min="51" max="51" width="27.7109375" style="38" customWidth="1"/>
    <col min="52" max="52" width="18.28515625" style="38" customWidth="1"/>
    <col min="53" max="53" width="4.42578125" style="38" customWidth="1"/>
    <col min="54" max="54" width="19.42578125" style="38" customWidth="1"/>
    <col min="55" max="55" width="4.28515625" style="38" customWidth="1"/>
    <col min="56" max="56" width="13.42578125" style="38" bestFit="1" customWidth="1"/>
    <col min="57" max="57" width="17.5703125" style="38" customWidth="1"/>
    <col min="58" max="58" width="27.140625" style="38" bestFit="1" customWidth="1"/>
    <col min="59" max="59" width="22" style="38" customWidth="1"/>
    <col min="60" max="60" width="18.42578125" style="38" customWidth="1"/>
    <col min="61" max="61" width="19" style="38" customWidth="1"/>
    <col min="62" max="62" width="20.7109375" style="38" customWidth="1"/>
    <col min="63" max="63" width="14.5703125" style="38" customWidth="1"/>
    <col min="64" max="64" width="13.5703125" style="38" customWidth="1"/>
    <col min="65" max="77" width="11.42578125" style="38"/>
    <col min="78" max="79" width="39.28515625" style="39" hidden="1" customWidth="1"/>
    <col min="80" max="80" width="26.7109375" style="38" hidden="1" customWidth="1"/>
    <col min="81" max="81" width="29.140625" style="38" hidden="1" customWidth="1"/>
    <col min="82" max="205" width="11.42578125" style="38"/>
    <col min="206" max="206" width="20.5703125" style="38" customWidth="1"/>
    <col min="207" max="16384" width="11.42578125" style="38"/>
  </cols>
  <sheetData>
    <row r="1" spans="1:81" ht="37.5" customHeight="1" x14ac:dyDescent="0.2">
      <c r="B1" s="167" t="s">
        <v>342</v>
      </c>
      <c r="C1" s="168"/>
      <c r="D1" s="168"/>
      <c r="E1" s="168"/>
      <c r="F1" s="168"/>
      <c r="G1" s="168"/>
      <c r="H1" s="168"/>
      <c r="I1" s="168"/>
      <c r="J1" s="168"/>
      <c r="K1" s="168"/>
      <c r="L1" s="168"/>
      <c r="M1" s="168"/>
      <c r="N1" s="168"/>
      <c r="O1" s="168"/>
      <c r="P1" s="168"/>
      <c r="Q1" s="168"/>
      <c r="R1" s="168"/>
      <c r="S1" s="168"/>
      <c r="T1" s="168"/>
      <c r="U1" s="168"/>
      <c r="V1" s="168"/>
      <c r="W1" s="168"/>
      <c r="X1" s="168"/>
      <c r="Y1" s="168"/>
    </row>
    <row r="2" spans="1:81" s="44" customFormat="1" ht="8.25" customHeight="1" x14ac:dyDescent="0.2">
      <c r="A2" s="40"/>
      <c r="B2" s="171" t="s">
        <v>177</v>
      </c>
      <c r="C2" s="172"/>
      <c r="D2" s="172"/>
      <c r="E2" s="172"/>
      <c r="F2" s="172"/>
      <c r="G2" s="173"/>
      <c r="H2" s="171" t="s">
        <v>109</v>
      </c>
      <c r="I2" s="172"/>
      <c r="J2" s="172"/>
      <c r="K2" s="172"/>
      <c r="L2" s="172"/>
      <c r="M2" s="172"/>
      <c r="N2" s="172"/>
      <c r="O2" s="172"/>
      <c r="P2" s="172"/>
      <c r="Q2" s="172"/>
      <c r="R2" s="172"/>
      <c r="S2" s="172"/>
      <c r="T2" s="172"/>
      <c r="U2" s="172"/>
      <c r="V2" s="172"/>
      <c r="W2" s="169"/>
      <c r="X2" s="169"/>
      <c r="Y2" s="169"/>
      <c r="Z2" s="35"/>
      <c r="AA2" s="41"/>
      <c r="AB2" s="41"/>
      <c r="AC2" s="41"/>
      <c r="AD2" s="41"/>
      <c r="AE2" s="41"/>
      <c r="AF2" s="41"/>
      <c r="AG2" s="42"/>
      <c r="AH2" s="43"/>
      <c r="AI2" s="43"/>
      <c r="BZ2" s="95" t="s">
        <v>11</v>
      </c>
      <c r="CA2" s="95" t="s">
        <v>76</v>
      </c>
      <c r="CB2" s="96" t="s">
        <v>12</v>
      </c>
      <c r="CC2" s="96" t="s">
        <v>9</v>
      </c>
    </row>
    <row r="3" spans="1:81" s="44" customFormat="1" ht="21" customHeight="1" x14ac:dyDescent="0.2">
      <c r="A3" s="40"/>
      <c r="B3" s="159" t="s">
        <v>4</v>
      </c>
      <c r="C3" s="188" t="s">
        <v>179</v>
      </c>
      <c r="D3" s="195" t="s">
        <v>112</v>
      </c>
      <c r="E3" s="159" t="s">
        <v>103</v>
      </c>
      <c r="F3" s="159" t="s">
        <v>178</v>
      </c>
      <c r="G3" s="159" t="s">
        <v>107</v>
      </c>
      <c r="H3" s="175" t="s">
        <v>175</v>
      </c>
      <c r="I3" s="175"/>
      <c r="J3" s="175"/>
      <c r="K3" s="175"/>
      <c r="L3" s="175"/>
      <c r="M3" s="175"/>
      <c r="N3" s="174" t="s">
        <v>176</v>
      </c>
      <c r="O3" s="174"/>
      <c r="P3" s="174"/>
      <c r="Q3" s="174"/>
      <c r="R3" s="174"/>
      <c r="S3" s="174"/>
      <c r="T3" s="174"/>
      <c r="U3" s="174"/>
      <c r="V3" s="174"/>
      <c r="W3" s="163" t="s">
        <v>343</v>
      </c>
      <c r="X3" s="164"/>
      <c r="Y3" s="164"/>
      <c r="Z3" s="35"/>
      <c r="AA3" s="41"/>
      <c r="AB3" s="41"/>
      <c r="AC3" s="41"/>
      <c r="AD3" s="41"/>
      <c r="AE3" s="41"/>
      <c r="AF3" s="41"/>
      <c r="AG3" s="42"/>
      <c r="AH3" s="43"/>
      <c r="AI3" s="43"/>
      <c r="BZ3" s="54">
        <v>0</v>
      </c>
      <c r="CA3" s="54" t="s">
        <v>77</v>
      </c>
      <c r="CB3" s="97">
        <v>100</v>
      </c>
      <c r="CC3" s="83" t="s">
        <v>57</v>
      </c>
    </row>
    <row r="4" spans="1:81" ht="31.5" customHeight="1" x14ac:dyDescent="0.2">
      <c r="B4" s="159"/>
      <c r="C4" s="188"/>
      <c r="D4" s="195"/>
      <c r="E4" s="159"/>
      <c r="F4" s="159"/>
      <c r="G4" s="159"/>
      <c r="H4" s="179" t="s">
        <v>110</v>
      </c>
      <c r="I4" s="180"/>
      <c r="J4" s="181"/>
      <c r="K4" s="175"/>
      <c r="L4" s="179" t="s">
        <v>111</v>
      </c>
      <c r="M4" s="181"/>
      <c r="N4" s="161" t="s">
        <v>159</v>
      </c>
      <c r="O4" s="186" t="s">
        <v>108</v>
      </c>
      <c r="P4" s="45"/>
      <c r="Q4" s="160" t="s">
        <v>161</v>
      </c>
      <c r="R4" s="193" t="s">
        <v>184</v>
      </c>
      <c r="S4" s="170" t="s">
        <v>324</v>
      </c>
      <c r="T4" s="176" t="s">
        <v>338</v>
      </c>
      <c r="U4" s="177"/>
      <c r="V4" s="178"/>
      <c r="W4" s="165"/>
      <c r="X4" s="166"/>
      <c r="Y4" s="166"/>
      <c r="BZ4" s="54">
        <v>1</v>
      </c>
      <c r="CA4" s="54" t="s">
        <v>134</v>
      </c>
      <c r="CB4" s="55">
        <v>99</v>
      </c>
      <c r="CC4" s="83" t="s">
        <v>57</v>
      </c>
    </row>
    <row r="5" spans="1:81" ht="32.25" customHeight="1" x14ac:dyDescent="0.2">
      <c r="B5" s="159"/>
      <c r="C5" s="188"/>
      <c r="D5" s="195"/>
      <c r="E5" s="159"/>
      <c r="F5" s="159"/>
      <c r="G5" s="159"/>
      <c r="H5" s="119"/>
      <c r="I5" s="120"/>
      <c r="J5" s="119" t="s">
        <v>8</v>
      </c>
      <c r="K5" s="175"/>
      <c r="L5" s="119" t="s">
        <v>109</v>
      </c>
      <c r="M5" s="119" t="s">
        <v>172</v>
      </c>
      <c r="N5" s="162"/>
      <c r="O5" s="187"/>
      <c r="P5" s="46" t="s">
        <v>325</v>
      </c>
      <c r="Q5" s="160"/>
      <c r="R5" s="194"/>
      <c r="S5" s="170"/>
      <c r="T5" s="98" t="s">
        <v>173</v>
      </c>
      <c r="U5" s="98" t="s">
        <v>174</v>
      </c>
      <c r="V5" s="98" t="s">
        <v>337</v>
      </c>
      <c r="W5" s="99" t="s">
        <v>340</v>
      </c>
      <c r="X5" s="100" t="s">
        <v>344</v>
      </c>
      <c r="Y5" s="101" t="s">
        <v>341</v>
      </c>
      <c r="AA5" s="35"/>
      <c r="AB5" s="35"/>
      <c r="BZ5" s="54">
        <v>2</v>
      </c>
      <c r="CA5" s="54" t="s">
        <v>134</v>
      </c>
      <c r="CB5" s="55">
        <v>98</v>
      </c>
      <c r="CC5" s="83" t="s">
        <v>57</v>
      </c>
    </row>
    <row r="6" spans="1:81" ht="210.75" customHeight="1" x14ac:dyDescent="0.2">
      <c r="A6" s="34">
        <v>1</v>
      </c>
      <c r="B6" s="102">
        <v>1</v>
      </c>
      <c r="C6" s="189" t="s">
        <v>212</v>
      </c>
      <c r="D6" s="103" t="s">
        <v>115</v>
      </c>
      <c r="E6" s="47" t="s">
        <v>281</v>
      </c>
      <c r="F6" s="59" t="s">
        <v>282</v>
      </c>
      <c r="G6" s="48" t="s">
        <v>283</v>
      </c>
      <c r="H6" s="121" t="s">
        <v>97</v>
      </c>
      <c r="I6" s="122">
        <f t="shared" ref="I6:I29" si="0">VLOOKUP(H6,$AZ$344:$BA$348,2,0)</f>
        <v>2</v>
      </c>
      <c r="J6" s="123" t="s">
        <v>98</v>
      </c>
      <c r="K6" s="122">
        <f t="shared" ref="K6:K23" si="1">VLOOKUP(J6,$BB$344:$BC$348,2,0)</f>
        <v>10</v>
      </c>
      <c r="L6" s="124">
        <f t="shared" ref="L6:L29" si="2">I6*K6</f>
        <v>20</v>
      </c>
      <c r="M6" s="125" t="str">
        <f>VLOOKUP(L6,$BD$344:$BE$360,2,FALSE)</f>
        <v>MODERADO</v>
      </c>
      <c r="N6" s="140" t="s">
        <v>284</v>
      </c>
      <c r="O6" s="49" t="s">
        <v>65</v>
      </c>
      <c r="P6" s="50" t="s">
        <v>162</v>
      </c>
      <c r="Q6" s="51">
        <v>100</v>
      </c>
      <c r="R6" s="52" t="s">
        <v>80</v>
      </c>
      <c r="S6" s="52" t="s">
        <v>57</v>
      </c>
      <c r="T6" s="104" t="s">
        <v>186</v>
      </c>
      <c r="U6" s="140" t="s">
        <v>332</v>
      </c>
      <c r="V6" s="140" t="s">
        <v>285</v>
      </c>
      <c r="W6" s="130" t="s">
        <v>418</v>
      </c>
      <c r="X6" s="130" t="s">
        <v>358</v>
      </c>
      <c r="Y6" s="130" t="s">
        <v>419</v>
      </c>
      <c r="AA6" s="35"/>
      <c r="AB6" s="35"/>
      <c r="AG6" s="53"/>
      <c r="BZ6" s="54">
        <v>18</v>
      </c>
      <c r="CA6" s="54" t="s">
        <v>134</v>
      </c>
      <c r="CB6" s="55">
        <v>97</v>
      </c>
      <c r="CC6" s="83" t="s">
        <v>57</v>
      </c>
    </row>
    <row r="7" spans="1:81" ht="132.75" customHeight="1" x14ac:dyDescent="0.2">
      <c r="A7" s="34">
        <v>2</v>
      </c>
      <c r="B7" s="102">
        <v>2</v>
      </c>
      <c r="C7" s="191"/>
      <c r="D7" s="103" t="s">
        <v>114</v>
      </c>
      <c r="E7" s="47" t="s">
        <v>213</v>
      </c>
      <c r="F7" s="59" t="s">
        <v>214</v>
      </c>
      <c r="G7" s="47" t="s">
        <v>215</v>
      </c>
      <c r="H7" s="121" t="s">
        <v>101</v>
      </c>
      <c r="I7" s="126">
        <f t="shared" si="0"/>
        <v>1</v>
      </c>
      <c r="J7" s="123" t="s">
        <v>21</v>
      </c>
      <c r="K7" s="126">
        <f t="shared" si="1"/>
        <v>5</v>
      </c>
      <c r="L7" s="124">
        <f t="shared" ref="L7:L11" si="3">I7*K7</f>
        <v>5</v>
      </c>
      <c r="M7" s="125" t="str">
        <f>VLOOKUP(L7,$BD$344:$BE$360,2,FALSE)</f>
        <v>BAJA</v>
      </c>
      <c r="N7" s="140" t="s">
        <v>226</v>
      </c>
      <c r="O7" s="49" t="s">
        <v>67</v>
      </c>
      <c r="P7" s="50" t="s">
        <v>162</v>
      </c>
      <c r="Q7" s="51">
        <v>100</v>
      </c>
      <c r="R7" s="52" t="s">
        <v>80</v>
      </c>
      <c r="S7" s="52" t="s">
        <v>57</v>
      </c>
      <c r="T7" s="104" t="s">
        <v>186</v>
      </c>
      <c r="U7" s="140" t="s">
        <v>333</v>
      </c>
      <c r="V7" s="140" t="s">
        <v>216</v>
      </c>
      <c r="W7" s="130" t="s">
        <v>420</v>
      </c>
      <c r="X7" s="131" t="s">
        <v>359</v>
      </c>
      <c r="Y7" s="130" t="s">
        <v>362</v>
      </c>
      <c r="AA7" s="35"/>
      <c r="AB7" s="35"/>
      <c r="AG7" s="53"/>
      <c r="BZ7" s="54">
        <v>19</v>
      </c>
      <c r="CA7" s="54" t="s">
        <v>134</v>
      </c>
      <c r="CB7" s="55">
        <v>96</v>
      </c>
      <c r="CC7" s="83" t="s">
        <v>57</v>
      </c>
    </row>
    <row r="8" spans="1:81" ht="179.25" customHeight="1" x14ac:dyDescent="0.2">
      <c r="A8" s="34">
        <v>3</v>
      </c>
      <c r="B8" s="102">
        <v>3</v>
      </c>
      <c r="C8" s="189" t="s">
        <v>198</v>
      </c>
      <c r="D8" s="103" t="s">
        <v>115</v>
      </c>
      <c r="E8" s="56" t="s">
        <v>199</v>
      </c>
      <c r="F8" s="57" t="s">
        <v>200</v>
      </c>
      <c r="G8" s="56" t="s">
        <v>201</v>
      </c>
      <c r="H8" s="123" t="s">
        <v>96</v>
      </c>
      <c r="I8" s="126">
        <f t="shared" si="0"/>
        <v>4</v>
      </c>
      <c r="J8" s="123" t="s">
        <v>21</v>
      </c>
      <c r="K8" s="126">
        <f t="shared" si="1"/>
        <v>5</v>
      </c>
      <c r="L8" s="127">
        <f t="shared" si="3"/>
        <v>20</v>
      </c>
      <c r="M8" s="125" t="str">
        <f>VLOOKUP(L8,$BD$344:$BE$360,2,FALSE)</f>
        <v>MODERADO</v>
      </c>
      <c r="N8" s="141" t="s">
        <v>205</v>
      </c>
      <c r="O8" s="49" t="s">
        <v>65</v>
      </c>
      <c r="P8" s="50" t="s">
        <v>162</v>
      </c>
      <c r="Q8" s="51">
        <v>80</v>
      </c>
      <c r="R8" s="52" t="s">
        <v>79</v>
      </c>
      <c r="S8" s="52" t="s">
        <v>22</v>
      </c>
      <c r="T8" s="58" t="s">
        <v>211</v>
      </c>
      <c r="U8" s="142" t="s">
        <v>207</v>
      </c>
      <c r="V8" s="143" t="s">
        <v>208</v>
      </c>
      <c r="W8" s="132" t="s">
        <v>421</v>
      </c>
      <c r="X8" s="132" t="s">
        <v>401</v>
      </c>
      <c r="Y8" s="130" t="s">
        <v>404</v>
      </c>
      <c r="AA8" s="35"/>
      <c r="AB8" s="35"/>
      <c r="AG8" s="53"/>
      <c r="BZ8" s="54">
        <v>20</v>
      </c>
      <c r="CA8" s="54" t="s">
        <v>134</v>
      </c>
      <c r="CB8" s="55">
        <v>95</v>
      </c>
      <c r="CC8" s="83" t="s">
        <v>57</v>
      </c>
    </row>
    <row r="9" spans="1:81" ht="162.75" customHeight="1" x14ac:dyDescent="0.2">
      <c r="A9" s="34">
        <v>4</v>
      </c>
      <c r="B9" s="102">
        <v>4</v>
      </c>
      <c r="C9" s="191"/>
      <c r="D9" s="103" t="s">
        <v>114</v>
      </c>
      <c r="E9" s="56" t="s">
        <v>202</v>
      </c>
      <c r="F9" s="57" t="s">
        <v>203</v>
      </c>
      <c r="G9" s="56" t="s">
        <v>204</v>
      </c>
      <c r="H9" s="123" t="s">
        <v>100</v>
      </c>
      <c r="I9" s="126">
        <f t="shared" si="0"/>
        <v>3</v>
      </c>
      <c r="J9" s="123" t="s">
        <v>21</v>
      </c>
      <c r="K9" s="126">
        <f t="shared" si="1"/>
        <v>5</v>
      </c>
      <c r="L9" s="127">
        <f t="shared" si="3"/>
        <v>15</v>
      </c>
      <c r="M9" s="125" t="str">
        <f>VLOOKUP(L9,$BD$344:$BE$360,2,FALSE)</f>
        <v>MODERADO</v>
      </c>
      <c r="N9" s="141" t="s">
        <v>206</v>
      </c>
      <c r="O9" s="49" t="s">
        <v>67</v>
      </c>
      <c r="P9" s="50" t="s">
        <v>162</v>
      </c>
      <c r="Q9" s="51">
        <v>80</v>
      </c>
      <c r="R9" s="52" t="s">
        <v>79</v>
      </c>
      <c r="S9" s="52" t="s">
        <v>22</v>
      </c>
      <c r="T9" s="58" t="s">
        <v>211</v>
      </c>
      <c r="U9" s="142" t="s">
        <v>209</v>
      </c>
      <c r="V9" s="143" t="s">
        <v>210</v>
      </c>
      <c r="W9" s="132" t="s">
        <v>422</v>
      </c>
      <c r="X9" s="132" t="s">
        <v>401</v>
      </c>
      <c r="Y9" s="130" t="s">
        <v>405</v>
      </c>
      <c r="AA9" s="35"/>
      <c r="AB9" s="35"/>
      <c r="AG9" s="53"/>
      <c r="BZ9" s="54">
        <v>28</v>
      </c>
      <c r="CA9" s="54" t="s">
        <v>134</v>
      </c>
      <c r="CB9" s="55">
        <v>94</v>
      </c>
      <c r="CC9" s="83" t="s">
        <v>57</v>
      </c>
    </row>
    <row r="10" spans="1:81" ht="201.75" customHeight="1" x14ac:dyDescent="0.2">
      <c r="A10" s="34">
        <v>5</v>
      </c>
      <c r="B10" s="102">
        <v>5</v>
      </c>
      <c r="C10" s="189" t="s">
        <v>217</v>
      </c>
      <c r="D10" s="103" t="s">
        <v>115</v>
      </c>
      <c r="E10" s="47" t="s">
        <v>218</v>
      </c>
      <c r="F10" s="59" t="s">
        <v>219</v>
      </c>
      <c r="G10" s="47" t="s">
        <v>220</v>
      </c>
      <c r="H10" s="123" t="s">
        <v>97</v>
      </c>
      <c r="I10" s="126">
        <f t="shared" si="0"/>
        <v>2</v>
      </c>
      <c r="J10" s="123" t="s">
        <v>21</v>
      </c>
      <c r="K10" s="126">
        <f t="shared" si="1"/>
        <v>5</v>
      </c>
      <c r="L10" s="127">
        <f t="shared" si="3"/>
        <v>10</v>
      </c>
      <c r="M10" s="125" t="str">
        <f>VLOOKUP(L10,$BD$343:$BE$368,2,FALSE)</f>
        <v>BAJA</v>
      </c>
      <c r="N10" s="140" t="s">
        <v>224</v>
      </c>
      <c r="O10" s="49" t="s">
        <v>65</v>
      </c>
      <c r="P10" s="50" t="s">
        <v>162</v>
      </c>
      <c r="Q10" s="51">
        <v>95</v>
      </c>
      <c r="R10" s="52" t="s">
        <v>80</v>
      </c>
      <c r="S10" s="52" t="s">
        <v>57</v>
      </c>
      <c r="T10" s="104" t="s">
        <v>186</v>
      </c>
      <c r="U10" s="144" t="s">
        <v>227</v>
      </c>
      <c r="V10" s="144" t="s">
        <v>316</v>
      </c>
      <c r="W10" s="133" t="s">
        <v>409</v>
      </c>
      <c r="X10" s="134" t="s">
        <v>345</v>
      </c>
      <c r="Y10" s="130" t="s">
        <v>363</v>
      </c>
      <c r="AA10" s="35"/>
      <c r="AB10" s="35"/>
      <c r="AG10" s="53"/>
      <c r="BZ10" s="54">
        <v>29</v>
      </c>
      <c r="CA10" s="54" t="s">
        <v>134</v>
      </c>
      <c r="CB10" s="55">
        <v>93</v>
      </c>
      <c r="CC10" s="83" t="s">
        <v>57</v>
      </c>
    </row>
    <row r="11" spans="1:81" ht="219" customHeight="1" x14ac:dyDescent="0.2">
      <c r="A11" s="34">
        <v>6</v>
      </c>
      <c r="B11" s="102">
        <v>6</v>
      </c>
      <c r="C11" s="191"/>
      <c r="D11" s="103" t="s">
        <v>114</v>
      </c>
      <c r="E11" s="47" t="s">
        <v>221</v>
      </c>
      <c r="F11" s="59" t="s">
        <v>222</v>
      </c>
      <c r="G11" s="47" t="s">
        <v>223</v>
      </c>
      <c r="H11" s="123" t="s">
        <v>101</v>
      </c>
      <c r="I11" s="126">
        <f t="shared" si="0"/>
        <v>1</v>
      </c>
      <c r="J11" s="123" t="s">
        <v>98</v>
      </c>
      <c r="K11" s="126">
        <f t="shared" si="1"/>
        <v>10</v>
      </c>
      <c r="L11" s="127">
        <f t="shared" si="3"/>
        <v>10</v>
      </c>
      <c r="M11" s="125" t="str">
        <f>VLOOKUP(L11,$BD$343:$BE$368,2,FALSE)</f>
        <v>BAJA</v>
      </c>
      <c r="N11" s="140" t="s">
        <v>225</v>
      </c>
      <c r="O11" s="49" t="s">
        <v>65</v>
      </c>
      <c r="P11" s="50" t="s">
        <v>162</v>
      </c>
      <c r="Q11" s="51">
        <v>80</v>
      </c>
      <c r="R11" s="52" t="s">
        <v>79</v>
      </c>
      <c r="S11" s="52" t="s">
        <v>22</v>
      </c>
      <c r="T11" s="104" t="s">
        <v>186</v>
      </c>
      <c r="U11" s="144" t="s">
        <v>228</v>
      </c>
      <c r="V11" s="144" t="s">
        <v>229</v>
      </c>
      <c r="W11" s="133" t="s">
        <v>423</v>
      </c>
      <c r="X11" s="135" t="s">
        <v>354</v>
      </c>
      <c r="Y11" s="130" t="s">
        <v>364</v>
      </c>
      <c r="AA11" s="35"/>
      <c r="AB11" s="35"/>
      <c r="AG11" s="53"/>
      <c r="BZ11" s="54">
        <v>30</v>
      </c>
      <c r="CA11" s="54" t="s">
        <v>134</v>
      </c>
      <c r="CB11" s="55">
        <v>92</v>
      </c>
      <c r="CC11" s="83" t="s">
        <v>57</v>
      </c>
    </row>
    <row r="12" spans="1:81" ht="180" customHeight="1" x14ac:dyDescent="0.2">
      <c r="A12" s="34">
        <v>2</v>
      </c>
      <c r="B12" s="102">
        <v>7</v>
      </c>
      <c r="C12" s="105" t="s">
        <v>230</v>
      </c>
      <c r="D12" s="103" t="s">
        <v>115</v>
      </c>
      <c r="E12" s="47" t="s">
        <v>231</v>
      </c>
      <c r="F12" s="59" t="s">
        <v>232</v>
      </c>
      <c r="G12" s="47" t="s">
        <v>233</v>
      </c>
      <c r="H12" s="121" t="s">
        <v>99</v>
      </c>
      <c r="I12" s="126">
        <f t="shared" si="0"/>
        <v>5</v>
      </c>
      <c r="J12" s="123" t="s">
        <v>98</v>
      </c>
      <c r="K12" s="126">
        <f t="shared" si="1"/>
        <v>10</v>
      </c>
      <c r="L12" s="124">
        <f t="shared" si="2"/>
        <v>50</v>
      </c>
      <c r="M12" s="125" t="str">
        <f>VLOOKUP(L12,$BD$344:$BE$360,2,FALSE)</f>
        <v>ALTA</v>
      </c>
      <c r="N12" s="141" t="s">
        <v>234</v>
      </c>
      <c r="O12" s="49" t="s">
        <v>65</v>
      </c>
      <c r="P12" s="50" t="s">
        <v>162</v>
      </c>
      <c r="Q12" s="51">
        <v>100</v>
      </c>
      <c r="R12" s="52" t="s">
        <v>80</v>
      </c>
      <c r="S12" s="52" t="s">
        <v>57</v>
      </c>
      <c r="T12" s="104" t="s">
        <v>186</v>
      </c>
      <c r="U12" s="140" t="s">
        <v>235</v>
      </c>
      <c r="V12" s="140" t="s">
        <v>236</v>
      </c>
      <c r="W12" s="136" t="s">
        <v>424</v>
      </c>
      <c r="X12" s="137" t="s">
        <v>355</v>
      </c>
      <c r="Y12" s="130" t="s">
        <v>365</v>
      </c>
      <c r="AA12" s="35"/>
      <c r="AB12" s="35"/>
      <c r="AG12" s="53"/>
      <c r="BZ12" s="54">
        <v>31</v>
      </c>
      <c r="CA12" s="54" t="s">
        <v>78</v>
      </c>
      <c r="CB12" s="55">
        <v>91</v>
      </c>
      <c r="CC12" s="83" t="s">
        <v>57</v>
      </c>
    </row>
    <row r="13" spans="1:81" ht="150.75" customHeight="1" x14ac:dyDescent="0.2">
      <c r="A13" s="34">
        <v>4</v>
      </c>
      <c r="B13" s="102">
        <v>8</v>
      </c>
      <c r="C13" s="190" t="s">
        <v>315</v>
      </c>
      <c r="D13" s="103" t="s">
        <v>114</v>
      </c>
      <c r="E13" s="47" t="s">
        <v>237</v>
      </c>
      <c r="F13" s="59" t="s">
        <v>307</v>
      </c>
      <c r="G13" s="47" t="s">
        <v>238</v>
      </c>
      <c r="H13" s="123" t="s">
        <v>99</v>
      </c>
      <c r="I13" s="126">
        <f t="shared" si="0"/>
        <v>5</v>
      </c>
      <c r="J13" s="123" t="s">
        <v>98</v>
      </c>
      <c r="K13" s="126">
        <f t="shared" si="1"/>
        <v>10</v>
      </c>
      <c r="L13" s="127">
        <f t="shared" ref="L13:L21" si="4">I13*K13</f>
        <v>50</v>
      </c>
      <c r="M13" s="125" t="str">
        <f>VLOOKUP(L13,$BD$344:$BE$360,2,FALSE)</f>
        <v>ALTA</v>
      </c>
      <c r="N13" s="140" t="s">
        <v>308</v>
      </c>
      <c r="O13" s="49" t="s">
        <v>65</v>
      </c>
      <c r="P13" s="50" t="s">
        <v>162</v>
      </c>
      <c r="Q13" s="51">
        <v>95</v>
      </c>
      <c r="R13" s="52" t="s">
        <v>80</v>
      </c>
      <c r="S13" s="52" t="s">
        <v>57</v>
      </c>
      <c r="T13" s="104" t="s">
        <v>186</v>
      </c>
      <c r="U13" s="140" t="s">
        <v>309</v>
      </c>
      <c r="V13" s="140" t="s">
        <v>310</v>
      </c>
      <c r="W13" s="136" t="s">
        <v>425</v>
      </c>
      <c r="X13" s="137" t="s">
        <v>356</v>
      </c>
      <c r="Y13" s="130" t="s">
        <v>366</v>
      </c>
      <c r="AA13" s="35"/>
      <c r="AB13" s="35"/>
      <c r="AG13" s="53"/>
      <c r="BZ13" s="54">
        <v>33</v>
      </c>
      <c r="CA13" s="54" t="s">
        <v>78</v>
      </c>
      <c r="CB13" s="55">
        <v>90</v>
      </c>
      <c r="CC13" s="83" t="s">
        <v>57</v>
      </c>
    </row>
    <row r="14" spans="1:81" ht="158.25" customHeight="1" x14ac:dyDescent="0.2">
      <c r="A14" s="34">
        <v>5</v>
      </c>
      <c r="B14" s="102">
        <v>9</v>
      </c>
      <c r="C14" s="191"/>
      <c r="D14" s="103" t="s">
        <v>115</v>
      </c>
      <c r="E14" s="47" t="s">
        <v>313</v>
      </c>
      <c r="F14" s="59" t="s">
        <v>311</v>
      </c>
      <c r="G14" s="47" t="s">
        <v>239</v>
      </c>
      <c r="H14" s="123" t="s">
        <v>99</v>
      </c>
      <c r="I14" s="126">
        <f t="shared" si="0"/>
        <v>5</v>
      </c>
      <c r="J14" s="123" t="s">
        <v>21</v>
      </c>
      <c r="K14" s="126">
        <f t="shared" si="1"/>
        <v>5</v>
      </c>
      <c r="L14" s="127">
        <f t="shared" si="4"/>
        <v>25</v>
      </c>
      <c r="M14" s="125" t="str">
        <f>VLOOKUP(L14,$BD$343:$BE$368,2,FALSE)</f>
        <v>MODERADO</v>
      </c>
      <c r="N14" s="140" t="s">
        <v>312</v>
      </c>
      <c r="O14" s="49" t="s">
        <v>66</v>
      </c>
      <c r="P14" s="50" t="s">
        <v>162</v>
      </c>
      <c r="Q14" s="51">
        <v>95</v>
      </c>
      <c r="R14" s="52" t="s">
        <v>80</v>
      </c>
      <c r="S14" s="52" t="s">
        <v>57</v>
      </c>
      <c r="T14" s="104" t="s">
        <v>186</v>
      </c>
      <c r="U14" s="140" t="s">
        <v>314</v>
      </c>
      <c r="V14" s="140" t="s">
        <v>240</v>
      </c>
      <c r="W14" s="136" t="s">
        <v>426</v>
      </c>
      <c r="X14" s="137" t="s">
        <v>356</v>
      </c>
      <c r="Y14" s="130" t="s">
        <v>367</v>
      </c>
      <c r="Z14" s="35" t="s">
        <v>113</v>
      </c>
      <c r="AA14" s="35"/>
      <c r="AB14" s="35"/>
      <c r="AF14" s="60" t="s">
        <v>346</v>
      </c>
      <c r="AG14" s="60" t="s">
        <v>347</v>
      </c>
      <c r="BZ14" s="54">
        <v>34</v>
      </c>
      <c r="CA14" s="54" t="s">
        <v>78</v>
      </c>
      <c r="CB14" s="55">
        <v>88</v>
      </c>
      <c r="CC14" s="83" t="s">
        <v>57</v>
      </c>
    </row>
    <row r="15" spans="1:81" ht="382.5" customHeight="1" x14ac:dyDescent="0.2">
      <c r="A15" s="34">
        <v>6</v>
      </c>
      <c r="B15" s="102">
        <v>10</v>
      </c>
      <c r="C15" s="192" t="s">
        <v>241</v>
      </c>
      <c r="D15" s="103" t="s">
        <v>115</v>
      </c>
      <c r="E15" s="47" t="s">
        <v>287</v>
      </c>
      <c r="F15" s="59" t="s">
        <v>288</v>
      </c>
      <c r="G15" s="47" t="s">
        <v>289</v>
      </c>
      <c r="H15" s="123" t="s">
        <v>100</v>
      </c>
      <c r="I15" s="126">
        <f t="shared" si="0"/>
        <v>3</v>
      </c>
      <c r="J15" s="123" t="s">
        <v>98</v>
      </c>
      <c r="K15" s="126">
        <f t="shared" si="1"/>
        <v>10</v>
      </c>
      <c r="L15" s="127">
        <f t="shared" ref="L15:L20" si="5">I15*K15</f>
        <v>30</v>
      </c>
      <c r="M15" s="125" t="str">
        <f>VLOOKUP(L15,$BD$343:$BE$368,2,FALSE)</f>
        <v>ALTA</v>
      </c>
      <c r="N15" s="140" t="s">
        <v>290</v>
      </c>
      <c r="O15" s="49" t="s">
        <v>66</v>
      </c>
      <c r="P15" s="50" t="s">
        <v>162</v>
      </c>
      <c r="Q15" s="51">
        <v>85</v>
      </c>
      <c r="R15" s="52" t="s">
        <v>79</v>
      </c>
      <c r="S15" s="52" t="s">
        <v>57</v>
      </c>
      <c r="T15" s="104" t="s">
        <v>186</v>
      </c>
      <c r="U15" s="140" t="s">
        <v>411</v>
      </c>
      <c r="V15" s="140" t="s">
        <v>412</v>
      </c>
      <c r="W15" s="136" t="s">
        <v>427</v>
      </c>
      <c r="X15" s="137" t="s">
        <v>406</v>
      </c>
      <c r="Y15" s="130" t="s">
        <v>368</v>
      </c>
      <c r="AA15" s="35"/>
      <c r="AB15" s="35"/>
      <c r="AG15" s="53"/>
      <c r="BZ15" s="54">
        <v>35</v>
      </c>
      <c r="CA15" s="54" t="s">
        <v>78</v>
      </c>
      <c r="CB15" s="55">
        <v>87</v>
      </c>
      <c r="CC15" s="83" t="s">
        <v>57</v>
      </c>
    </row>
    <row r="16" spans="1:81" ht="409.5" customHeight="1" x14ac:dyDescent="0.2">
      <c r="B16" s="102">
        <v>11</v>
      </c>
      <c r="C16" s="192"/>
      <c r="D16" s="103" t="s">
        <v>115</v>
      </c>
      <c r="E16" s="47" t="s">
        <v>291</v>
      </c>
      <c r="F16" s="59" t="s">
        <v>292</v>
      </c>
      <c r="G16" s="47" t="s">
        <v>293</v>
      </c>
      <c r="H16" s="123" t="s">
        <v>100</v>
      </c>
      <c r="I16" s="126">
        <f t="shared" si="0"/>
        <v>3</v>
      </c>
      <c r="J16" s="123" t="s">
        <v>98</v>
      </c>
      <c r="K16" s="126">
        <f t="shared" si="1"/>
        <v>10</v>
      </c>
      <c r="L16" s="127">
        <f t="shared" si="5"/>
        <v>30</v>
      </c>
      <c r="M16" s="125" t="str">
        <f>VLOOKUP(L16,$BD$343:$BE$368,2,FALSE)</f>
        <v>ALTA</v>
      </c>
      <c r="N16" s="140" t="s">
        <v>294</v>
      </c>
      <c r="O16" s="49" t="s">
        <v>66</v>
      </c>
      <c r="P16" s="50" t="s">
        <v>162</v>
      </c>
      <c r="Q16" s="51">
        <v>85</v>
      </c>
      <c r="R16" s="52" t="s">
        <v>79</v>
      </c>
      <c r="S16" s="52" t="s">
        <v>57</v>
      </c>
      <c r="T16" s="104" t="s">
        <v>186</v>
      </c>
      <c r="U16" s="140" t="s">
        <v>411</v>
      </c>
      <c r="V16" s="140" t="s">
        <v>413</v>
      </c>
      <c r="W16" s="136" t="s">
        <v>427</v>
      </c>
      <c r="X16" s="137" t="s">
        <v>406</v>
      </c>
      <c r="Y16" s="130" t="s">
        <v>369</v>
      </c>
      <c r="AA16" s="35"/>
      <c r="AB16" s="35"/>
      <c r="AG16" s="53"/>
      <c r="BZ16" s="54"/>
      <c r="CA16" s="54"/>
      <c r="CB16" s="55"/>
      <c r="CC16" s="83"/>
    </row>
    <row r="17" spans="1:81" ht="380.25" customHeight="1" x14ac:dyDescent="0.2">
      <c r="A17" s="34">
        <v>3</v>
      </c>
      <c r="B17" s="102">
        <v>12</v>
      </c>
      <c r="C17" s="192"/>
      <c r="D17" s="103" t="s">
        <v>115</v>
      </c>
      <c r="E17" s="47" t="s">
        <v>295</v>
      </c>
      <c r="F17" s="59" t="s">
        <v>296</v>
      </c>
      <c r="G17" s="47" t="s">
        <v>297</v>
      </c>
      <c r="H17" s="123" t="s">
        <v>97</v>
      </c>
      <c r="I17" s="126">
        <f t="shared" si="0"/>
        <v>2</v>
      </c>
      <c r="J17" s="123" t="s">
        <v>98</v>
      </c>
      <c r="K17" s="126">
        <f t="shared" si="1"/>
        <v>10</v>
      </c>
      <c r="L17" s="127">
        <f t="shared" si="5"/>
        <v>20</v>
      </c>
      <c r="M17" s="125" t="str">
        <f>VLOOKUP(L17,$BD$344:$BE$360,2,FALSE)</f>
        <v>MODERADO</v>
      </c>
      <c r="N17" s="140" t="s">
        <v>298</v>
      </c>
      <c r="O17" s="49" t="s">
        <v>65</v>
      </c>
      <c r="P17" s="50" t="s">
        <v>163</v>
      </c>
      <c r="Q17" s="51">
        <v>75</v>
      </c>
      <c r="R17" s="52" t="s">
        <v>79</v>
      </c>
      <c r="S17" s="52" t="s">
        <v>22</v>
      </c>
      <c r="T17" s="104" t="s">
        <v>186</v>
      </c>
      <c r="U17" s="140" t="s">
        <v>414</v>
      </c>
      <c r="V17" s="140" t="s">
        <v>415</v>
      </c>
      <c r="W17" s="136" t="s">
        <v>427</v>
      </c>
      <c r="X17" s="137" t="s">
        <v>407</v>
      </c>
      <c r="Y17" s="130" t="s">
        <v>370</v>
      </c>
      <c r="AA17" s="35"/>
      <c r="AB17" s="35"/>
      <c r="AG17" s="53"/>
      <c r="BZ17" s="54">
        <v>36</v>
      </c>
      <c r="CA17" s="54" t="s">
        <v>78</v>
      </c>
      <c r="CB17" s="55">
        <v>86</v>
      </c>
      <c r="CC17" s="83" t="s">
        <v>57</v>
      </c>
    </row>
    <row r="18" spans="1:81" ht="150" customHeight="1" x14ac:dyDescent="0.2">
      <c r="A18" s="34">
        <v>4</v>
      </c>
      <c r="B18" s="102">
        <v>13</v>
      </c>
      <c r="C18" s="105" t="s">
        <v>242</v>
      </c>
      <c r="D18" s="103" t="s">
        <v>114</v>
      </c>
      <c r="E18" s="106" t="s">
        <v>243</v>
      </c>
      <c r="F18" s="59" t="s">
        <v>244</v>
      </c>
      <c r="G18" s="47" t="s">
        <v>245</v>
      </c>
      <c r="H18" s="123" t="s">
        <v>101</v>
      </c>
      <c r="I18" s="126">
        <f t="shared" si="0"/>
        <v>1</v>
      </c>
      <c r="J18" s="123" t="s">
        <v>98</v>
      </c>
      <c r="K18" s="126">
        <f t="shared" si="1"/>
        <v>10</v>
      </c>
      <c r="L18" s="127">
        <f t="shared" si="5"/>
        <v>10</v>
      </c>
      <c r="M18" s="125" t="str">
        <f>VLOOKUP(L18,$BD$344:$BE$360,2,FALSE)</f>
        <v>BAJA</v>
      </c>
      <c r="N18" s="141" t="s">
        <v>246</v>
      </c>
      <c r="O18" s="49" t="s">
        <v>65</v>
      </c>
      <c r="P18" s="50" t="s">
        <v>162</v>
      </c>
      <c r="Q18" s="51">
        <v>95</v>
      </c>
      <c r="R18" s="52" t="s">
        <v>80</v>
      </c>
      <c r="S18" s="52" t="s">
        <v>57</v>
      </c>
      <c r="T18" s="104" t="s">
        <v>186</v>
      </c>
      <c r="U18" s="140" t="s">
        <v>326</v>
      </c>
      <c r="V18" s="140" t="s">
        <v>247</v>
      </c>
      <c r="W18" s="136" t="s">
        <v>428</v>
      </c>
      <c r="X18" s="137" t="s">
        <v>348</v>
      </c>
      <c r="Y18" s="130" t="s">
        <v>371</v>
      </c>
      <c r="AA18" s="35"/>
      <c r="AB18" s="35"/>
      <c r="AG18" s="53"/>
      <c r="BZ18" s="54">
        <v>37</v>
      </c>
      <c r="CA18" s="54" t="s">
        <v>78</v>
      </c>
      <c r="CB18" s="55">
        <v>85</v>
      </c>
      <c r="CC18" s="83" t="s">
        <v>57</v>
      </c>
    </row>
    <row r="19" spans="1:81" ht="260.25" customHeight="1" x14ac:dyDescent="0.2">
      <c r="A19" s="34">
        <v>5</v>
      </c>
      <c r="B19" s="102">
        <v>14</v>
      </c>
      <c r="C19" s="107" t="s">
        <v>248</v>
      </c>
      <c r="D19" s="103" t="s">
        <v>114</v>
      </c>
      <c r="E19" s="106" t="s">
        <v>249</v>
      </c>
      <c r="F19" s="59" t="s">
        <v>250</v>
      </c>
      <c r="G19" s="47" t="s">
        <v>251</v>
      </c>
      <c r="H19" s="123" t="s">
        <v>99</v>
      </c>
      <c r="I19" s="126">
        <f t="shared" si="0"/>
        <v>5</v>
      </c>
      <c r="J19" s="123" t="s">
        <v>21</v>
      </c>
      <c r="K19" s="126">
        <f t="shared" si="1"/>
        <v>5</v>
      </c>
      <c r="L19" s="127">
        <f t="shared" si="5"/>
        <v>25</v>
      </c>
      <c r="M19" s="125" t="str">
        <f>VLOOKUP(L19,$BD$343:$BE$368,2,FALSE)</f>
        <v>MODERADO</v>
      </c>
      <c r="N19" s="141" t="s">
        <v>252</v>
      </c>
      <c r="O19" s="61" t="s">
        <v>67</v>
      </c>
      <c r="P19" s="62" t="s">
        <v>162</v>
      </c>
      <c r="Q19" s="63">
        <v>95</v>
      </c>
      <c r="R19" s="64" t="s">
        <v>80</v>
      </c>
      <c r="S19" s="64" t="s">
        <v>57</v>
      </c>
      <c r="T19" s="104" t="s">
        <v>186</v>
      </c>
      <c r="U19" s="140" t="s">
        <v>286</v>
      </c>
      <c r="V19" s="140" t="s">
        <v>253</v>
      </c>
      <c r="W19" s="136" t="s">
        <v>429</v>
      </c>
      <c r="X19" s="137" t="s">
        <v>361</v>
      </c>
      <c r="Y19" s="130" t="s">
        <v>372</v>
      </c>
      <c r="Z19" s="35" t="s">
        <v>113</v>
      </c>
      <c r="AA19" s="35"/>
      <c r="AB19" s="35"/>
      <c r="AG19" s="53"/>
      <c r="BZ19" s="54">
        <v>38</v>
      </c>
      <c r="CA19" s="54" t="s">
        <v>78</v>
      </c>
      <c r="CB19" s="55">
        <v>84</v>
      </c>
      <c r="CC19" s="83" t="s">
        <v>57</v>
      </c>
    </row>
    <row r="20" spans="1:81" ht="394.5" customHeight="1" x14ac:dyDescent="0.2">
      <c r="A20" s="34">
        <v>6</v>
      </c>
      <c r="B20" s="102">
        <v>15</v>
      </c>
      <c r="C20" s="108" t="s">
        <v>254</v>
      </c>
      <c r="D20" s="103" t="s">
        <v>115</v>
      </c>
      <c r="E20" s="47" t="s">
        <v>255</v>
      </c>
      <c r="F20" s="59" t="s">
        <v>256</v>
      </c>
      <c r="G20" s="47" t="s">
        <v>257</v>
      </c>
      <c r="H20" s="123" t="s">
        <v>101</v>
      </c>
      <c r="I20" s="126">
        <f t="shared" si="0"/>
        <v>1</v>
      </c>
      <c r="J20" s="123" t="s">
        <v>98</v>
      </c>
      <c r="K20" s="126">
        <f t="shared" si="1"/>
        <v>10</v>
      </c>
      <c r="L20" s="127">
        <f t="shared" si="5"/>
        <v>10</v>
      </c>
      <c r="M20" s="125" t="str">
        <f>VLOOKUP(L20,$BD$343:$BE$368,2,FALSE)</f>
        <v>BAJA</v>
      </c>
      <c r="N20" s="141" t="s">
        <v>258</v>
      </c>
      <c r="O20" s="49" t="s">
        <v>65</v>
      </c>
      <c r="P20" s="50" t="s">
        <v>162</v>
      </c>
      <c r="Q20" s="51">
        <v>80</v>
      </c>
      <c r="R20" s="52" t="s">
        <v>79</v>
      </c>
      <c r="S20" s="52" t="s">
        <v>22</v>
      </c>
      <c r="T20" s="104" t="s">
        <v>186</v>
      </c>
      <c r="U20" s="140" t="s">
        <v>259</v>
      </c>
      <c r="V20" s="140" t="s">
        <v>260</v>
      </c>
      <c r="W20" s="137" t="s">
        <v>430</v>
      </c>
      <c r="X20" s="137" t="s">
        <v>349</v>
      </c>
      <c r="Y20" s="130" t="s">
        <v>373</v>
      </c>
      <c r="Z20" s="35" t="s">
        <v>135</v>
      </c>
      <c r="AA20" s="35"/>
      <c r="AB20" s="35"/>
      <c r="AG20" s="53"/>
      <c r="BZ20" s="54">
        <v>39</v>
      </c>
      <c r="CA20" s="54" t="s">
        <v>78</v>
      </c>
      <c r="CB20" s="55">
        <v>83</v>
      </c>
      <c r="CC20" s="83" t="s">
        <v>57</v>
      </c>
    </row>
    <row r="21" spans="1:81" ht="145.5" customHeight="1" x14ac:dyDescent="0.2">
      <c r="A21" s="34">
        <v>6</v>
      </c>
      <c r="B21" s="102">
        <v>16</v>
      </c>
      <c r="C21" s="189" t="s">
        <v>180</v>
      </c>
      <c r="D21" s="103" t="s">
        <v>115</v>
      </c>
      <c r="E21" s="109" t="s">
        <v>181</v>
      </c>
      <c r="F21" s="57" t="s">
        <v>182</v>
      </c>
      <c r="G21" s="56" t="s">
        <v>183</v>
      </c>
      <c r="H21" s="123" t="s">
        <v>97</v>
      </c>
      <c r="I21" s="126">
        <f t="shared" si="0"/>
        <v>2</v>
      </c>
      <c r="J21" s="123" t="s">
        <v>98</v>
      </c>
      <c r="K21" s="126">
        <f t="shared" si="1"/>
        <v>10</v>
      </c>
      <c r="L21" s="127">
        <f t="shared" si="4"/>
        <v>20</v>
      </c>
      <c r="M21" s="125" t="str">
        <f>VLOOKUP(L21,$BD$343:$BE$368,2,FALSE)</f>
        <v>MODERADO</v>
      </c>
      <c r="N21" s="141" t="s">
        <v>185</v>
      </c>
      <c r="O21" s="49" t="s">
        <v>65</v>
      </c>
      <c r="P21" s="50" t="s">
        <v>162</v>
      </c>
      <c r="Q21" s="51">
        <v>95</v>
      </c>
      <c r="R21" s="52" t="s">
        <v>80</v>
      </c>
      <c r="S21" s="52" t="s">
        <v>57</v>
      </c>
      <c r="T21" s="54" t="s">
        <v>186</v>
      </c>
      <c r="U21" s="145" t="s">
        <v>416</v>
      </c>
      <c r="V21" s="145" t="s">
        <v>261</v>
      </c>
      <c r="W21" s="137" t="s">
        <v>432</v>
      </c>
      <c r="X21" s="137" t="s">
        <v>350</v>
      </c>
      <c r="Y21" s="130" t="s">
        <v>374</v>
      </c>
      <c r="AA21" s="35"/>
      <c r="AB21" s="35"/>
      <c r="AG21" s="53"/>
      <c r="BZ21" s="54">
        <v>40</v>
      </c>
      <c r="CA21" s="54" t="s">
        <v>78</v>
      </c>
      <c r="CB21" s="55">
        <v>82</v>
      </c>
      <c r="CC21" s="83" t="s">
        <v>57</v>
      </c>
    </row>
    <row r="22" spans="1:81" ht="291" customHeight="1" x14ac:dyDescent="0.2">
      <c r="A22" s="34">
        <v>3</v>
      </c>
      <c r="B22" s="102">
        <v>17</v>
      </c>
      <c r="C22" s="190"/>
      <c r="D22" s="103" t="s">
        <v>115</v>
      </c>
      <c r="E22" s="110" t="s">
        <v>187</v>
      </c>
      <c r="F22" s="111" t="s">
        <v>188</v>
      </c>
      <c r="G22" s="47" t="s">
        <v>192</v>
      </c>
      <c r="H22" s="123" t="s">
        <v>100</v>
      </c>
      <c r="I22" s="126">
        <f t="shared" si="0"/>
        <v>3</v>
      </c>
      <c r="J22" s="123" t="s">
        <v>98</v>
      </c>
      <c r="K22" s="126">
        <f t="shared" si="1"/>
        <v>10</v>
      </c>
      <c r="L22" s="128">
        <f t="shared" si="2"/>
        <v>30</v>
      </c>
      <c r="M22" s="125" t="str">
        <f>VLOOKUP(L22,$BD$344:$BE$360,2,FALSE)</f>
        <v>ALTA</v>
      </c>
      <c r="N22" s="141" t="s">
        <v>193</v>
      </c>
      <c r="O22" s="49" t="s">
        <v>65</v>
      </c>
      <c r="P22" s="50" t="s">
        <v>162</v>
      </c>
      <c r="Q22" s="51">
        <v>80</v>
      </c>
      <c r="R22" s="52" t="s">
        <v>79</v>
      </c>
      <c r="S22" s="52" t="s">
        <v>22</v>
      </c>
      <c r="T22" s="54" t="s">
        <v>186</v>
      </c>
      <c r="U22" s="145" t="s">
        <v>195</v>
      </c>
      <c r="V22" s="145" t="s">
        <v>196</v>
      </c>
      <c r="W22" s="137" t="s">
        <v>433</v>
      </c>
      <c r="X22" s="137" t="s">
        <v>350</v>
      </c>
      <c r="Y22" s="130" t="s">
        <v>375</v>
      </c>
      <c r="AA22" s="35"/>
      <c r="AB22" s="35"/>
      <c r="AG22" s="53"/>
      <c r="BZ22" s="54">
        <v>41</v>
      </c>
      <c r="CA22" s="54" t="s">
        <v>78</v>
      </c>
      <c r="CB22" s="55">
        <v>81</v>
      </c>
      <c r="CC22" s="83" t="s">
        <v>57</v>
      </c>
    </row>
    <row r="23" spans="1:81" ht="249.75" customHeight="1" x14ac:dyDescent="0.2">
      <c r="A23" s="34">
        <v>4</v>
      </c>
      <c r="B23" s="102">
        <v>18</v>
      </c>
      <c r="C23" s="191"/>
      <c r="D23" s="103" t="s">
        <v>114</v>
      </c>
      <c r="E23" s="110" t="s">
        <v>189</v>
      </c>
      <c r="F23" s="111" t="s">
        <v>190</v>
      </c>
      <c r="G23" s="47" t="s">
        <v>191</v>
      </c>
      <c r="H23" s="123" t="s">
        <v>100</v>
      </c>
      <c r="I23" s="126">
        <f t="shared" si="0"/>
        <v>3</v>
      </c>
      <c r="J23" s="123" t="s">
        <v>60</v>
      </c>
      <c r="K23" s="126">
        <f t="shared" si="1"/>
        <v>20</v>
      </c>
      <c r="L23" s="128">
        <f t="shared" si="2"/>
        <v>60</v>
      </c>
      <c r="M23" s="125" t="str">
        <f>VLOOKUP(L23,$BD$344:$BE$360,2,FALSE)</f>
        <v>EXTREMA</v>
      </c>
      <c r="N23" s="141" t="s">
        <v>194</v>
      </c>
      <c r="O23" s="49" t="s">
        <v>67</v>
      </c>
      <c r="P23" s="50" t="s">
        <v>162</v>
      </c>
      <c r="Q23" s="51">
        <v>95</v>
      </c>
      <c r="R23" s="52" t="s">
        <v>80</v>
      </c>
      <c r="S23" s="52" t="s">
        <v>57</v>
      </c>
      <c r="T23" s="54" t="s">
        <v>186</v>
      </c>
      <c r="U23" s="145" t="s">
        <v>327</v>
      </c>
      <c r="V23" s="145" t="s">
        <v>197</v>
      </c>
      <c r="W23" s="137" t="s">
        <v>434</v>
      </c>
      <c r="X23" s="137" t="s">
        <v>351</v>
      </c>
      <c r="Y23" s="130" t="s">
        <v>376</v>
      </c>
      <c r="AA23" s="35"/>
      <c r="AB23" s="35"/>
      <c r="AG23" s="53"/>
      <c r="BZ23" s="54">
        <v>42</v>
      </c>
      <c r="CA23" s="54" t="s">
        <v>78</v>
      </c>
      <c r="CB23" s="55">
        <v>80</v>
      </c>
      <c r="CC23" s="83" t="s">
        <v>22</v>
      </c>
    </row>
    <row r="24" spans="1:81" ht="327" customHeight="1" x14ac:dyDescent="0.2">
      <c r="A24" s="34">
        <v>5</v>
      </c>
      <c r="B24" s="102">
        <v>19</v>
      </c>
      <c r="C24" s="108" t="s">
        <v>262</v>
      </c>
      <c r="D24" s="103" t="s">
        <v>115</v>
      </c>
      <c r="E24" s="47" t="s">
        <v>319</v>
      </c>
      <c r="F24" s="59" t="s">
        <v>317</v>
      </c>
      <c r="G24" s="47" t="s">
        <v>318</v>
      </c>
      <c r="H24" s="123" t="s">
        <v>100</v>
      </c>
      <c r="I24" s="126">
        <f t="shared" si="0"/>
        <v>3</v>
      </c>
      <c r="J24" s="123" t="s">
        <v>60</v>
      </c>
      <c r="K24" s="126">
        <f t="shared" ref="K24:K27" si="6">VLOOKUP(J24,$BB$344:$BC$348,2,0)</f>
        <v>20</v>
      </c>
      <c r="L24" s="128">
        <f t="shared" ref="L24:L27" si="7">I24*K24</f>
        <v>60</v>
      </c>
      <c r="M24" s="125" t="str">
        <f t="shared" ref="M24:M29" si="8">VLOOKUP(L24,$BD$343:$BE$368,2,FALSE)</f>
        <v>EXTREMA</v>
      </c>
      <c r="N24" s="140" t="s">
        <v>320</v>
      </c>
      <c r="O24" s="49" t="s">
        <v>65</v>
      </c>
      <c r="P24" s="50" t="s">
        <v>162</v>
      </c>
      <c r="Q24" s="51">
        <v>95</v>
      </c>
      <c r="R24" s="52" t="s">
        <v>80</v>
      </c>
      <c r="S24" s="52" t="s">
        <v>57</v>
      </c>
      <c r="T24" s="104" t="s">
        <v>186</v>
      </c>
      <c r="U24" s="140" t="s">
        <v>322</v>
      </c>
      <c r="V24" s="140" t="s">
        <v>321</v>
      </c>
      <c r="W24" s="136" t="s">
        <v>435</v>
      </c>
      <c r="X24" s="137" t="s">
        <v>408</v>
      </c>
      <c r="Y24" s="130" t="s">
        <v>377</v>
      </c>
      <c r="AA24" s="35"/>
      <c r="AB24" s="35"/>
      <c r="AG24" s="53"/>
      <c r="BZ24" s="54">
        <v>43</v>
      </c>
      <c r="CA24" s="54" t="s">
        <v>78</v>
      </c>
      <c r="CB24" s="55">
        <v>79</v>
      </c>
      <c r="CC24" s="83" t="s">
        <v>22</v>
      </c>
    </row>
    <row r="25" spans="1:81" ht="405" customHeight="1" x14ac:dyDescent="0.2">
      <c r="A25" s="34">
        <v>6</v>
      </c>
      <c r="B25" s="102">
        <v>20</v>
      </c>
      <c r="C25" s="108" t="s">
        <v>263</v>
      </c>
      <c r="D25" s="103" t="s">
        <v>114</v>
      </c>
      <c r="E25" s="47" t="s">
        <v>264</v>
      </c>
      <c r="F25" s="59" t="s">
        <v>265</v>
      </c>
      <c r="G25" s="47" t="s">
        <v>266</v>
      </c>
      <c r="H25" s="123" t="s">
        <v>100</v>
      </c>
      <c r="I25" s="126">
        <f t="shared" si="0"/>
        <v>3</v>
      </c>
      <c r="J25" s="123" t="s">
        <v>21</v>
      </c>
      <c r="K25" s="126">
        <f t="shared" si="6"/>
        <v>5</v>
      </c>
      <c r="L25" s="128">
        <f t="shared" si="7"/>
        <v>15</v>
      </c>
      <c r="M25" s="125" t="str">
        <f t="shared" si="8"/>
        <v>MODERADO</v>
      </c>
      <c r="N25" s="141" t="s">
        <v>269</v>
      </c>
      <c r="O25" s="49" t="s">
        <v>65</v>
      </c>
      <c r="P25" s="50" t="s">
        <v>162</v>
      </c>
      <c r="Q25" s="51">
        <v>85</v>
      </c>
      <c r="R25" s="52" t="s">
        <v>79</v>
      </c>
      <c r="S25" s="52" t="s">
        <v>57</v>
      </c>
      <c r="T25" s="104" t="s">
        <v>186</v>
      </c>
      <c r="U25" s="140" t="s">
        <v>267</v>
      </c>
      <c r="V25" s="140" t="s">
        <v>268</v>
      </c>
      <c r="W25" s="136" t="s">
        <v>436</v>
      </c>
      <c r="X25" s="138" t="s">
        <v>403</v>
      </c>
      <c r="Y25" s="130" t="s">
        <v>377</v>
      </c>
      <c r="AA25" s="35"/>
      <c r="AB25" s="35"/>
      <c r="AG25" s="53"/>
      <c r="BZ25" s="54">
        <v>44</v>
      </c>
      <c r="CA25" s="54" t="s">
        <v>78</v>
      </c>
      <c r="CB25" s="55">
        <v>78</v>
      </c>
      <c r="CC25" s="83" t="s">
        <v>22</v>
      </c>
    </row>
    <row r="26" spans="1:81" ht="253.5" customHeight="1" x14ac:dyDescent="0.2">
      <c r="A26" s="34">
        <v>5</v>
      </c>
      <c r="B26" s="102">
        <v>21</v>
      </c>
      <c r="C26" s="108" t="s">
        <v>270</v>
      </c>
      <c r="D26" s="103" t="s">
        <v>115</v>
      </c>
      <c r="E26" s="47" t="s">
        <v>271</v>
      </c>
      <c r="F26" s="59" t="s">
        <v>330</v>
      </c>
      <c r="G26" s="47" t="s">
        <v>272</v>
      </c>
      <c r="H26" s="123" t="s">
        <v>100</v>
      </c>
      <c r="I26" s="126">
        <f t="shared" si="0"/>
        <v>3</v>
      </c>
      <c r="J26" s="123" t="s">
        <v>98</v>
      </c>
      <c r="K26" s="126">
        <f t="shared" si="6"/>
        <v>10</v>
      </c>
      <c r="L26" s="128">
        <f t="shared" si="7"/>
        <v>30</v>
      </c>
      <c r="M26" s="125" t="str">
        <f t="shared" si="8"/>
        <v>ALTA</v>
      </c>
      <c r="N26" s="140" t="s">
        <v>273</v>
      </c>
      <c r="O26" s="49" t="s">
        <v>65</v>
      </c>
      <c r="P26" s="50" t="s">
        <v>162</v>
      </c>
      <c r="Q26" s="51">
        <v>95</v>
      </c>
      <c r="R26" s="52" t="s">
        <v>80</v>
      </c>
      <c r="S26" s="52" t="s">
        <v>57</v>
      </c>
      <c r="T26" s="104" t="s">
        <v>186</v>
      </c>
      <c r="U26" s="140" t="s">
        <v>331</v>
      </c>
      <c r="V26" s="140" t="s">
        <v>339</v>
      </c>
      <c r="W26" s="136" t="s">
        <v>437</v>
      </c>
      <c r="X26" s="139" t="s">
        <v>352</v>
      </c>
      <c r="Y26" s="130" t="s">
        <v>377</v>
      </c>
      <c r="Z26" s="35" t="s">
        <v>113</v>
      </c>
      <c r="AA26" s="35"/>
      <c r="AB26" s="35"/>
      <c r="AG26" s="53"/>
      <c r="BZ26" s="54">
        <v>45</v>
      </c>
      <c r="CA26" s="54" t="s">
        <v>78</v>
      </c>
      <c r="CB26" s="55">
        <v>77</v>
      </c>
      <c r="CC26" s="83" t="s">
        <v>22</v>
      </c>
    </row>
    <row r="27" spans="1:81" ht="158.25" customHeight="1" x14ac:dyDescent="0.2">
      <c r="A27" s="34">
        <v>6</v>
      </c>
      <c r="B27" s="102">
        <v>22</v>
      </c>
      <c r="C27" s="108" t="s">
        <v>274</v>
      </c>
      <c r="D27" s="103" t="s">
        <v>115</v>
      </c>
      <c r="E27" s="47" t="s">
        <v>323</v>
      </c>
      <c r="F27" s="59" t="s">
        <v>275</v>
      </c>
      <c r="G27" s="47" t="s">
        <v>276</v>
      </c>
      <c r="H27" s="123" t="s">
        <v>97</v>
      </c>
      <c r="I27" s="126">
        <f t="shared" si="0"/>
        <v>2</v>
      </c>
      <c r="J27" s="123" t="s">
        <v>60</v>
      </c>
      <c r="K27" s="126">
        <f t="shared" si="6"/>
        <v>20</v>
      </c>
      <c r="L27" s="128">
        <f t="shared" si="7"/>
        <v>40</v>
      </c>
      <c r="M27" s="125" t="str">
        <f t="shared" si="8"/>
        <v>ALTA</v>
      </c>
      <c r="N27" s="141" t="s">
        <v>334</v>
      </c>
      <c r="O27" s="49" t="s">
        <v>65</v>
      </c>
      <c r="P27" s="50" t="s">
        <v>163</v>
      </c>
      <c r="Q27" s="51">
        <v>90</v>
      </c>
      <c r="R27" s="52" t="s">
        <v>80</v>
      </c>
      <c r="S27" s="52" t="s">
        <v>57</v>
      </c>
      <c r="T27" s="104" t="s">
        <v>336</v>
      </c>
      <c r="U27" s="146" t="s">
        <v>335</v>
      </c>
      <c r="V27" s="140" t="s">
        <v>417</v>
      </c>
      <c r="W27" s="136" t="s">
        <v>438</v>
      </c>
      <c r="X27" s="137" t="s">
        <v>357</v>
      </c>
      <c r="Y27" s="130" t="s">
        <v>378</v>
      </c>
      <c r="AA27" s="35"/>
      <c r="AB27" s="35"/>
      <c r="AG27" s="53"/>
      <c r="BZ27" s="54">
        <v>46</v>
      </c>
      <c r="CA27" s="54" t="s">
        <v>78</v>
      </c>
      <c r="CB27" s="55">
        <v>76</v>
      </c>
      <c r="CC27" s="83" t="s">
        <v>22</v>
      </c>
    </row>
    <row r="28" spans="1:81" ht="148.5" customHeight="1" x14ac:dyDescent="0.2">
      <c r="A28" s="34">
        <v>5</v>
      </c>
      <c r="B28" s="102">
        <v>23</v>
      </c>
      <c r="C28" s="189" t="s">
        <v>277</v>
      </c>
      <c r="D28" s="103" t="s">
        <v>115</v>
      </c>
      <c r="E28" s="47" t="s">
        <v>278</v>
      </c>
      <c r="F28" s="59" t="s">
        <v>279</v>
      </c>
      <c r="G28" s="47" t="s">
        <v>280</v>
      </c>
      <c r="H28" s="123" t="s">
        <v>100</v>
      </c>
      <c r="I28" s="126">
        <f t="shared" si="0"/>
        <v>3</v>
      </c>
      <c r="J28" s="123" t="s">
        <v>98</v>
      </c>
      <c r="K28" s="126">
        <f>VLOOKUP(J28,$BB$344:$BC$348,2,0)</f>
        <v>10</v>
      </c>
      <c r="L28" s="128">
        <f t="shared" si="2"/>
        <v>30</v>
      </c>
      <c r="M28" s="125" t="str">
        <f t="shared" si="8"/>
        <v>ALTA</v>
      </c>
      <c r="N28" s="140" t="s">
        <v>299</v>
      </c>
      <c r="O28" s="49" t="s">
        <v>66</v>
      </c>
      <c r="P28" s="50" t="s">
        <v>162</v>
      </c>
      <c r="Q28" s="51">
        <v>100</v>
      </c>
      <c r="R28" s="52" t="s">
        <v>80</v>
      </c>
      <c r="S28" s="52" t="s">
        <v>57</v>
      </c>
      <c r="T28" s="104" t="s">
        <v>186</v>
      </c>
      <c r="U28" s="140" t="s">
        <v>328</v>
      </c>
      <c r="V28" s="140" t="s">
        <v>300</v>
      </c>
      <c r="W28" s="136" t="s">
        <v>439</v>
      </c>
      <c r="X28" s="137" t="s">
        <v>353</v>
      </c>
      <c r="Y28" s="130" t="s">
        <v>379</v>
      </c>
      <c r="AA28" s="35"/>
      <c r="AB28" s="35"/>
      <c r="AG28" s="53"/>
      <c r="BZ28" s="54">
        <v>47</v>
      </c>
      <c r="CA28" s="54" t="s">
        <v>78</v>
      </c>
      <c r="CB28" s="55">
        <v>75</v>
      </c>
      <c r="CC28" s="38" t="s">
        <v>22</v>
      </c>
    </row>
    <row r="29" spans="1:81" ht="153" customHeight="1" x14ac:dyDescent="0.2">
      <c r="A29" s="34">
        <v>6</v>
      </c>
      <c r="B29" s="102">
        <v>24</v>
      </c>
      <c r="C29" s="191"/>
      <c r="D29" s="103" t="s">
        <v>115</v>
      </c>
      <c r="E29" s="47" t="s">
        <v>302</v>
      </c>
      <c r="F29" s="59" t="s">
        <v>301</v>
      </c>
      <c r="G29" s="47" t="s">
        <v>303</v>
      </c>
      <c r="H29" s="123" t="s">
        <v>100</v>
      </c>
      <c r="I29" s="126">
        <f t="shared" si="0"/>
        <v>3</v>
      </c>
      <c r="J29" s="123" t="s">
        <v>60</v>
      </c>
      <c r="K29" s="126">
        <f>VLOOKUP(J29,$BB$344:$BC$348,2,0)</f>
        <v>20</v>
      </c>
      <c r="L29" s="128">
        <f t="shared" si="2"/>
        <v>60</v>
      </c>
      <c r="M29" s="125" t="str">
        <f t="shared" si="8"/>
        <v>EXTREMA</v>
      </c>
      <c r="N29" s="140" t="s">
        <v>304</v>
      </c>
      <c r="O29" s="49" t="s">
        <v>65</v>
      </c>
      <c r="P29" s="50" t="s">
        <v>162</v>
      </c>
      <c r="Q29" s="51">
        <v>95</v>
      </c>
      <c r="R29" s="52" t="s">
        <v>80</v>
      </c>
      <c r="S29" s="52" t="s">
        <v>57</v>
      </c>
      <c r="T29" s="104" t="s">
        <v>305</v>
      </c>
      <c r="U29" s="140" t="s">
        <v>329</v>
      </c>
      <c r="V29" s="140" t="s">
        <v>306</v>
      </c>
      <c r="W29" s="136" t="s">
        <v>440</v>
      </c>
      <c r="X29" s="137" t="s">
        <v>353</v>
      </c>
      <c r="Y29" s="130" t="s">
        <v>380</v>
      </c>
      <c r="AA29" s="35"/>
      <c r="AB29" s="35"/>
      <c r="AG29" s="53"/>
      <c r="BZ29" s="54">
        <v>48</v>
      </c>
      <c r="CA29" s="54" t="s">
        <v>78</v>
      </c>
      <c r="CB29" s="55">
        <v>74</v>
      </c>
      <c r="CC29" s="38" t="s">
        <v>22</v>
      </c>
    </row>
    <row r="30" spans="1:81" ht="15" customHeight="1" x14ac:dyDescent="0.2">
      <c r="B30" s="185"/>
      <c r="C30" s="185"/>
      <c r="D30" s="185"/>
      <c r="E30" s="185"/>
      <c r="F30" s="185"/>
      <c r="G30" s="185"/>
      <c r="H30" s="185"/>
      <c r="I30" s="185"/>
      <c r="J30" s="185"/>
      <c r="K30" s="185"/>
      <c r="L30" s="185"/>
      <c r="M30" s="185"/>
      <c r="N30" s="65"/>
      <c r="O30" s="66"/>
      <c r="P30" s="67"/>
      <c r="R30" s="69"/>
      <c r="S30" s="69"/>
      <c r="T30" s="70"/>
      <c r="U30" s="70"/>
      <c r="V30" s="70"/>
      <c r="W30" s="70"/>
      <c r="X30" s="71"/>
      <c r="Y30" s="70"/>
      <c r="AA30" s="35"/>
      <c r="AB30" s="35"/>
      <c r="AG30" s="53"/>
      <c r="BZ30" s="54">
        <v>49</v>
      </c>
      <c r="CA30" s="54" t="s">
        <v>78</v>
      </c>
      <c r="CB30" s="55">
        <v>73</v>
      </c>
      <c r="CC30" s="38" t="s">
        <v>22</v>
      </c>
    </row>
    <row r="31" spans="1:81" ht="15" customHeight="1" x14ac:dyDescent="0.2">
      <c r="B31" s="72"/>
      <c r="C31" s="73"/>
      <c r="D31" s="72"/>
      <c r="E31" s="72"/>
      <c r="F31" s="72"/>
      <c r="G31" s="72"/>
      <c r="O31" s="67"/>
      <c r="AG31" s="53"/>
      <c r="BZ31" s="54">
        <v>50</v>
      </c>
      <c r="CA31" s="54" t="s">
        <v>78</v>
      </c>
      <c r="CB31" s="55">
        <v>72</v>
      </c>
      <c r="CC31" s="38" t="s">
        <v>22</v>
      </c>
    </row>
    <row r="32" spans="1:81" ht="15" customHeight="1" x14ac:dyDescent="0.2">
      <c r="B32" s="72"/>
      <c r="C32" s="73"/>
      <c r="D32" s="72"/>
      <c r="E32" s="72"/>
      <c r="F32" s="72"/>
      <c r="G32" s="72"/>
      <c r="AG32" s="53"/>
      <c r="BZ32" s="54">
        <v>57</v>
      </c>
      <c r="CA32" s="54" t="s">
        <v>78</v>
      </c>
      <c r="CB32" s="55">
        <v>65</v>
      </c>
      <c r="CC32" s="38" t="s">
        <v>22</v>
      </c>
    </row>
    <row r="33" spans="2:81" ht="15" customHeight="1" x14ac:dyDescent="0.2">
      <c r="B33" s="72"/>
      <c r="C33" s="73"/>
      <c r="D33" s="72"/>
      <c r="E33" s="72"/>
      <c r="F33" s="72"/>
      <c r="G33" s="72"/>
      <c r="AG33" s="53"/>
      <c r="BZ33" s="54">
        <v>58</v>
      </c>
      <c r="CA33" s="54" t="s">
        <v>78</v>
      </c>
      <c r="CB33" s="55">
        <v>64</v>
      </c>
      <c r="CC33" s="38" t="s">
        <v>22</v>
      </c>
    </row>
    <row r="34" spans="2:81" ht="15" customHeight="1" x14ac:dyDescent="0.2">
      <c r="B34" s="72"/>
      <c r="C34" s="73"/>
      <c r="D34" s="72"/>
      <c r="E34" s="72"/>
      <c r="F34" s="72"/>
      <c r="G34" s="72"/>
      <c r="AG34" s="53"/>
      <c r="BZ34" s="54">
        <v>59</v>
      </c>
      <c r="CA34" s="54" t="s">
        <v>78</v>
      </c>
      <c r="CB34" s="55">
        <v>63</v>
      </c>
      <c r="CC34" s="38" t="s">
        <v>22</v>
      </c>
    </row>
    <row r="35" spans="2:81" ht="15" customHeight="1" x14ac:dyDescent="0.2">
      <c r="B35" s="72"/>
      <c r="C35" s="73"/>
      <c r="D35" s="72"/>
      <c r="E35" s="72"/>
      <c r="F35" s="72"/>
      <c r="G35" s="72"/>
      <c r="AG35" s="53"/>
      <c r="BZ35" s="54">
        <v>60</v>
      </c>
      <c r="CA35" s="54" t="s">
        <v>78</v>
      </c>
      <c r="CB35" s="55">
        <v>62</v>
      </c>
      <c r="CC35" s="38" t="s">
        <v>22</v>
      </c>
    </row>
    <row r="36" spans="2:81" x14ac:dyDescent="0.2">
      <c r="B36" s="72"/>
      <c r="C36" s="73"/>
      <c r="D36" s="72"/>
      <c r="E36" s="72"/>
      <c r="F36" s="72"/>
      <c r="G36" s="72"/>
      <c r="BZ36" s="54">
        <v>61</v>
      </c>
      <c r="CA36" s="54" t="s">
        <v>78</v>
      </c>
      <c r="CB36" s="55">
        <v>61</v>
      </c>
      <c r="CC36" s="38" t="s">
        <v>22</v>
      </c>
    </row>
    <row r="37" spans="2:81" x14ac:dyDescent="0.2">
      <c r="B37" s="72"/>
      <c r="C37" s="73"/>
      <c r="D37" s="72"/>
      <c r="E37" s="72"/>
      <c r="F37" s="72"/>
      <c r="G37" s="72"/>
      <c r="BZ37" s="54">
        <v>62</v>
      </c>
      <c r="CA37" s="54" t="s">
        <v>78</v>
      </c>
      <c r="CB37" s="55">
        <v>60</v>
      </c>
      <c r="CC37" s="38" t="s">
        <v>22</v>
      </c>
    </row>
    <row r="38" spans="2:81" x14ac:dyDescent="0.2">
      <c r="B38" s="72"/>
      <c r="C38" s="73"/>
      <c r="D38" s="72"/>
      <c r="E38" s="72"/>
      <c r="F38" s="72"/>
      <c r="G38" s="72"/>
      <c r="BZ38" s="54">
        <v>63</v>
      </c>
      <c r="CA38" s="54" t="s">
        <v>78</v>
      </c>
      <c r="CB38" s="55">
        <v>59</v>
      </c>
      <c r="CC38" s="38" t="s">
        <v>35</v>
      </c>
    </row>
    <row r="39" spans="2:81" x14ac:dyDescent="0.2">
      <c r="B39" s="72"/>
      <c r="C39" s="73"/>
      <c r="D39" s="72"/>
      <c r="E39" s="72"/>
      <c r="F39" s="72"/>
      <c r="G39" s="72"/>
      <c r="BZ39" s="54">
        <v>64</v>
      </c>
      <c r="CA39" s="54" t="s">
        <v>78</v>
      </c>
      <c r="CB39" s="55">
        <v>58</v>
      </c>
      <c r="CC39" s="38" t="s">
        <v>35</v>
      </c>
    </row>
    <row r="40" spans="2:81" x14ac:dyDescent="0.2">
      <c r="B40" s="72"/>
      <c r="C40" s="73"/>
      <c r="D40" s="72"/>
      <c r="E40" s="72"/>
      <c r="F40" s="72"/>
      <c r="G40" s="72"/>
      <c r="BZ40" s="54">
        <v>65</v>
      </c>
      <c r="CA40" s="54" t="s">
        <v>78</v>
      </c>
      <c r="CB40" s="55">
        <v>57</v>
      </c>
      <c r="CC40" s="38" t="s">
        <v>35</v>
      </c>
    </row>
    <row r="41" spans="2:81" x14ac:dyDescent="0.2">
      <c r="B41" s="72"/>
      <c r="C41" s="73"/>
      <c r="D41" s="72"/>
      <c r="E41" s="72"/>
      <c r="F41" s="72"/>
      <c r="G41" s="72"/>
      <c r="BZ41" s="54">
        <v>66</v>
      </c>
      <c r="CA41" s="54" t="s">
        <v>78</v>
      </c>
      <c r="CB41" s="55">
        <v>56</v>
      </c>
      <c r="CC41" s="38" t="s">
        <v>35</v>
      </c>
    </row>
    <row r="42" spans="2:81" x14ac:dyDescent="0.2">
      <c r="B42" s="72"/>
      <c r="C42" s="73"/>
      <c r="D42" s="72"/>
      <c r="E42" s="72"/>
      <c r="F42" s="72"/>
      <c r="G42" s="72"/>
      <c r="BZ42" s="54">
        <v>67</v>
      </c>
      <c r="CA42" s="54" t="s">
        <v>78</v>
      </c>
      <c r="CB42" s="55">
        <v>55</v>
      </c>
      <c r="CC42" s="38" t="s">
        <v>35</v>
      </c>
    </row>
    <row r="43" spans="2:81" x14ac:dyDescent="0.2">
      <c r="B43" s="72"/>
      <c r="C43" s="73"/>
      <c r="D43" s="72"/>
      <c r="E43" s="72"/>
      <c r="F43" s="72"/>
      <c r="G43" s="72"/>
      <c r="BZ43" s="54">
        <v>68</v>
      </c>
      <c r="CA43" s="54" t="s">
        <v>78</v>
      </c>
      <c r="CB43" s="55">
        <v>54</v>
      </c>
      <c r="CC43" s="38" t="s">
        <v>35</v>
      </c>
    </row>
    <row r="44" spans="2:81" x14ac:dyDescent="0.2">
      <c r="B44" s="72"/>
      <c r="C44" s="73"/>
      <c r="D44" s="72"/>
      <c r="E44" s="72"/>
      <c r="F44" s="72"/>
      <c r="G44" s="72"/>
      <c r="BZ44" s="54">
        <v>69</v>
      </c>
      <c r="CA44" s="54" t="s">
        <v>78</v>
      </c>
      <c r="CB44" s="55">
        <v>53</v>
      </c>
      <c r="CC44" s="38" t="s">
        <v>35</v>
      </c>
    </row>
    <row r="45" spans="2:81" x14ac:dyDescent="0.2">
      <c r="B45" s="72"/>
      <c r="C45" s="73"/>
      <c r="D45" s="72"/>
      <c r="E45" s="72"/>
      <c r="F45" s="72"/>
      <c r="G45" s="72"/>
      <c r="BZ45" s="54">
        <v>70</v>
      </c>
      <c r="CA45" s="54" t="s">
        <v>78</v>
      </c>
      <c r="CB45" s="55">
        <v>52</v>
      </c>
      <c r="CC45" s="38" t="s">
        <v>35</v>
      </c>
    </row>
    <row r="46" spans="2:81" x14ac:dyDescent="0.2">
      <c r="B46" s="72"/>
      <c r="C46" s="73"/>
      <c r="D46" s="72"/>
      <c r="E46" s="72"/>
      <c r="F46" s="72"/>
      <c r="G46" s="72"/>
      <c r="BZ46" s="54">
        <v>71</v>
      </c>
      <c r="CA46" s="54" t="s">
        <v>78</v>
      </c>
      <c r="CB46" s="55">
        <v>51</v>
      </c>
      <c r="CC46" s="38" t="s">
        <v>35</v>
      </c>
    </row>
    <row r="47" spans="2:81" x14ac:dyDescent="0.2">
      <c r="B47" s="72"/>
      <c r="C47" s="73"/>
      <c r="D47" s="72"/>
      <c r="E47" s="72"/>
      <c r="F47" s="72"/>
      <c r="G47" s="72"/>
      <c r="BZ47" s="54">
        <v>72</v>
      </c>
      <c r="CA47" s="54" t="s">
        <v>78</v>
      </c>
      <c r="CB47" s="55">
        <v>50</v>
      </c>
      <c r="CC47" s="38" t="s">
        <v>35</v>
      </c>
    </row>
    <row r="48" spans="2:81" x14ac:dyDescent="0.2">
      <c r="B48" s="72"/>
      <c r="C48" s="73"/>
      <c r="D48" s="72"/>
      <c r="E48" s="72"/>
      <c r="F48" s="72"/>
      <c r="G48" s="72"/>
      <c r="BZ48" s="54">
        <v>73</v>
      </c>
      <c r="CA48" s="54" t="s">
        <v>79</v>
      </c>
      <c r="CB48" s="55">
        <v>49</v>
      </c>
      <c r="CC48" s="38" t="s">
        <v>35</v>
      </c>
    </row>
    <row r="49" spans="2:81" x14ac:dyDescent="0.2">
      <c r="B49" s="72"/>
      <c r="C49" s="73"/>
      <c r="D49" s="72"/>
      <c r="E49" s="72"/>
      <c r="F49" s="72"/>
      <c r="G49" s="72"/>
      <c r="BZ49" s="54">
        <v>74</v>
      </c>
      <c r="CA49" s="54" t="s">
        <v>79</v>
      </c>
      <c r="CB49" s="55">
        <v>48</v>
      </c>
      <c r="CC49" s="38" t="s">
        <v>35</v>
      </c>
    </row>
    <row r="50" spans="2:81" x14ac:dyDescent="0.2">
      <c r="B50" s="72"/>
      <c r="C50" s="73"/>
      <c r="D50" s="72"/>
      <c r="E50" s="72"/>
      <c r="F50" s="72"/>
      <c r="G50" s="72"/>
      <c r="BZ50" s="54">
        <v>75</v>
      </c>
      <c r="CA50" s="54" t="s">
        <v>79</v>
      </c>
      <c r="CB50" s="55">
        <v>47</v>
      </c>
      <c r="CC50" s="38" t="s">
        <v>35</v>
      </c>
    </row>
    <row r="51" spans="2:81" x14ac:dyDescent="0.2">
      <c r="B51" s="72"/>
      <c r="C51" s="73"/>
      <c r="D51" s="72"/>
      <c r="E51" s="72"/>
      <c r="F51" s="72"/>
      <c r="G51" s="72"/>
      <c r="BZ51" s="54">
        <v>76</v>
      </c>
      <c r="CA51" s="54" t="s">
        <v>79</v>
      </c>
      <c r="CB51" s="55">
        <v>46</v>
      </c>
      <c r="CC51" s="38" t="s">
        <v>35</v>
      </c>
    </row>
    <row r="52" spans="2:81" x14ac:dyDescent="0.2">
      <c r="B52" s="72"/>
      <c r="C52" s="73"/>
      <c r="D52" s="72"/>
      <c r="E52" s="72"/>
      <c r="F52" s="72"/>
      <c r="G52" s="72"/>
      <c r="BZ52" s="54">
        <v>77</v>
      </c>
      <c r="CA52" s="54" t="s">
        <v>79</v>
      </c>
      <c r="CB52" s="55">
        <v>45</v>
      </c>
      <c r="CC52" s="38" t="s">
        <v>35</v>
      </c>
    </row>
    <row r="53" spans="2:81" x14ac:dyDescent="0.2">
      <c r="B53" s="72"/>
      <c r="C53" s="73"/>
      <c r="D53" s="72"/>
      <c r="E53" s="72"/>
      <c r="F53" s="72"/>
      <c r="G53" s="72"/>
      <c r="BZ53" s="54">
        <v>78</v>
      </c>
      <c r="CA53" s="54" t="s">
        <v>79</v>
      </c>
      <c r="CB53" s="55">
        <v>44</v>
      </c>
      <c r="CC53" s="38" t="s">
        <v>35</v>
      </c>
    </row>
    <row r="54" spans="2:81" x14ac:dyDescent="0.2">
      <c r="B54" s="72"/>
      <c r="C54" s="73"/>
      <c r="D54" s="72"/>
      <c r="E54" s="72"/>
      <c r="F54" s="72"/>
      <c r="G54" s="72"/>
      <c r="BZ54" s="54">
        <v>79</v>
      </c>
      <c r="CA54" s="54" t="s">
        <v>79</v>
      </c>
      <c r="CB54" s="55">
        <v>43</v>
      </c>
      <c r="CC54" s="38" t="s">
        <v>35</v>
      </c>
    </row>
    <row r="55" spans="2:81" x14ac:dyDescent="0.2">
      <c r="B55" s="72"/>
      <c r="C55" s="73"/>
      <c r="D55" s="72"/>
      <c r="E55" s="72"/>
      <c r="F55" s="72"/>
      <c r="G55" s="72"/>
      <c r="BZ55" s="54">
        <v>80</v>
      </c>
      <c r="CA55" s="54" t="s">
        <v>79</v>
      </c>
      <c r="CB55" s="55">
        <v>42</v>
      </c>
      <c r="CC55" s="38" t="s">
        <v>35</v>
      </c>
    </row>
    <row r="56" spans="2:81" x14ac:dyDescent="0.2">
      <c r="B56" s="72"/>
      <c r="C56" s="73"/>
      <c r="D56" s="72"/>
      <c r="E56" s="72"/>
      <c r="F56" s="72"/>
      <c r="G56" s="72"/>
      <c r="BZ56" s="54">
        <v>81</v>
      </c>
      <c r="CA56" s="54" t="s">
        <v>79</v>
      </c>
      <c r="CB56" s="55">
        <v>41</v>
      </c>
      <c r="CC56" s="38" t="s">
        <v>35</v>
      </c>
    </row>
    <row r="57" spans="2:81" x14ac:dyDescent="0.2">
      <c r="B57" s="72"/>
      <c r="C57" s="73"/>
      <c r="D57" s="72"/>
      <c r="E57" s="72"/>
      <c r="F57" s="72"/>
      <c r="G57" s="72"/>
      <c r="BZ57" s="54">
        <v>82</v>
      </c>
      <c r="CA57" s="54" t="s">
        <v>79</v>
      </c>
      <c r="CB57" s="55">
        <v>40</v>
      </c>
      <c r="CC57" s="38" t="s">
        <v>35</v>
      </c>
    </row>
    <row r="58" spans="2:81" x14ac:dyDescent="0.2">
      <c r="B58" s="72"/>
      <c r="C58" s="73"/>
      <c r="D58" s="72"/>
      <c r="E58" s="72"/>
      <c r="F58" s="72"/>
      <c r="G58" s="72"/>
      <c r="BZ58" s="54">
        <v>83</v>
      </c>
      <c r="CA58" s="54" t="s">
        <v>79</v>
      </c>
      <c r="CB58" s="55">
        <v>39</v>
      </c>
      <c r="CC58" s="38" t="s">
        <v>160</v>
      </c>
    </row>
    <row r="59" spans="2:81" x14ac:dyDescent="0.2">
      <c r="B59" s="72"/>
      <c r="C59" s="73"/>
      <c r="D59" s="72"/>
      <c r="E59" s="72"/>
      <c r="F59" s="72"/>
      <c r="G59" s="72"/>
      <c r="BZ59" s="54">
        <v>84</v>
      </c>
      <c r="CA59" s="54" t="s">
        <v>79</v>
      </c>
      <c r="CB59" s="55">
        <v>38</v>
      </c>
      <c r="CC59" s="38" t="s">
        <v>160</v>
      </c>
    </row>
    <row r="60" spans="2:81" x14ac:dyDescent="0.2">
      <c r="B60" s="72"/>
      <c r="C60" s="73"/>
      <c r="D60" s="72"/>
      <c r="E60" s="72"/>
      <c r="F60" s="72"/>
      <c r="G60" s="72"/>
      <c r="BZ60" s="54">
        <v>85</v>
      </c>
      <c r="CA60" s="54" t="s">
        <v>79</v>
      </c>
      <c r="CB60" s="55">
        <v>37</v>
      </c>
      <c r="CC60" s="38" t="s">
        <v>160</v>
      </c>
    </row>
    <row r="61" spans="2:81" x14ac:dyDescent="0.2">
      <c r="B61" s="72"/>
      <c r="C61" s="73"/>
      <c r="D61" s="72"/>
      <c r="E61" s="72"/>
      <c r="F61" s="72"/>
      <c r="G61" s="72"/>
      <c r="BZ61" s="54">
        <v>86</v>
      </c>
      <c r="CA61" s="54" t="s">
        <v>79</v>
      </c>
      <c r="CB61" s="55">
        <v>36</v>
      </c>
      <c r="CC61" s="38" t="s">
        <v>160</v>
      </c>
    </row>
    <row r="62" spans="2:81" x14ac:dyDescent="0.2">
      <c r="B62" s="72"/>
      <c r="C62" s="73"/>
      <c r="D62" s="72"/>
      <c r="E62" s="72"/>
      <c r="F62" s="72"/>
      <c r="G62" s="72"/>
      <c r="BZ62" s="54">
        <v>87</v>
      </c>
      <c r="CA62" s="54" t="s">
        <v>79</v>
      </c>
      <c r="CB62" s="55">
        <v>35</v>
      </c>
      <c r="CC62" s="38" t="s">
        <v>160</v>
      </c>
    </row>
    <row r="63" spans="2:81" x14ac:dyDescent="0.2">
      <c r="B63" s="72"/>
      <c r="C63" s="73"/>
      <c r="D63" s="72"/>
      <c r="E63" s="72"/>
      <c r="F63" s="72"/>
      <c r="G63" s="72"/>
      <c r="BZ63" s="54">
        <v>88</v>
      </c>
      <c r="CA63" s="54" t="s">
        <v>79</v>
      </c>
      <c r="CB63" s="55">
        <v>34</v>
      </c>
      <c r="CC63" s="38" t="s">
        <v>160</v>
      </c>
    </row>
    <row r="64" spans="2:81" x14ac:dyDescent="0.2">
      <c r="B64" s="72"/>
      <c r="C64" s="73"/>
      <c r="D64" s="72"/>
      <c r="E64" s="72"/>
      <c r="F64" s="72"/>
      <c r="G64" s="72"/>
      <c r="BZ64" s="54">
        <v>89</v>
      </c>
      <c r="CA64" s="54" t="s">
        <v>79</v>
      </c>
      <c r="CB64" s="55">
        <v>33</v>
      </c>
      <c r="CC64" s="38" t="s">
        <v>160</v>
      </c>
    </row>
    <row r="65" spans="2:81" x14ac:dyDescent="0.2">
      <c r="B65" s="72"/>
      <c r="C65" s="73"/>
      <c r="D65" s="72"/>
      <c r="E65" s="72"/>
      <c r="F65" s="72"/>
      <c r="G65" s="72"/>
      <c r="BZ65" s="54">
        <v>90</v>
      </c>
      <c r="CA65" s="54" t="s">
        <v>80</v>
      </c>
      <c r="CB65" s="55">
        <v>32</v>
      </c>
      <c r="CC65" s="38" t="s">
        <v>160</v>
      </c>
    </row>
    <row r="66" spans="2:81" x14ac:dyDescent="0.2">
      <c r="B66" s="72"/>
      <c r="C66" s="73"/>
      <c r="D66" s="72"/>
      <c r="E66" s="72"/>
      <c r="F66" s="72"/>
      <c r="G66" s="72"/>
      <c r="BZ66" s="54">
        <v>91</v>
      </c>
      <c r="CA66" s="54" t="s">
        <v>80</v>
      </c>
      <c r="CB66" s="55">
        <v>31</v>
      </c>
      <c r="CC66" s="38" t="s">
        <v>160</v>
      </c>
    </row>
    <row r="67" spans="2:81" x14ac:dyDescent="0.2">
      <c r="B67" s="72"/>
      <c r="C67" s="73"/>
      <c r="D67" s="72"/>
      <c r="E67" s="72"/>
      <c r="F67" s="72"/>
      <c r="G67" s="72"/>
      <c r="BZ67" s="54">
        <v>92</v>
      </c>
      <c r="CA67" s="54" t="s">
        <v>80</v>
      </c>
      <c r="CB67" s="55">
        <v>30</v>
      </c>
      <c r="CC67" s="38" t="s">
        <v>160</v>
      </c>
    </row>
    <row r="68" spans="2:81" x14ac:dyDescent="0.2">
      <c r="B68" s="72"/>
      <c r="C68" s="73"/>
      <c r="D68" s="72"/>
      <c r="E68" s="72"/>
      <c r="F68" s="72"/>
      <c r="G68" s="72"/>
      <c r="BZ68" s="54">
        <v>93</v>
      </c>
      <c r="CA68" s="54" t="s">
        <v>80</v>
      </c>
      <c r="CB68" s="55">
        <v>29</v>
      </c>
      <c r="CC68" s="38" t="s">
        <v>160</v>
      </c>
    </row>
    <row r="69" spans="2:81" x14ac:dyDescent="0.2">
      <c r="B69" s="72"/>
      <c r="C69" s="73"/>
      <c r="D69" s="72"/>
      <c r="E69" s="72"/>
      <c r="F69" s="72"/>
      <c r="G69" s="72"/>
      <c r="BZ69" s="54">
        <v>94</v>
      </c>
      <c r="CA69" s="54" t="s">
        <v>80</v>
      </c>
      <c r="CB69" s="55">
        <v>28</v>
      </c>
      <c r="CC69" s="38" t="s">
        <v>160</v>
      </c>
    </row>
    <row r="70" spans="2:81" x14ac:dyDescent="0.2">
      <c r="B70" s="72"/>
      <c r="C70" s="73"/>
      <c r="D70" s="72"/>
      <c r="E70" s="72"/>
      <c r="F70" s="72"/>
      <c r="G70" s="72"/>
      <c r="BZ70" s="54">
        <v>95</v>
      </c>
      <c r="CA70" s="54" t="s">
        <v>80</v>
      </c>
      <c r="CB70" s="55">
        <v>27</v>
      </c>
      <c r="CC70" s="38" t="s">
        <v>160</v>
      </c>
    </row>
    <row r="71" spans="2:81" x14ac:dyDescent="0.2">
      <c r="B71" s="72"/>
      <c r="C71" s="73"/>
      <c r="D71" s="72"/>
      <c r="E71" s="72"/>
      <c r="F71" s="72"/>
      <c r="G71" s="72"/>
      <c r="BZ71" s="54">
        <v>96</v>
      </c>
      <c r="CA71" s="54" t="s">
        <v>80</v>
      </c>
      <c r="CB71" s="55">
        <v>26</v>
      </c>
      <c r="CC71" s="38" t="s">
        <v>160</v>
      </c>
    </row>
    <row r="72" spans="2:81" x14ac:dyDescent="0.2">
      <c r="B72" s="72"/>
      <c r="C72" s="73"/>
      <c r="D72" s="72"/>
      <c r="E72" s="72"/>
      <c r="F72" s="72"/>
      <c r="G72" s="72"/>
      <c r="BZ72" s="54">
        <v>97</v>
      </c>
      <c r="CA72" s="54" t="s">
        <v>80</v>
      </c>
      <c r="CB72" s="55">
        <v>25</v>
      </c>
      <c r="CC72" s="38" t="s">
        <v>160</v>
      </c>
    </row>
    <row r="73" spans="2:81" x14ac:dyDescent="0.2">
      <c r="B73" s="72"/>
      <c r="C73" s="73"/>
      <c r="D73" s="72"/>
      <c r="E73" s="72"/>
      <c r="F73" s="72"/>
      <c r="G73" s="72"/>
      <c r="BZ73" s="54">
        <v>98</v>
      </c>
      <c r="CA73" s="54" t="s">
        <v>80</v>
      </c>
      <c r="CB73" s="55">
        <v>24</v>
      </c>
      <c r="CC73" s="38" t="s">
        <v>160</v>
      </c>
    </row>
    <row r="74" spans="2:81" x14ac:dyDescent="0.2">
      <c r="B74" s="72"/>
      <c r="C74" s="73"/>
      <c r="D74" s="72"/>
      <c r="E74" s="72"/>
      <c r="F74" s="72"/>
      <c r="G74" s="72"/>
      <c r="BZ74" s="54">
        <v>99</v>
      </c>
      <c r="CA74" s="54" t="s">
        <v>80</v>
      </c>
      <c r="CB74" s="55">
        <v>23</v>
      </c>
      <c r="CC74" s="38" t="s">
        <v>160</v>
      </c>
    </row>
    <row r="75" spans="2:81" x14ac:dyDescent="0.2">
      <c r="B75" s="72"/>
      <c r="C75" s="73"/>
      <c r="D75" s="72"/>
      <c r="E75" s="72"/>
      <c r="F75" s="72"/>
      <c r="G75" s="72"/>
      <c r="BZ75" s="54">
        <v>100</v>
      </c>
      <c r="CA75" s="54" t="s">
        <v>80</v>
      </c>
      <c r="CB75" s="55">
        <v>22</v>
      </c>
      <c r="CC75" s="38" t="s">
        <v>160</v>
      </c>
    </row>
    <row r="76" spans="2:81" x14ac:dyDescent="0.2">
      <c r="B76" s="72"/>
      <c r="C76" s="73"/>
      <c r="D76" s="72"/>
      <c r="E76" s="72"/>
      <c r="F76" s="72"/>
      <c r="G76" s="72"/>
      <c r="BZ76" s="54"/>
      <c r="CA76" s="79"/>
      <c r="CB76" s="55">
        <v>21</v>
      </c>
      <c r="CC76" s="38" t="s">
        <v>160</v>
      </c>
    </row>
    <row r="77" spans="2:81" x14ac:dyDescent="0.2">
      <c r="B77" s="72"/>
      <c r="C77" s="73"/>
      <c r="D77" s="72"/>
      <c r="E77" s="72"/>
      <c r="F77" s="72"/>
      <c r="G77" s="72"/>
      <c r="BZ77" s="79"/>
      <c r="CA77" s="79"/>
      <c r="CB77" s="55">
        <v>20</v>
      </c>
      <c r="CC77" s="38" t="s">
        <v>160</v>
      </c>
    </row>
    <row r="78" spans="2:81" x14ac:dyDescent="0.2">
      <c r="B78" s="72"/>
      <c r="C78" s="73"/>
      <c r="D78" s="72"/>
      <c r="E78" s="72"/>
      <c r="F78" s="72"/>
      <c r="G78" s="72"/>
      <c r="BZ78" s="79"/>
      <c r="CA78" s="79"/>
      <c r="CB78" s="55">
        <v>19</v>
      </c>
      <c r="CC78" s="38" t="s">
        <v>160</v>
      </c>
    </row>
    <row r="79" spans="2:81" x14ac:dyDescent="0.2">
      <c r="B79" s="72"/>
      <c r="C79" s="73"/>
      <c r="D79" s="72"/>
      <c r="E79" s="72"/>
      <c r="F79" s="72"/>
      <c r="G79" s="72"/>
      <c r="BZ79" s="79"/>
      <c r="CA79" s="79"/>
      <c r="CB79" s="55">
        <v>18</v>
      </c>
      <c r="CC79" s="38" t="s">
        <v>160</v>
      </c>
    </row>
    <row r="80" spans="2:81" x14ac:dyDescent="0.2">
      <c r="B80" s="72"/>
      <c r="C80" s="73"/>
      <c r="D80" s="72"/>
      <c r="E80" s="72"/>
      <c r="F80" s="72"/>
      <c r="G80" s="72"/>
      <c r="BZ80" s="79"/>
      <c r="CA80" s="79"/>
      <c r="CB80" s="55">
        <v>17</v>
      </c>
      <c r="CC80" s="38" t="s">
        <v>160</v>
      </c>
    </row>
    <row r="81" spans="2:81" x14ac:dyDescent="0.2">
      <c r="B81" s="72"/>
      <c r="C81" s="73"/>
      <c r="D81" s="72"/>
      <c r="E81" s="72"/>
      <c r="F81" s="72"/>
      <c r="G81" s="72"/>
      <c r="BZ81" s="79"/>
      <c r="CA81" s="79"/>
      <c r="CB81" s="55">
        <v>16</v>
      </c>
      <c r="CC81" s="38" t="s">
        <v>160</v>
      </c>
    </row>
    <row r="82" spans="2:81" x14ac:dyDescent="0.2">
      <c r="B82" s="72"/>
      <c r="C82" s="73"/>
      <c r="D82" s="72"/>
      <c r="E82" s="72"/>
      <c r="F82" s="72"/>
      <c r="G82" s="72"/>
      <c r="BZ82" s="79"/>
      <c r="CA82" s="79"/>
      <c r="CB82" s="55">
        <v>15</v>
      </c>
      <c r="CC82" s="38" t="s">
        <v>160</v>
      </c>
    </row>
    <row r="83" spans="2:81" x14ac:dyDescent="0.2">
      <c r="B83" s="72"/>
      <c r="C83" s="73"/>
      <c r="D83" s="72"/>
      <c r="E83" s="72"/>
      <c r="F83" s="72"/>
      <c r="G83" s="72"/>
      <c r="BZ83" s="79"/>
      <c r="CA83" s="79"/>
      <c r="CB83" s="55">
        <v>14</v>
      </c>
      <c r="CC83" s="38" t="s">
        <v>160</v>
      </c>
    </row>
    <row r="84" spans="2:81" x14ac:dyDescent="0.2">
      <c r="B84" s="72"/>
      <c r="C84" s="73"/>
      <c r="D84" s="72"/>
      <c r="E84" s="72"/>
      <c r="F84" s="72"/>
      <c r="G84" s="72"/>
      <c r="BZ84" s="79"/>
      <c r="CA84" s="79"/>
      <c r="CB84" s="55">
        <v>13</v>
      </c>
      <c r="CC84" s="38" t="s">
        <v>160</v>
      </c>
    </row>
    <row r="85" spans="2:81" x14ac:dyDescent="0.2">
      <c r="B85" s="72"/>
      <c r="C85" s="73"/>
      <c r="D85" s="72"/>
      <c r="E85" s="72"/>
      <c r="F85" s="72"/>
      <c r="G85" s="72"/>
      <c r="BZ85" s="79"/>
      <c r="CA85" s="79"/>
      <c r="CB85" s="55">
        <v>12</v>
      </c>
      <c r="CC85" s="38" t="s">
        <v>160</v>
      </c>
    </row>
    <row r="86" spans="2:81" x14ac:dyDescent="0.2">
      <c r="B86" s="72"/>
      <c r="C86" s="73"/>
      <c r="D86" s="72"/>
      <c r="E86" s="72"/>
      <c r="F86" s="72"/>
      <c r="G86" s="72"/>
      <c r="BZ86" s="79"/>
      <c r="CA86" s="79"/>
      <c r="CB86" s="55">
        <v>11</v>
      </c>
      <c r="CC86" s="38" t="s">
        <v>160</v>
      </c>
    </row>
    <row r="87" spans="2:81" x14ac:dyDescent="0.2">
      <c r="B87" s="72"/>
      <c r="C87" s="73"/>
      <c r="D87" s="72"/>
      <c r="E87" s="72"/>
      <c r="F87" s="72"/>
      <c r="G87" s="72"/>
      <c r="BZ87" s="79"/>
      <c r="CA87" s="79"/>
      <c r="CB87" s="55">
        <v>10</v>
      </c>
      <c r="CC87" s="38" t="s">
        <v>160</v>
      </c>
    </row>
    <row r="88" spans="2:81" x14ac:dyDescent="0.2">
      <c r="B88" s="72"/>
      <c r="C88" s="73"/>
      <c r="D88" s="72"/>
      <c r="E88" s="72"/>
      <c r="F88" s="72"/>
      <c r="G88" s="72"/>
      <c r="BZ88" s="79"/>
      <c r="CA88" s="79"/>
      <c r="CB88" s="55">
        <v>9</v>
      </c>
      <c r="CC88" s="38" t="s">
        <v>160</v>
      </c>
    </row>
    <row r="89" spans="2:81" x14ac:dyDescent="0.2">
      <c r="B89" s="72"/>
      <c r="C89" s="73"/>
      <c r="D89" s="72"/>
      <c r="E89" s="72"/>
      <c r="F89" s="72"/>
      <c r="G89" s="72"/>
      <c r="BZ89" s="79"/>
      <c r="CA89" s="79"/>
      <c r="CB89" s="55">
        <v>8</v>
      </c>
      <c r="CC89" s="38" t="s">
        <v>160</v>
      </c>
    </row>
    <row r="90" spans="2:81" x14ac:dyDescent="0.2">
      <c r="B90" s="72"/>
      <c r="C90" s="73"/>
      <c r="D90" s="72"/>
      <c r="E90" s="72"/>
      <c r="F90" s="72"/>
      <c r="G90" s="72"/>
      <c r="BZ90" s="79"/>
      <c r="CA90" s="79"/>
      <c r="CB90" s="55">
        <v>7</v>
      </c>
      <c r="CC90" s="38" t="s">
        <v>160</v>
      </c>
    </row>
    <row r="91" spans="2:81" x14ac:dyDescent="0.2">
      <c r="B91" s="72"/>
      <c r="C91" s="73"/>
      <c r="D91" s="72"/>
      <c r="E91" s="72"/>
      <c r="F91" s="72"/>
      <c r="G91" s="72"/>
      <c r="BZ91" s="79"/>
      <c r="CA91" s="79"/>
      <c r="CB91" s="55">
        <v>6</v>
      </c>
      <c r="CC91" s="38" t="s">
        <v>160</v>
      </c>
    </row>
    <row r="92" spans="2:81" x14ac:dyDescent="0.2">
      <c r="B92" s="72"/>
      <c r="C92" s="73"/>
      <c r="D92" s="72"/>
      <c r="E92" s="72"/>
      <c r="F92" s="72"/>
      <c r="G92" s="72"/>
      <c r="BZ92" s="79"/>
      <c r="CA92" s="79"/>
      <c r="CB92" s="55">
        <v>5</v>
      </c>
      <c r="CC92" s="38" t="s">
        <v>160</v>
      </c>
    </row>
    <row r="93" spans="2:81" x14ac:dyDescent="0.2">
      <c r="B93" s="72"/>
      <c r="C93" s="73"/>
      <c r="D93" s="72"/>
      <c r="E93" s="72"/>
      <c r="F93" s="72"/>
      <c r="G93" s="72"/>
      <c r="BZ93" s="79"/>
      <c r="CA93" s="79"/>
      <c r="CB93" s="55">
        <v>4</v>
      </c>
      <c r="CC93" s="38" t="s">
        <v>160</v>
      </c>
    </row>
    <row r="94" spans="2:81" x14ac:dyDescent="0.2">
      <c r="B94" s="72"/>
      <c r="C94" s="73"/>
      <c r="D94" s="72"/>
      <c r="E94" s="72"/>
      <c r="F94" s="72"/>
      <c r="G94" s="72"/>
      <c r="BZ94" s="79"/>
      <c r="CA94" s="79"/>
      <c r="CB94" s="55">
        <v>3</v>
      </c>
      <c r="CC94" s="38" t="s">
        <v>160</v>
      </c>
    </row>
    <row r="95" spans="2:81" x14ac:dyDescent="0.2">
      <c r="B95" s="72"/>
      <c r="C95" s="73"/>
      <c r="D95" s="72"/>
      <c r="E95" s="72"/>
      <c r="F95" s="72"/>
      <c r="G95" s="72"/>
      <c r="BZ95" s="79"/>
      <c r="CA95" s="79"/>
      <c r="CB95" s="55">
        <v>2</v>
      </c>
      <c r="CC95" s="38" t="s">
        <v>160</v>
      </c>
    </row>
    <row r="96" spans="2:81" x14ac:dyDescent="0.2">
      <c r="B96" s="72"/>
      <c r="C96" s="73"/>
      <c r="D96" s="72"/>
      <c r="E96" s="72"/>
      <c r="F96" s="72"/>
      <c r="G96" s="72"/>
      <c r="BZ96" s="79"/>
      <c r="CA96" s="79"/>
      <c r="CB96" s="55">
        <v>1</v>
      </c>
      <c r="CC96" s="38" t="s">
        <v>160</v>
      </c>
    </row>
    <row r="97" spans="2:81" x14ac:dyDescent="0.2">
      <c r="B97" s="72"/>
      <c r="C97" s="73"/>
      <c r="D97" s="72"/>
      <c r="E97" s="72"/>
      <c r="F97" s="72"/>
      <c r="G97" s="72"/>
      <c r="BZ97" s="79"/>
      <c r="CA97" s="79"/>
      <c r="CB97" s="55">
        <v>0</v>
      </c>
      <c r="CC97" s="38" t="s">
        <v>160</v>
      </c>
    </row>
    <row r="98" spans="2:81" x14ac:dyDescent="0.2">
      <c r="B98" s="72"/>
      <c r="C98" s="73"/>
      <c r="D98" s="72"/>
      <c r="E98" s="72"/>
      <c r="F98" s="72"/>
      <c r="G98" s="72"/>
      <c r="BZ98" s="79"/>
      <c r="CA98" s="79"/>
    </row>
    <row r="99" spans="2:81" x14ac:dyDescent="0.2">
      <c r="B99" s="72"/>
      <c r="C99" s="73"/>
      <c r="D99" s="72"/>
      <c r="E99" s="72"/>
      <c r="F99" s="72"/>
      <c r="G99" s="72"/>
      <c r="BZ99" s="79"/>
      <c r="CA99" s="79"/>
    </row>
    <row r="100" spans="2:81" x14ac:dyDescent="0.2">
      <c r="B100" s="72"/>
      <c r="C100" s="73"/>
      <c r="D100" s="72"/>
      <c r="E100" s="72"/>
      <c r="F100" s="72"/>
      <c r="G100" s="72"/>
      <c r="BZ100" s="79"/>
      <c r="CA100" s="79"/>
    </row>
    <row r="101" spans="2:81" x14ac:dyDescent="0.2">
      <c r="B101" s="72"/>
      <c r="C101" s="73"/>
      <c r="D101" s="72"/>
      <c r="E101" s="72"/>
      <c r="F101" s="72"/>
      <c r="G101" s="72"/>
      <c r="BZ101" s="79"/>
      <c r="CA101" s="79"/>
    </row>
    <row r="102" spans="2:81" x14ac:dyDescent="0.2">
      <c r="B102" s="72"/>
      <c r="C102" s="73"/>
      <c r="D102" s="72"/>
      <c r="E102" s="72"/>
      <c r="F102" s="72"/>
      <c r="G102" s="72"/>
      <c r="BZ102" s="79"/>
      <c r="CA102" s="79"/>
    </row>
    <row r="103" spans="2:81" x14ac:dyDescent="0.2">
      <c r="B103" s="72"/>
      <c r="C103" s="73"/>
      <c r="D103" s="72"/>
      <c r="E103" s="72"/>
      <c r="F103" s="72"/>
      <c r="G103" s="72"/>
      <c r="BZ103" s="79"/>
      <c r="CA103" s="79"/>
    </row>
    <row r="104" spans="2:81" x14ac:dyDescent="0.2">
      <c r="B104" s="72"/>
      <c r="C104" s="73"/>
      <c r="D104" s="72"/>
      <c r="E104" s="72"/>
      <c r="F104" s="72"/>
      <c r="G104" s="72"/>
      <c r="BZ104" s="79"/>
      <c r="CA104" s="79"/>
    </row>
    <row r="105" spans="2:81" x14ac:dyDescent="0.2">
      <c r="B105" s="72"/>
      <c r="C105" s="73"/>
      <c r="D105" s="72"/>
      <c r="E105" s="72"/>
      <c r="F105" s="72"/>
      <c r="G105" s="72"/>
      <c r="BZ105" s="79"/>
      <c r="CA105" s="79"/>
    </row>
    <row r="106" spans="2:81" x14ac:dyDescent="0.2">
      <c r="B106" s="72"/>
      <c r="C106" s="73"/>
      <c r="D106" s="72"/>
      <c r="E106" s="72"/>
      <c r="F106" s="72"/>
      <c r="G106" s="72"/>
      <c r="BZ106" s="79"/>
      <c r="CA106" s="79"/>
    </row>
    <row r="107" spans="2:81" x14ac:dyDescent="0.2">
      <c r="B107" s="72"/>
      <c r="C107" s="73"/>
      <c r="D107" s="72"/>
      <c r="E107" s="72"/>
      <c r="F107" s="72"/>
      <c r="G107" s="72"/>
      <c r="BZ107" s="79"/>
      <c r="CA107" s="79"/>
    </row>
    <row r="108" spans="2:81" x14ac:dyDescent="0.2">
      <c r="B108" s="72"/>
      <c r="C108" s="73"/>
      <c r="D108" s="72"/>
      <c r="E108" s="72"/>
      <c r="F108" s="72"/>
      <c r="G108" s="72"/>
      <c r="BZ108" s="79"/>
      <c r="CA108" s="79"/>
    </row>
    <row r="109" spans="2:81" x14ac:dyDescent="0.2">
      <c r="B109" s="72"/>
      <c r="C109" s="73"/>
      <c r="D109" s="72"/>
      <c r="E109" s="72"/>
      <c r="F109" s="72"/>
      <c r="G109" s="72"/>
      <c r="BZ109" s="79"/>
      <c r="CA109" s="79"/>
    </row>
    <row r="110" spans="2:81" x14ac:dyDescent="0.2">
      <c r="B110" s="72"/>
      <c r="C110" s="73"/>
      <c r="D110" s="72"/>
      <c r="E110" s="72"/>
      <c r="F110" s="72"/>
      <c r="G110" s="72"/>
      <c r="BZ110" s="79"/>
      <c r="CA110" s="79"/>
    </row>
    <row r="111" spans="2:81" x14ac:dyDescent="0.2">
      <c r="B111" s="72"/>
      <c r="C111" s="73"/>
      <c r="D111" s="72"/>
      <c r="E111" s="72"/>
      <c r="F111" s="72"/>
      <c r="G111" s="72"/>
      <c r="BZ111" s="79"/>
      <c r="CA111" s="79"/>
    </row>
    <row r="112" spans="2:81" x14ac:dyDescent="0.2">
      <c r="B112" s="72"/>
      <c r="C112" s="73"/>
      <c r="D112" s="72"/>
      <c r="E112" s="72"/>
      <c r="F112" s="72"/>
      <c r="G112" s="72"/>
      <c r="BZ112" s="79"/>
      <c r="CA112" s="79"/>
    </row>
    <row r="113" spans="2:79" x14ac:dyDescent="0.2">
      <c r="B113" s="72"/>
      <c r="C113" s="73"/>
      <c r="D113" s="72"/>
      <c r="E113" s="72"/>
      <c r="F113" s="72"/>
      <c r="G113" s="72"/>
      <c r="BZ113" s="79"/>
      <c r="CA113" s="79"/>
    </row>
    <row r="114" spans="2:79" x14ac:dyDescent="0.2">
      <c r="B114" s="72"/>
      <c r="C114" s="73"/>
      <c r="D114" s="72"/>
      <c r="E114" s="72"/>
      <c r="F114" s="72"/>
      <c r="G114" s="72"/>
      <c r="BZ114" s="79"/>
      <c r="CA114" s="79"/>
    </row>
    <row r="115" spans="2:79" x14ac:dyDescent="0.2">
      <c r="B115" s="72"/>
      <c r="C115" s="73"/>
      <c r="D115" s="72"/>
      <c r="E115" s="72"/>
      <c r="F115" s="72"/>
      <c r="G115" s="72"/>
      <c r="BZ115" s="79"/>
      <c r="CA115" s="79"/>
    </row>
    <row r="116" spans="2:79" x14ac:dyDescent="0.2">
      <c r="B116" s="72"/>
      <c r="C116" s="73"/>
      <c r="D116" s="72"/>
      <c r="E116" s="72"/>
      <c r="F116" s="72"/>
      <c r="G116" s="72"/>
      <c r="BZ116" s="79"/>
      <c r="CA116" s="79"/>
    </row>
    <row r="117" spans="2:79" x14ac:dyDescent="0.2">
      <c r="B117" s="72"/>
      <c r="C117" s="73"/>
      <c r="D117" s="72"/>
      <c r="E117" s="72"/>
      <c r="F117" s="72"/>
      <c r="G117" s="72"/>
      <c r="BZ117" s="79"/>
      <c r="CA117" s="79"/>
    </row>
    <row r="118" spans="2:79" x14ac:dyDescent="0.2">
      <c r="B118" s="72"/>
      <c r="C118" s="73"/>
      <c r="D118" s="72"/>
      <c r="E118" s="72"/>
      <c r="F118" s="72"/>
      <c r="G118" s="72"/>
      <c r="BZ118" s="79"/>
      <c r="CA118" s="79"/>
    </row>
    <row r="119" spans="2:79" x14ac:dyDescent="0.2">
      <c r="B119" s="72"/>
      <c r="C119" s="73"/>
      <c r="D119" s="72"/>
      <c r="E119" s="72"/>
      <c r="F119" s="72"/>
      <c r="G119" s="72"/>
      <c r="BZ119" s="79"/>
      <c r="CA119" s="79"/>
    </row>
    <row r="120" spans="2:79" x14ac:dyDescent="0.2">
      <c r="B120" s="72"/>
      <c r="C120" s="73"/>
      <c r="D120" s="72"/>
      <c r="E120" s="72"/>
      <c r="F120" s="72"/>
      <c r="G120" s="72"/>
      <c r="BZ120" s="79"/>
      <c r="CA120" s="79"/>
    </row>
    <row r="121" spans="2:79" x14ac:dyDescent="0.2">
      <c r="B121" s="72"/>
      <c r="C121" s="73"/>
      <c r="D121" s="72"/>
      <c r="E121" s="72"/>
      <c r="F121" s="72"/>
      <c r="G121" s="72"/>
      <c r="BZ121" s="79"/>
      <c r="CA121" s="79"/>
    </row>
    <row r="122" spans="2:79" x14ac:dyDescent="0.2">
      <c r="B122" s="72"/>
      <c r="C122" s="73"/>
      <c r="D122" s="72"/>
      <c r="E122" s="72"/>
      <c r="F122" s="72"/>
      <c r="G122" s="72"/>
      <c r="BZ122" s="79"/>
      <c r="CA122" s="79"/>
    </row>
    <row r="123" spans="2:79" x14ac:dyDescent="0.2">
      <c r="B123" s="72"/>
      <c r="C123" s="73"/>
      <c r="D123" s="72"/>
      <c r="E123" s="72"/>
      <c r="F123" s="72"/>
      <c r="G123" s="72"/>
      <c r="BZ123" s="79"/>
      <c r="CA123" s="79"/>
    </row>
    <row r="124" spans="2:79" x14ac:dyDescent="0.2">
      <c r="B124" s="72"/>
      <c r="C124" s="73"/>
      <c r="D124" s="72"/>
      <c r="E124" s="72"/>
      <c r="F124" s="72"/>
      <c r="G124" s="72"/>
      <c r="BZ124" s="79"/>
      <c r="CA124" s="79"/>
    </row>
    <row r="125" spans="2:79" x14ac:dyDescent="0.2">
      <c r="B125" s="72"/>
      <c r="C125" s="73"/>
      <c r="D125" s="72"/>
      <c r="E125" s="72"/>
      <c r="F125" s="72"/>
      <c r="G125" s="72"/>
      <c r="BZ125" s="79"/>
      <c r="CA125" s="79"/>
    </row>
    <row r="126" spans="2:79" x14ac:dyDescent="0.2">
      <c r="B126" s="72"/>
      <c r="C126" s="73"/>
      <c r="D126" s="72"/>
      <c r="E126" s="72"/>
      <c r="F126" s="72"/>
      <c r="G126" s="72"/>
      <c r="BZ126" s="79"/>
      <c r="CA126" s="79"/>
    </row>
    <row r="127" spans="2:79" x14ac:dyDescent="0.2">
      <c r="B127" s="72"/>
      <c r="C127" s="73"/>
      <c r="D127" s="72"/>
      <c r="E127" s="72"/>
      <c r="F127" s="72"/>
      <c r="G127" s="72"/>
      <c r="BZ127" s="79"/>
      <c r="CA127" s="79"/>
    </row>
    <row r="128" spans="2:79" x14ac:dyDescent="0.2">
      <c r="B128" s="72"/>
      <c r="C128" s="73"/>
      <c r="D128" s="72"/>
      <c r="E128" s="72"/>
      <c r="F128" s="72"/>
      <c r="G128" s="72"/>
      <c r="BZ128" s="79"/>
      <c r="CA128" s="79"/>
    </row>
    <row r="129" spans="2:79" x14ac:dyDescent="0.2">
      <c r="B129" s="72"/>
      <c r="C129" s="73"/>
      <c r="D129" s="72"/>
      <c r="E129" s="72"/>
      <c r="F129" s="72"/>
      <c r="G129" s="72"/>
      <c r="BZ129" s="79"/>
      <c r="CA129" s="79"/>
    </row>
    <row r="130" spans="2:79" x14ac:dyDescent="0.2">
      <c r="B130" s="72"/>
      <c r="C130" s="73"/>
      <c r="D130" s="72"/>
      <c r="E130" s="72"/>
      <c r="F130" s="72"/>
      <c r="G130" s="72"/>
      <c r="BZ130" s="79"/>
      <c r="CA130" s="79"/>
    </row>
    <row r="131" spans="2:79" x14ac:dyDescent="0.2">
      <c r="B131" s="72"/>
      <c r="C131" s="73"/>
      <c r="D131" s="72"/>
      <c r="E131" s="72"/>
      <c r="F131" s="72"/>
      <c r="G131" s="72"/>
      <c r="BZ131" s="79"/>
      <c r="CA131" s="79"/>
    </row>
    <row r="132" spans="2:79" x14ac:dyDescent="0.2">
      <c r="B132" s="72"/>
      <c r="C132" s="73"/>
      <c r="D132" s="72"/>
      <c r="E132" s="72"/>
      <c r="F132" s="72"/>
      <c r="G132" s="72"/>
      <c r="BZ132" s="79"/>
      <c r="CA132" s="79"/>
    </row>
    <row r="133" spans="2:79" x14ac:dyDescent="0.2">
      <c r="B133" s="72"/>
      <c r="C133" s="73"/>
      <c r="D133" s="72"/>
      <c r="E133" s="72"/>
      <c r="F133" s="72"/>
      <c r="G133" s="72"/>
      <c r="BZ133" s="79"/>
      <c r="CA133" s="79"/>
    </row>
    <row r="134" spans="2:79" x14ac:dyDescent="0.2">
      <c r="B134" s="72"/>
      <c r="C134" s="73"/>
      <c r="D134" s="72"/>
      <c r="E134" s="72"/>
      <c r="F134" s="72"/>
      <c r="G134" s="72"/>
      <c r="BZ134" s="79"/>
      <c r="CA134" s="79"/>
    </row>
    <row r="135" spans="2:79" x14ac:dyDescent="0.2">
      <c r="B135" s="72"/>
      <c r="C135" s="73"/>
      <c r="D135" s="72"/>
      <c r="E135" s="72"/>
      <c r="F135" s="72"/>
      <c r="G135" s="72"/>
      <c r="BZ135" s="79"/>
      <c r="CA135" s="79"/>
    </row>
    <row r="136" spans="2:79" x14ac:dyDescent="0.2">
      <c r="B136" s="72"/>
      <c r="C136" s="73"/>
      <c r="D136" s="72"/>
      <c r="E136" s="72"/>
      <c r="F136" s="72"/>
      <c r="G136" s="72"/>
      <c r="BZ136" s="79"/>
      <c r="CA136" s="79"/>
    </row>
    <row r="137" spans="2:79" x14ac:dyDescent="0.2">
      <c r="B137" s="72"/>
      <c r="C137" s="73"/>
      <c r="D137" s="72"/>
      <c r="E137" s="72"/>
      <c r="F137" s="72"/>
      <c r="G137" s="72"/>
      <c r="BZ137" s="79"/>
      <c r="CA137" s="79"/>
    </row>
    <row r="138" spans="2:79" x14ac:dyDescent="0.2">
      <c r="B138" s="72"/>
      <c r="C138" s="73"/>
      <c r="D138" s="72"/>
      <c r="E138" s="72"/>
      <c r="F138" s="72"/>
      <c r="G138" s="72"/>
      <c r="BZ138" s="79"/>
      <c r="CA138" s="79"/>
    </row>
    <row r="139" spans="2:79" x14ac:dyDescent="0.2">
      <c r="B139" s="72"/>
      <c r="C139" s="73"/>
      <c r="D139" s="72"/>
      <c r="E139" s="72"/>
      <c r="F139" s="72"/>
      <c r="G139" s="72"/>
      <c r="BZ139" s="79"/>
      <c r="CA139" s="79"/>
    </row>
    <row r="140" spans="2:79" x14ac:dyDescent="0.2">
      <c r="B140" s="72"/>
      <c r="C140" s="73"/>
      <c r="D140" s="72"/>
      <c r="E140" s="72"/>
      <c r="F140" s="72"/>
      <c r="G140" s="72"/>
      <c r="BZ140" s="79"/>
      <c r="CA140" s="79"/>
    </row>
    <row r="141" spans="2:79" x14ac:dyDescent="0.2">
      <c r="B141" s="72"/>
      <c r="C141" s="73"/>
      <c r="D141" s="72"/>
      <c r="E141" s="72"/>
      <c r="F141" s="72"/>
      <c r="G141" s="72"/>
      <c r="BZ141" s="79"/>
      <c r="CA141" s="79"/>
    </row>
    <row r="142" spans="2:79" x14ac:dyDescent="0.2">
      <c r="B142" s="72"/>
      <c r="C142" s="73"/>
      <c r="D142" s="72"/>
      <c r="E142" s="72"/>
      <c r="F142" s="72"/>
      <c r="G142" s="72"/>
      <c r="BZ142" s="79"/>
      <c r="CA142" s="79"/>
    </row>
    <row r="143" spans="2:79" x14ac:dyDescent="0.2">
      <c r="B143" s="72"/>
      <c r="C143" s="73"/>
      <c r="D143" s="72"/>
      <c r="E143" s="72"/>
      <c r="F143" s="72"/>
      <c r="G143" s="72"/>
      <c r="BZ143" s="79"/>
      <c r="CA143" s="79"/>
    </row>
    <row r="144" spans="2:79" x14ac:dyDescent="0.2">
      <c r="B144" s="72"/>
      <c r="C144" s="73"/>
      <c r="D144" s="72"/>
      <c r="E144" s="72"/>
      <c r="F144" s="72"/>
      <c r="G144" s="72"/>
      <c r="BZ144" s="79"/>
      <c r="CA144" s="79"/>
    </row>
    <row r="145" spans="2:79" x14ac:dyDescent="0.2">
      <c r="B145" s="72"/>
      <c r="C145" s="73"/>
      <c r="D145" s="72"/>
      <c r="E145" s="72"/>
      <c r="F145" s="72"/>
      <c r="G145" s="72"/>
      <c r="BZ145" s="79"/>
      <c r="CA145" s="79"/>
    </row>
    <row r="146" spans="2:79" x14ac:dyDescent="0.2">
      <c r="B146" s="72"/>
      <c r="C146" s="73"/>
      <c r="D146" s="72"/>
      <c r="E146" s="72"/>
      <c r="F146" s="72"/>
      <c r="G146" s="72"/>
      <c r="BZ146" s="79"/>
      <c r="CA146" s="79"/>
    </row>
    <row r="147" spans="2:79" x14ac:dyDescent="0.2">
      <c r="B147" s="72"/>
      <c r="C147" s="73"/>
      <c r="D147" s="72"/>
      <c r="E147" s="72"/>
      <c r="F147" s="72"/>
      <c r="G147" s="72"/>
      <c r="BZ147" s="79"/>
      <c r="CA147" s="79"/>
    </row>
    <row r="148" spans="2:79" x14ac:dyDescent="0.2">
      <c r="B148" s="72"/>
      <c r="C148" s="73"/>
      <c r="D148" s="72"/>
      <c r="E148" s="72"/>
      <c r="F148" s="72"/>
      <c r="G148" s="72"/>
      <c r="BZ148" s="79"/>
      <c r="CA148" s="79"/>
    </row>
    <row r="149" spans="2:79" x14ac:dyDescent="0.2">
      <c r="B149" s="72"/>
      <c r="C149" s="73"/>
      <c r="D149" s="72"/>
      <c r="E149" s="72"/>
      <c r="F149" s="72"/>
      <c r="G149" s="72"/>
      <c r="BZ149" s="79"/>
      <c r="CA149" s="79"/>
    </row>
    <row r="150" spans="2:79" x14ac:dyDescent="0.2">
      <c r="B150" s="72"/>
      <c r="C150" s="73"/>
      <c r="D150" s="72"/>
      <c r="E150" s="72"/>
      <c r="F150" s="72"/>
      <c r="G150" s="72"/>
      <c r="BZ150" s="79"/>
      <c r="CA150" s="79"/>
    </row>
    <row r="151" spans="2:79" x14ac:dyDescent="0.2">
      <c r="B151" s="72"/>
      <c r="C151" s="73"/>
      <c r="D151" s="72"/>
      <c r="E151" s="72"/>
      <c r="F151" s="72"/>
      <c r="G151" s="72"/>
      <c r="BZ151" s="79"/>
      <c r="CA151" s="79"/>
    </row>
    <row r="152" spans="2:79" x14ac:dyDescent="0.2">
      <c r="B152" s="72"/>
      <c r="C152" s="73"/>
      <c r="D152" s="72"/>
      <c r="E152" s="72"/>
      <c r="F152" s="72"/>
      <c r="G152" s="72"/>
      <c r="BZ152" s="79"/>
      <c r="CA152" s="79"/>
    </row>
    <row r="153" spans="2:79" x14ac:dyDescent="0.2">
      <c r="B153" s="72"/>
      <c r="C153" s="73"/>
      <c r="D153" s="72"/>
      <c r="E153" s="72"/>
      <c r="F153" s="72"/>
      <c r="G153" s="72"/>
      <c r="BZ153" s="79"/>
      <c r="CA153" s="79"/>
    </row>
    <row r="154" spans="2:79" x14ac:dyDescent="0.2">
      <c r="B154" s="72"/>
      <c r="C154" s="73"/>
      <c r="D154" s="72"/>
      <c r="E154" s="72"/>
      <c r="F154" s="72"/>
      <c r="G154" s="72"/>
      <c r="BZ154" s="79"/>
      <c r="CA154" s="79"/>
    </row>
    <row r="155" spans="2:79" x14ac:dyDescent="0.2">
      <c r="B155" s="72"/>
      <c r="C155" s="73"/>
      <c r="D155" s="72"/>
      <c r="E155" s="72"/>
      <c r="F155" s="72"/>
      <c r="G155" s="72"/>
      <c r="BZ155" s="79"/>
      <c r="CA155" s="79"/>
    </row>
    <row r="156" spans="2:79" x14ac:dyDescent="0.2">
      <c r="B156" s="72"/>
      <c r="C156" s="73"/>
      <c r="D156" s="72"/>
      <c r="E156" s="72"/>
      <c r="F156" s="72"/>
      <c r="G156" s="72"/>
      <c r="BZ156" s="79"/>
      <c r="CA156" s="79"/>
    </row>
    <row r="157" spans="2:79" x14ac:dyDescent="0.2">
      <c r="B157" s="72"/>
      <c r="C157" s="73"/>
      <c r="D157" s="72"/>
      <c r="E157" s="72"/>
      <c r="F157" s="72"/>
      <c r="G157" s="72"/>
      <c r="BZ157" s="79"/>
      <c r="CA157" s="79"/>
    </row>
    <row r="158" spans="2:79" x14ac:dyDescent="0.2">
      <c r="B158" s="72"/>
      <c r="C158" s="73"/>
      <c r="D158" s="72"/>
      <c r="E158" s="72"/>
      <c r="F158" s="72"/>
      <c r="G158" s="72"/>
      <c r="BZ158" s="79"/>
      <c r="CA158" s="79"/>
    </row>
    <row r="159" spans="2:79" x14ac:dyDescent="0.2">
      <c r="B159" s="72"/>
      <c r="C159" s="73"/>
      <c r="D159" s="72"/>
      <c r="E159" s="72"/>
      <c r="F159" s="72"/>
      <c r="G159" s="72"/>
      <c r="BZ159" s="79"/>
      <c r="CA159" s="79"/>
    </row>
    <row r="160" spans="2:79" x14ac:dyDescent="0.2">
      <c r="B160" s="72"/>
      <c r="C160" s="73"/>
      <c r="D160" s="72"/>
      <c r="E160" s="72"/>
      <c r="F160" s="72"/>
      <c r="G160" s="72"/>
      <c r="BZ160" s="79"/>
      <c r="CA160" s="79"/>
    </row>
    <row r="161" spans="2:79" x14ac:dyDescent="0.2">
      <c r="B161" s="72"/>
      <c r="C161" s="73"/>
      <c r="D161" s="72"/>
      <c r="E161" s="72"/>
      <c r="F161" s="72"/>
      <c r="G161" s="72"/>
      <c r="BZ161" s="79"/>
      <c r="CA161" s="79"/>
    </row>
    <row r="162" spans="2:79" x14ac:dyDescent="0.2">
      <c r="B162" s="72"/>
      <c r="C162" s="73"/>
      <c r="D162" s="72"/>
      <c r="E162" s="72"/>
      <c r="F162" s="72"/>
      <c r="G162" s="72"/>
      <c r="BZ162" s="79"/>
      <c r="CA162" s="79"/>
    </row>
    <row r="163" spans="2:79" x14ac:dyDescent="0.2">
      <c r="B163" s="72"/>
      <c r="C163" s="73"/>
      <c r="D163" s="72"/>
      <c r="E163" s="72"/>
      <c r="F163" s="72"/>
      <c r="G163" s="72"/>
      <c r="BZ163" s="79"/>
      <c r="CA163" s="79"/>
    </row>
    <row r="164" spans="2:79" x14ac:dyDescent="0.2">
      <c r="B164" s="72"/>
      <c r="C164" s="73"/>
      <c r="D164" s="72"/>
      <c r="E164" s="72"/>
      <c r="F164" s="72"/>
      <c r="G164" s="72"/>
      <c r="BZ164" s="79"/>
      <c r="CA164" s="79"/>
    </row>
    <row r="165" spans="2:79" x14ac:dyDescent="0.2">
      <c r="B165" s="72"/>
      <c r="C165" s="73"/>
      <c r="D165" s="72"/>
      <c r="E165" s="72"/>
      <c r="F165" s="72"/>
      <c r="G165" s="72"/>
      <c r="BZ165" s="79"/>
      <c r="CA165" s="79"/>
    </row>
    <row r="166" spans="2:79" x14ac:dyDescent="0.2">
      <c r="B166" s="72"/>
      <c r="C166" s="73"/>
      <c r="D166" s="72"/>
      <c r="E166" s="72"/>
      <c r="F166" s="72"/>
      <c r="G166" s="72"/>
      <c r="BZ166" s="79"/>
      <c r="CA166" s="79"/>
    </row>
    <row r="167" spans="2:79" x14ac:dyDescent="0.2">
      <c r="B167" s="72"/>
      <c r="C167" s="73"/>
      <c r="D167" s="72"/>
      <c r="E167" s="72"/>
      <c r="F167" s="72"/>
      <c r="G167" s="72"/>
      <c r="BZ167" s="79"/>
      <c r="CA167" s="79"/>
    </row>
    <row r="168" spans="2:79" x14ac:dyDescent="0.2">
      <c r="B168" s="72"/>
      <c r="C168" s="73"/>
      <c r="D168" s="72"/>
      <c r="E168" s="72"/>
      <c r="F168" s="72"/>
      <c r="G168" s="72"/>
      <c r="BZ168" s="79"/>
      <c r="CA168" s="79"/>
    </row>
    <row r="169" spans="2:79" x14ac:dyDescent="0.2">
      <c r="B169" s="72"/>
      <c r="C169" s="73"/>
      <c r="D169" s="72"/>
      <c r="E169" s="72"/>
      <c r="F169" s="72"/>
      <c r="G169" s="72"/>
      <c r="BZ169" s="79"/>
      <c r="CA169" s="79"/>
    </row>
    <row r="170" spans="2:79" x14ac:dyDescent="0.2">
      <c r="B170" s="72"/>
      <c r="C170" s="73"/>
      <c r="D170" s="72"/>
      <c r="E170" s="72"/>
      <c r="F170" s="72"/>
      <c r="G170" s="72"/>
      <c r="BZ170" s="79"/>
      <c r="CA170" s="79"/>
    </row>
    <row r="171" spans="2:79" x14ac:dyDescent="0.2">
      <c r="B171" s="72"/>
      <c r="C171" s="73"/>
      <c r="D171" s="72"/>
      <c r="E171" s="72"/>
      <c r="F171" s="72"/>
      <c r="G171" s="72"/>
      <c r="BZ171" s="79"/>
      <c r="CA171" s="79"/>
    </row>
    <row r="172" spans="2:79" x14ac:dyDescent="0.2">
      <c r="B172" s="72"/>
      <c r="C172" s="73"/>
      <c r="D172" s="72"/>
      <c r="E172" s="72"/>
      <c r="F172" s="72"/>
      <c r="G172" s="72"/>
      <c r="BZ172" s="79"/>
      <c r="CA172" s="79"/>
    </row>
    <row r="173" spans="2:79" x14ac:dyDescent="0.2">
      <c r="B173" s="72"/>
      <c r="C173" s="73"/>
      <c r="D173" s="72"/>
      <c r="E173" s="72"/>
      <c r="F173" s="72"/>
      <c r="G173" s="72"/>
      <c r="BZ173" s="79"/>
      <c r="CA173" s="79"/>
    </row>
    <row r="174" spans="2:79" x14ac:dyDescent="0.2">
      <c r="B174" s="72"/>
      <c r="C174" s="73"/>
      <c r="D174" s="72"/>
      <c r="E174" s="72"/>
      <c r="F174" s="72"/>
      <c r="G174" s="72"/>
      <c r="BZ174" s="79"/>
      <c r="CA174" s="79"/>
    </row>
    <row r="175" spans="2:79" x14ac:dyDescent="0.2">
      <c r="B175" s="72"/>
      <c r="C175" s="73"/>
      <c r="D175" s="72"/>
      <c r="E175" s="72"/>
      <c r="F175" s="72"/>
      <c r="G175" s="72"/>
      <c r="BZ175" s="79"/>
      <c r="CA175" s="79"/>
    </row>
    <row r="176" spans="2:79" x14ac:dyDescent="0.2">
      <c r="B176" s="72"/>
      <c r="C176" s="73"/>
      <c r="D176" s="72"/>
      <c r="E176" s="72"/>
      <c r="F176" s="72"/>
      <c r="G176" s="72"/>
      <c r="BZ176" s="79"/>
      <c r="CA176" s="79"/>
    </row>
    <row r="177" spans="2:79" x14ac:dyDescent="0.2">
      <c r="B177" s="72"/>
      <c r="C177" s="73"/>
      <c r="D177" s="72"/>
      <c r="E177" s="72"/>
      <c r="F177" s="72"/>
      <c r="G177" s="72"/>
      <c r="BZ177" s="79"/>
      <c r="CA177" s="79"/>
    </row>
    <row r="178" spans="2:79" x14ac:dyDescent="0.2">
      <c r="B178" s="72"/>
      <c r="C178" s="73"/>
      <c r="D178" s="72"/>
      <c r="E178" s="72"/>
      <c r="F178" s="72"/>
      <c r="G178" s="72"/>
      <c r="BZ178" s="79"/>
      <c r="CA178" s="79"/>
    </row>
    <row r="179" spans="2:79" x14ac:dyDescent="0.2">
      <c r="B179" s="72"/>
      <c r="C179" s="73"/>
      <c r="D179" s="72"/>
      <c r="E179" s="72"/>
      <c r="F179" s="72"/>
      <c r="G179" s="72"/>
      <c r="BZ179" s="79"/>
      <c r="CA179" s="79"/>
    </row>
    <row r="180" spans="2:79" x14ac:dyDescent="0.2">
      <c r="B180" s="72"/>
      <c r="C180" s="73"/>
      <c r="D180" s="72"/>
      <c r="E180" s="72"/>
      <c r="F180" s="72"/>
      <c r="G180" s="72"/>
      <c r="BZ180" s="79"/>
      <c r="CA180" s="79"/>
    </row>
    <row r="181" spans="2:79" x14ac:dyDescent="0.2">
      <c r="B181" s="72"/>
      <c r="C181" s="73"/>
      <c r="D181" s="72"/>
      <c r="E181" s="72"/>
      <c r="F181" s="72"/>
      <c r="G181" s="72"/>
      <c r="BZ181" s="79"/>
      <c r="CA181" s="79"/>
    </row>
    <row r="182" spans="2:79" x14ac:dyDescent="0.2">
      <c r="B182" s="72"/>
      <c r="C182" s="73"/>
      <c r="D182" s="72"/>
      <c r="E182" s="72"/>
      <c r="F182" s="72"/>
      <c r="G182" s="72"/>
      <c r="BZ182" s="79"/>
      <c r="CA182" s="79"/>
    </row>
    <row r="183" spans="2:79" x14ac:dyDescent="0.2">
      <c r="B183" s="72"/>
      <c r="C183" s="73"/>
      <c r="D183" s="72"/>
      <c r="E183" s="72"/>
      <c r="F183" s="72"/>
      <c r="G183" s="72"/>
      <c r="BZ183" s="79"/>
      <c r="CA183" s="79"/>
    </row>
    <row r="184" spans="2:79" x14ac:dyDescent="0.2">
      <c r="B184" s="72"/>
      <c r="C184" s="73"/>
      <c r="D184" s="72"/>
      <c r="E184" s="72"/>
      <c r="F184" s="72"/>
      <c r="G184" s="72"/>
      <c r="BZ184" s="79"/>
      <c r="CA184" s="79"/>
    </row>
    <row r="185" spans="2:79" x14ac:dyDescent="0.2">
      <c r="B185" s="72"/>
      <c r="C185" s="73"/>
      <c r="D185" s="72"/>
      <c r="E185" s="72"/>
      <c r="F185" s="72"/>
      <c r="G185" s="72"/>
      <c r="BZ185" s="79"/>
      <c r="CA185" s="79"/>
    </row>
    <row r="186" spans="2:79" x14ac:dyDescent="0.2">
      <c r="B186" s="72"/>
      <c r="C186" s="73"/>
      <c r="D186" s="72"/>
      <c r="E186" s="72"/>
      <c r="F186" s="72"/>
      <c r="G186" s="72"/>
      <c r="BZ186" s="79"/>
      <c r="CA186" s="79"/>
    </row>
    <row r="187" spans="2:79" x14ac:dyDescent="0.2">
      <c r="B187" s="72"/>
      <c r="C187" s="73"/>
      <c r="D187" s="72"/>
      <c r="E187" s="72"/>
      <c r="F187" s="72"/>
      <c r="G187" s="72"/>
      <c r="BZ187" s="79"/>
      <c r="CA187" s="79"/>
    </row>
    <row r="188" spans="2:79" x14ac:dyDescent="0.2">
      <c r="B188" s="72"/>
      <c r="C188" s="73"/>
      <c r="D188" s="72"/>
      <c r="E188" s="72"/>
      <c r="F188" s="72"/>
      <c r="G188" s="72"/>
      <c r="BZ188" s="79"/>
      <c r="CA188" s="79"/>
    </row>
    <row r="189" spans="2:79" x14ac:dyDescent="0.2">
      <c r="B189" s="72"/>
      <c r="C189" s="73"/>
      <c r="D189" s="72"/>
      <c r="E189" s="72"/>
      <c r="F189" s="72"/>
      <c r="G189" s="72"/>
      <c r="BZ189" s="79"/>
      <c r="CA189" s="79"/>
    </row>
    <row r="190" spans="2:79" x14ac:dyDescent="0.2">
      <c r="B190" s="72"/>
      <c r="C190" s="73"/>
      <c r="D190" s="72"/>
      <c r="E190" s="72"/>
      <c r="F190" s="72"/>
      <c r="G190" s="72"/>
      <c r="BZ190" s="79"/>
      <c r="CA190" s="79"/>
    </row>
    <row r="191" spans="2:79" x14ac:dyDescent="0.2">
      <c r="B191" s="72"/>
      <c r="C191" s="73"/>
      <c r="D191" s="72"/>
      <c r="E191" s="72"/>
      <c r="F191" s="72"/>
      <c r="G191" s="72"/>
      <c r="BZ191" s="79"/>
      <c r="CA191" s="79"/>
    </row>
    <row r="192" spans="2:79" x14ac:dyDescent="0.2">
      <c r="B192" s="72"/>
      <c r="C192" s="73"/>
      <c r="D192" s="72"/>
      <c r="E192" s="72"/>
      <c r="F192" s="72"/>
      <c r="G192" s="72"/>
      <c r="BZ192" s="79"/>
      <c r="CA192" s="79"/>
    </row>
    <row r="193" spans="2:79" x14ac:dyDescent="0.2">
      <c r="B193" s="72"/>
      <c r="C193" s="73"/>
      <c r="D193" s="72"/>
      <c r="E193" s="72"/>
      <c r="F193" s="72"/>
      <c r="G193" s="72"/>
      <c r="BZ193" s="79"/>
      <c r="CA193" s="79"/>
    </row>
    <row r="194" spans="2:79" x14ac:dyDescent="0.2">
      <c r="B194" s="72"/>
      <c r="C194" s="73"/>
      <c r="D194" s="72"/>
      <c r="E194" s="72"/>
      <c r="F194" s="72"/>
      <c r="G194" s="72"/>
      <c r="BZ194" s="79"/>
      <c r="CA194" s="79"/>
    </row>
    <row r="195" spans="2:79" x14ac:dyDescent="0.2">
      <c r="B195" s="72"/>
      <c r="C195" s="73"/>
      <c r="D195" s="72"/>
      <c r="E195" s="72"/>
      <c r="F195" s="72"/>
      <c r="G195" s="72"/>
      <c r="BZ195" s="79"/>
      <c r="CA195" s="79"/>
    </row>
    <row r="196" spans="2:79" x14ac:dyDescent="0.2">
      <c r="B196" s="72"/>
      <c r="C196" s="73"/>
      <c r="D196" s="72"/>
      <c r="E196" s="72"/>
      <c r="F196" s="72"/>
      <c r="G196" s="72"/>
      <c r="BZ196" s="79"/>
      <c r="CA196" s="79"/>
    </row>
    <row r="197" spans="2:79" x14ac:dyDescent="0.2">
      <c r="B197" s="72"/>
      <c r="C197" s="73"/>
      <c r="D197" s="72"/>
      <c r="E197" s="72"/>
      <c r="F197" s="72"/>
      <c r="G197" s="72"/>
      <c r="BZ197" s="79"/>
      <c r="CA197" s="79"/>
    </row>
    <row r="198" spans="2:79" x14ac:dyDescent="0.2">
      <c r="B198" s="72"/>
      <c r="C198" s="73"/>
      <c r="D198" s="72"/>
      <c r="E198" s="72"/>
      <c r="F198" s="72"/>
      <c r="G198" s="72"/>
      <c r="BZ198" s="79"/>
      <c r="CA198" s="79"/>
    </row>
    <row r="199" spans="2:79" x14ac:dyDescent="0.2">
      <c r="B199" s="72"/>
      <c r="C199" s="73"/>
      <c r="D199" s="72"/>
      <c r="E199" s="72"/>
      <c r="F199" s="72"/>
      <c r="G199" s="72"/>
      <c r="BZ199" s="79"/>
      <c r="CA199" s="79"/>
    </row>
    <row r="200" spans="2:79" x14ac:dyDescent="0.2">
      <c r="B200" s="72"/>
      <c r="C200" s="73"/>
      <c r="D200" s="72"/>
      <c r="E200" s="72"/>
      <c r="F200" s="72"/>
      <c r="G200" s="72"/>
      <c r="BZ200" s="79"/>
      <c r="CA200" s="79"/>
    </row>
    <row r="201" spans="2:79" x14ac:dyDescent="0.2">
      <c r="B201" s="72"/>
      <c r="C201" s="73"/>
      <c r="D201" s="72"/>
      <c r="E201" s="72"/>
      <c r="F201" s="72"/>
      <c r="G201" s="72"/>
      <c r="BZ201" s="79"/>
      <c r="CA201" s="79"/>
    </row>
    <row r="202" spans="2:79" x14ac:dyDescent="0.2">
      <c r="B202" s="72"/>
      <c r="C202" s="73"/>
      <c r="D202" s="72"/>
      <c r="E202" s="72"/>
      <c r="F202" s="72"/>
      <c r="G202" s="72"/>
      <c r="BZ202" s="79"/>
      <c r="CA202" s="79"/>
    </row>
    <row r="203" spans="2:79" x14ac:dyDescent="0.2">
      <c r="B203" s="72"/>
      <c r="C203" s="73"/>
      <c r="D203" s="72"/>
      <c r="E203" s="72"/>
      <c r="F203" s="72"/>
      <c r="G203" s="72"/>
      <c r="BZ203" s="79"/>
      <c r="CA203" s="79"/>
    </row>
    <row r="204" spans="2:79" x14ac:dyDescent="0.2">
      <c r="B204" s="72"/>
      <c r="C204" s="73"/>
      <c r="D204" s="72"/>
      <c r="E204" s="72"/>
      <c r="F204" s="72"/>
      <c r="G204" s="72"/>
      <c r="BZ204" s="79"/>
      <c r="CA204" s="79"/>
    </row>
    <row r="205" spans="2:79" x14ac:dyDescent="0.2">
      <c r="B205" s="72"/>
      <c r="C205" s="73"/>
      <c r="D205" s="72"/>
      <c r="E205" s="72"/>
      <c r="F205" s="72"/>
      <c r="G205" s="72"/>
      <c r="BZ205" s="79"/>
      <c r="CA205" s="79"/>
    </row>
    <row r="206" spans="2:79" x14ac:dyDescent="0.2">
      <c r="B206" s="72"/>
      <c r="C206" s="73"/>
      <c r="D206" s="72"/>
      <c r="E206" s="72"/>
      <c r="F206" s="72"/>
      <c r="G206" s="72"/>
      <c r="BZ206" s="79"/>
      <c r="CA206" s="79"/>
    </row>
    <row r="207" spans="2:79" x14ac:dyDescent="0.2">
      <c r="B207" s="72"/>
      <c r="C207" s="73"/>
      <c r="D207" s="72"/>
      <c r="E207" s="72"/>
      <c r="F207" s="72"/>
      <c r="G207" s="72"/>
      <c r="BZ207" s="79"/>
      <c r="CA207" s="79"/>
    </row>
    <row r="208" spans="2:79" x14ac:dyDescent="0.2">
      <c r="B208" s="72"/>
      <c r="C208" s="73"/>
      <c r="D208" s="72"/>
      <c r="E208" s="72"/>
      <c r="F208" s="72"/>
      <c r="G208" s="72"/>
      <c r="BZ208" s="79"/>
      <c r="CA208" s="79"/>
    </row>
    <row r="209" spans="2:79" x14ac:dyDescent="0.2">
      <c r="B209" s="72"/>
      <c r="C209" s="73"/>
      <c r="D209" s="72"/>
      <c r="E209" s="72"/>
      <c r="F209" s="72"/>
      <c r="G209" s="72"/>
      <c r="BZ209" s="79"/>
      <c r="CA209" s="79"/>
    </row>
    <row r="210" spans="2:79" x14ac:dyDescent="0.2">
      <c r="B210" s="72"/>
      <c r="C210" s="73"/>
      <c r="D210" s="72"/>
      <c r="E210" s="72"/>
      <c r="F210" s="72"/>
      <c r="G210" s="72"/>
      <c r="BZ210" s="79"/>
      <c r="CA210" s="79"/>
    </row>
    <row r="211" spans="2:79" x14ac:dyDescent="0.2">
      <c r="B211" s="72"/>
      <c r="C211" s="73"/>
      <c r="D211" s="72"/>
      <c r="E211" s="72"/>
      <c r="F211" s="72"/>
      <c r="G211" s="72"/>
      <c r="BZ211" s="79"/>
      <c r="CA211" s="79"/>
    </row>
    <row r="212" spans="2:79" x14ac:dyDescent="0.2">
      <c r="B212" s="72"/>
      <c r="C212" s="73"/>
      <c r="D212" s="72"/>
      <c r="E212" s="72"/>
      <c r="F212" s="72"/>
      <c r="G212" s="72"/>
      <c r="BZ212" s="79"/>
      <c r="CA212" s="79"/>
    </row>
    <row r="213" spans="2:79" x14ac:dyDescent="0.2">
      <c r="B213" s="72"/>
      <c r="C213" s="73"/>
      <c r="D213" s="72"/>
      <c r="E213" s="72"/>
      <c r="F213" s="72"/>
      <c r="G213" s="72"/>
      <c r="BZ213" s="79"/>
      <c r="CA213" s="79"/>
    </row>
    <row r="214" spans="2:79" x14ac:dyDescent="0.2">
      <c r="B214" s="72"/>
      <c r="C214" s="73"/>
      <c r="D214" s="72"/>
      <c r="E214" s="72"/>
      <c r="F214" s="72"/>
      <c r="G214" s="72"/>
      <c r="BZ214" s="79"/>
      <c r="CA214" s="79"/>
    </row>
    <row r="215" spans="2:79" x14ac:dyDescent="0.2">
      <c r="B215" s="72"/>
      <c r="C215" s="73"/>
      <c r="D215" s="72"/>
      <c r="E215" s="72"/>
      <c r="F215" s="72"/>
      <c r="G215" s="72"/>
      <c r="BZ215" s="79"/>
      <c r="CA215" s="79"/>
    </row>
    <row r="216" spans="2:79" x14ac:dyDescent="0.2">
      <c r="B216" s="72"/>
      <c r="C216" s="73"/>
      <c r="D216" s="72"/>
      <c r="E216" s="72"/>
      <c r="F216" s="72"/>
      <c r="G216" s="72"/>
      <c r="BZ216" s="79"/>
      <c r="CA216" s="79"/>
    </row>
    <row r="217" spans="2:79" x14ac:dyDescent="0.2">
      <c r="B217" s="72"/>
      <c r="C217" s="73"/>
      <c r="D217" s="72"/>
      <c r="E217" s="72"/>
      <c r="F217" s="72"/>
      <c r="G217" s="72"/>
      <c r="BZ217" s="79"/>
      <c r="CA217" s="79"/>
    </row>
    <row r="218" spans="2:79" x14ac:dyDescent="0.2">
      <c r="B218" s="72"/>
      <c r="C218" s="73"/>
      <c r="D218" s="72"/>
      <c r="E218" s="72"/>
      <c r="F218" s="72"/>
      <c r="G218" s="72"/>
      <c r="BZ218" s="79"/>
      <c r="CA218" s="79"/>
    </row>
    <row r="219" spans="2:79" x14ac:dyDescent="0.2">
      <c r="B219" s="72"/>
      <c r="C219" s="73"/>
      <c r="D219" s="72"/>
      <c r="E219" s="72"/>
      <c r="F219" s="72"/>
      <c r="G219" s="72"/>
      <c r="BZ219" s="79"/>
      <c r="CA219" s="79"/>
    </row>
    <row r="220" spans="2:79" x14ac:dyDescent="0.2">
      <c r="B220" s="72"/>
      <c r="C220" s="73"/>
      <c r="D220" s="72"/>
      <c r="E220" s="72"/>
      <c r="F220" s="72"/>
      <c r="G220" s="72"/>
      <c r="BZ220" s="79"/>
      <c r="CA220" s="79"/>
    </row>
    <row r="221" spans="2:79" x14ac:dyDescent="0.2">
      <c r="B221" s="72"/>
      <c r="C221" s="73"/>
      <c r="D221" s="72"/>
      <c r="E221" s="72"/>
      <c r="F221" s="72"/>
      <c r="G221" s="72"/>
      <c r="BZ221" s="79"/>
      <c r="CA221" s="79"/>
    </row>
    <row r="222" spans="2:79" x14ac:dyDescent="0.2">
      <c r="B222" s="72"/>
      <c r="C222" s="73"/>
      <c r="D222" s="72"/>
      <c r="E222" s="72"/>
      <c r="F222" s="72"/>
      <c r="G222" s="72"/>
      <c r="BZ222" s="79"/>
      <c r="CA222" s="79"/>
    </row>
    <row r="223" spans="2:79" x14ac:dyDescent="0.2">
      <c r="B223" s="72"/>
      <c r="C223" s="73"/>
      <c r="D223" s="72"/>
      <c r="E223" s="72"/>
      <c r="F223" s="72"/>
      <c r="G223" s="72"/>
      <c r="BZ223" s="79"/>
      <c r="CA223" s="79"/>
    </row>
    <row r="224" spans="2:79" x14ac:dyDescent="0.2">
      <c r="B224" s="72"/>
      <c r="C224" s="73"/>
      <c r="D224" s="72"/>
      <c r="E224" s="72"/>
      <c r="F224" s="72"/>
      <c r="G224" s="72"/>
      <c r="BZ224" s="79"/>
      <c r="CA224" s="79"/>
    </row>
    <row r="225" spans="2:79" x14ac:dyDescent="0.2">
      <c r="B225" s="72"/>
      <c r="C225" s="73"/>
      <c r="D225" s="72"/>
      <c r="E225" s="72"/>
      <c r="F225" s="72"/>
      <c r="G225" s="72"/>
      <c r="BZ225" s="79"/>
      <c r="CA225" s="79"/>
    </row>
    <row r="226" spans="2:79" x14ac:dyDescent="0.2">
      <c r="B226" s="72"/>
      <c r="C226" s="73"/>
      <c r="D226" s="72"/>
      <c r="E226" s="72"/>
      <c r="F226" s="72"/>
      <c r="G226" s="72"/>
      <c r="BZ226" s="79"/>
      <c r="CA226" s="79"/>
    </row>
    <row r="227" spans="2:79" x14ac:dyDescent="0.2">
      <c r="B227" s="72"/>
      <c r="C227" s="73"/>
      <c r="D227" s="72"/>
      <c r="E227" s="72"/>
      <c r="F227" s="72"/>
      <c r="G227" s="72"/>
      <c r="BZ227" s="79"/>
      <c r="CA227" s="79"/>
    </row>
    <row r="228" spans="2:79" x14ac:dyDescent="0.2">
      <c r="B228" s="72"/>
      <c r="C228" s="73"/>
      <c r="D228" s="72"/>
      <c r="E228" s="72"/>
      <c r="F228" s="72"/>
      <c r="G228" s="72"/>
      <c r="BZ228" s="79"/>
      <c r="CA228" s="79"/>
    </row>
    <row r="229" spans="2:79" x14ac:dyDescent="0.2">
      <c r="B229" s="72"/>
      <c r="C229" s="73"/>
      <c r="D229" s="72"/>
      <c r="E229" s="72"/>
      <c r="F229" s="72"/>
      <c r="G229" s="72"/>
      <c r="BZ229" s="79"/>
      <c r="CA229" s="79"/>
    </row>
    <row r="230" spans="2:79" x14ac:dyDescent="0.2">
      <c r="B230" s="72"/>
      <c r="C230" s="73"/>
      <c r="D230" s="72"/>
      <c r="E230" s="72"/>
      <c r="F230" s="72"/>
      <c r="G230" s="72"/>
      <c r="BZ230" s="79"/>
      <c r="CA230" s="79"/>
    </row>
    <row r="231" spans="2:79" x14ac:dyDescent="0.2">
      <c r="B231" s="72"/>
      <c r="C231" s="73"/>
      <c r="D231" s="72"/>
      <c r="E231" s="72"/>
      <c r="F231" s="72"/>
      <c r="G231" s="72"/>
      <c r="BZ231" s="79"/>
      <c r="CA231" s="79"/>
    </row>
    <row r="232" spans="2:79" x14ac:dyDescent="0.2">
      <c r="B232" s="72"/>
      <c r="C232" s="73"/>
      <c r="D232" s="72"/>
      <c r="E232" s="72"/>
      <c r="F232" s="72"/>
      <c r="G232" s="72"/>
      <c r="BZ232" s="79"/>
      <c r="CA232" s="79"/>
    </row>
    <row r="233" spans="2:79" x14ac:dyDescent="0.2">
      <c r="B233" s="72"/>
      <c r="C233" s="73"/>
      <c r="D233" s="72"/>
      <c r="E233" s="72"/>
      <c r="F233" s="72"/>
      <c r="G233" s="72"/>
      <c r="BZ233" s="79"/>
      <c r="CA233" s="79"/>
    </row>
    <row r="234" spans="2:79" x14ac:dyDescent="0.2">
      <c r="B234" s="72"/>
      <c r="C234" s="73"/>
      <c r="D234" s="72"/>
      <c r="E234" s="72"/>
      <c r="F234" s="72"/>
      <c r="G234" s="72"/>
      <c r="BZ234" s="79"/>
      <c r="CA234" s="79"/>
    </row>
    <row r="235" spans="2:79" x14ac:dyDescent="0.2">
      <c r="B235" s="72"/>
      <c r="C235" s="73"/>
      <c r="D235" s="72"/>
      <c r="E235" s="72"/>
      <c r="F235" s="72"/>
      <c r="G235" s="72"/>
      <c r="BZ235" s="79"/>
      <c r="CA235" s="79"/>
    </row>
    <row r="236" spans="2:79" x14ac:dyDescent="0.2">
      <c r="B236" s="72"/>
      <c r="C236" s="73"/>
      <c r="D236" s="72"/>
      <c r="E236" s="72"/>
      <c r="F236" s="72"/>
      <c r="G236" s="72"/>
      <c r="BZ236" s="79"/>
      <c r="CA236" s="79"/>
    </row>
    <row r="237" spans="2:79" x14ac:dyDescent="0.2">
      <c r="B237" s="72"/>
      <c r="C237" s="73"/>
      <c r="D237" s="72"/>
      <c r="E237" s="72"/>
      <c r="F237" s="72"/>
      <c r="G237" s="72"/>
      <c r="BZ237" s="79"/>
      <c r="CA237" s="79"/>
    </row>
    <row r="238" spans="2:79" x14ac:dyDescent="0.2">
      <c r="B238" s="72"/>
      <c r="C238" s="73"/>
      <c r="D238" s="72"/>
      <c r="E238" s="72"/>
      <c r="F238" s="72"/>
      <c r="G238" s="72"/>
      <c r="BZ238" s="79"/>
      <c r="CA238" s="79"/>
    </row>
    <row r="239" spans="2:79" x14ac:dyDescent="0.2">
      <c r="B239" s="72"/>
      <c r="C239" s="73"/>
      <c r="D239" s="72"/>
      <c r="E239" s="72"/>
      <c r="F239" s="72"/>
      <c r="G239" s="72"/>
      <c r="BZ239" s="79"/>
      <c r="CA239" s="79"/>
    </row>
    <row r="240" spans="2:79" x14ac:dyDescent="0.2">
      <c r="B240" s="72"/>
      <c r="C240" s="73"/>
      <c r="D240" s="72"/>
      <c r="E240" s="72"/>
      <c r="F240" s="72"/>
      <c r="G240" s="72"/>
      <c r="BZ240" s="79"/>
      <c r="CA240" s="79"/>
    </row>
    <row r="241" spans="2:79" x14ac:dyDescent="0.2">
      <c r="B241" s="72"/>
      <c r="C241" s="73"/>
      <c r="D241" s="72"/>
      <c r="E241" s="72"/>
      <c r="F241" s="72"/>
      <c r="G241" s="72"/>
      <c r="BZ241" s="79"/>
      <c r="CA241" s="79"/>
    </row>
    <row r="242" spans="2:79" x14ac:dyDescent="0.2">
      <c r="B242" s="72"/>
      <c r="C242" s="73"/>
      <c r="D242" s="72"/>
      <c r="E242" s="72"/>
      <c r="F242" s="72"/>
      <c r="G242" s="72"/>
      <c r="BZ242" s="79"/>
      <c r="CA242" s="79"/>
    </row>
    <row r="243" spans="2:79" x14ac:dyDescent="0.2">
      <c r="B243" s="72"/>
      <c r="C243" s="73"/>
      <c r="D243" s="72"/>
      <c r="E243" s="72"/>
      <c r="F243" s="72"/>
      <c r="G243" s="72"/>
      <c r="BZ243" s="79"/>
      <c r="CA243" s="79"/>
    </row>
    <row r="244" spans="2:79" x14ac:dyDescent="0.2">
      <c r="B244" s="72"/>
      <c r="C244" s="73"/>
      <c r="D244" s="72"/>
      <c r="E244" s="72"/>
      <c r="F244" s="72"/>
      <c r="G244" s="72"/>
      <c r="BZ244" s="79"/>
      <c r="CA244" s="79"/>
    </row>
    <row r="245" spans="2:79" x14ac:dyDescent="0.2">
      <c r="B245" s="72"/>
      <c r="C245" s="73"/>
      <c r="D245" s="72"/>
      <c r="E245" s="72"/>
      <c r="F245" s="72"/>
      <c r="G245" s="72"/>
      <c r="BZ245" s="79"/>
      <c r="CA245" s="79"/>
    </row>
    <row r="246" spans="2:79" x14ac:dyDescent="0.2">
      <c r="B246" s="72"/>
      <c r="C246" s="73"/>
      <c r="D246" s="72"/>
      <c r="E246" s="72"/>
      <c r="F246" s="72"/>
      <c r="G246" s="72"/>
      <c r="BZ246" s="79"/>
      <c r="CA246" s="79"/>
    </row>
    <row r="247" spans="2:79" x14ac:dyDescent="0.2">
      <c r="B247" s="72"/>
      <c r="C247" s="73"/>
      <c r="D247" s="72"/>
      <c r="E247" s="72"/>
      <c r="F247" s="72"/>
      <c r="G247" s="72"/>
      <c r="BZ247" s="79"/>
      <c r="CA247" s="79"/>
    </row>
    <row r="248" spans="2:79" x14ac:dyDescent="0.2">
      <c r="B248" s="72"/>
      <c r="C248" s="73"/>
      <c r="D248" s="72"/>
      <c r="E248" s="72"/>
      <c r="F248" s="72"/>
      <c r="G248" s="72"/>
      <c r="BZ248" s="79"/>
      <c r="CA248" s="79"/>
    </row>
    <row r="249" spans="2:79" x14ac:dyDescent="0.2">
      <c r="B249" s="72"/>
      <c r="C249" s="73"/>
      <c r="D249" s="72"/>
      <c r="E249" s="72"/>
      <c r="F249" s="72"/>
      <c r="G249" s="72"/>
      <c r="BZ249" s="79"/>
      <c r="CA249" s="79"/>
    </row>
    <row r="250" spans="2:79" x14ac:dyDescent="0.2">
      <c r="B250" s="72"/>
      <c r="C250" s="73"/>
      <c r="D250" s="72"/>
      <c r="E250" s="72"/>
      <c r="F250" s="72"/>
      <c r="G250" s="72"/>
      <c r="BZ250" s="79"/>
      <c r="CA250" s="79"/>
    </row>
    <row r="251" spans="2:79" x14ac:dyDescent="0.2">
      <c r="B251" s="72"/>
      <c r="C251" s="73"/>
      <c r="D251" s="72"/>
      <c r="E251" s="72"/>
      <c r="F251" s="72"/>
      <c r="G251" s="72"/>
      <c r="BZ251" s="79"/>
      <c r="CA251" s="79"/>
    </row>
    <row r="252" spans="2:79" x14ac:dyDescent="0.2">
      <c r="B252" s="72"/>
      <c r="C252" s="73"/>
      <c r="D252" s="72"/>
      <c r="E252" s="72"/>
      <c r="F252" s="72"/>
      <c r="G252" s="72"/>
      <c r="BZ252" s="79"/>
      <c r="CA252" s="79"/>
    </row>
    <row r="253" spans="2:79" x14ac:dyDescent="0.2">
      <c r="B253" s="72"/>
      <c r="C253" s="73"/>
      <c r="D253" s="72"/>
      <c r="E253" s="72"/>
      <c r="F253" s="72"/>
      <c r="G253" s="72"/>
      <c r="BZ253" s="79"/>
      <c r="CA253" s="79"/>
    </row>
    <row r="254" spans="2:79" x14ac:dyDescent="0.2">
      <c r="B254" s="72"/>
      <c r="C254" s="73"/>
      <c r="D254" s="72"/>
      <c r="E254" s="72"/>
      <c r="F254" s="72"/>
      <c r="G254" s="72"/>
      <c r="BZ254" s="79"/>
      <c r="CA254" s="79"/>
    </row>
    <row r="255" spans="2:79" x14ac:dyDescent="0.2">
      <c r="B255" s="72"/>
      <c r="C255" s="73"/>
      <c r="D255" s="72"/>
      <c r="E255" s="72"/>
      <c r="F255" s="72"/>
      <c r="G255" s="72"/>
      <c r="BZ255" s="79"/>
      <c r="CA255" s="79"/>
    </row>
    <row r="256" spans="2:79" x14ac:dyDescent="0.2">
      <c r="B256" s="72"/>
      <c r="C256" s="73"/>
      <c r="D256" s="72"/>
      <c r="E256" s="72"/>
      <c r="F256" s="72"/>
      <c r="G256" s="72"/>
      <c r="BZ256" s="79"/>
      <c r="CA256" s="79"/>
    </row>
    <row r="257" spans="2:79" x14ac:dyDescent="0.2">
      <c r="B257" s="72"/>
      <c r="C257" s="73"/>
      <c r="D257" s="72"/>
      <c r="E257" s="72"/>
      <c r="F257" s="72"/>
      <c r="G257" s="72"/>
      <c r="BZ257" s="79"/>
      <c r="CA257" s="79"/>
    </row>
    <row r="258" spans="2:79" x14ac:dyDescent="0.2">
      <c r="B258" s="72"/>
      <c r="C258" s="73"/>
      <c r="D258" s="72"/>
      <c r="E258" s="72"/>
      <c r="F258" s="72"/>
      <c r="G258" s="72"/>
      <c r="BZ258" s="79"/>
      <c r="CA258" s="79"/>
    </row>
    <row r="259" spans="2:79" x14ac:dyDescent="0.2">
      <c r="B259" s="72"/>
      <c r="C259" s="73"/>
      <c r="D259" s="72"/>
      <c r="E259" s="72"/>
      <c r="F259" s="72"/>
      <c r="G259" s="72"/>
      <c r="BZ259" s="79"/>
      <c r="CA259" s="79"/>
    </row>
    <row r="260" spans="2:79" x14ac:dyDescent="0.2">
      <c r="B260" s="72"/>
      <c r="C260" s="73"/>
      <c r="D260" s="72"/>
      <c r="E260" s="72"/>
      <c r="F260" s="72"/>
      <c r="G260" s="72"/>
      <c r="BZ260" s="79"/>
      <c r="CA260" s="79"/>
    </row>
    <row r="261" spans="2:79" x14ac:dyDescent="0.2">
      <c r="B261" s="72"/>
      <c r="C261" s="73"/>
      <c r="D261" s="72"/>
      <c r="E261" s="72"/>
      <c r="F261" s="72"/>
      <c r="G261" s="72"/>
      <c r="BZ261" s="79"/>
      <c r="CA261" s="79"/>
    </row>
    <row r="262" spans="2:79" x14ac:dyDescent="0.2">
      <c r="B262" s="72"/>
      <c r="C262" s="73"/>
      <c r="D262" s="72"/>
      <c r="E262" s="72"/>
      <c r="F262" s="72"/>
      <c r="G262" s="72"/>
      <c r="BZ262" s="79"/>
      <c r="CA262" s="79"/>
    </row>
    <row r="263" spans="2:79" x14ac:dyDescent="0.2">
      <c r="B263" s="72"/>
      <c r="C263" s="73"/>
      <c r="D263" s="72"/>
      <c r="E263" s="72"/>
      <c r="F263" s="72"/>
      <c r="G263" s="72"/>
      <c r="BZ263" s="79"/>
      <c r="CA263" s="79"/>
    </row>
    <row r="264" spans="2:79" x14ac:dyDescent="0.2">
      <c r="B264" s="72"/>
      <c r="C264" s="73"/>
      <c r="D264" s="72"/>
      <c r="E264" s="72"/>
      <c r="F264" s="72"/>
      <c r="G264" s="72"/>
      <c r="BZ264" s="79"/>
      <c r="CA264" s="79"/>
    </row>
    <row r="265" spans="2:79" x14ac:dyDescent="0.2">
      <c r="B265" s="72"/>
      <c r="C265" s="73"/>
      <c r="D265" s="72"/>
      <c r="E265" s="72"/>
      <c r="F265" s="72"/>
      <c r="G265" s="72"/>
      <c r="BZ265" s="79"/>
      <c r="CA265" s="79"/>
    </row>
    <row r="266" spans="2:79" x14ac:dyDescent="0.2">
      <c r="B266" s="72"/>
      <c r="C266" s="73"/>
      <c r="D266" s="72"/>
      <c r="E266" s="72"/>
      <c r="F266" s="72"/>
      <c r="G266" s="72"/>
      <c r="BZ266" s="79"/>
      <c r="CA266" s="79"/>
    </row>
    <row r="267" spans="2:79" x14ac:dyDescent="0.2">
      <c r="B267" s="72"/>
      <c r="C267" s="73"/>
      <c r="D267" s="72"/>
      <c r="E267" s="72"/>
      <c r="F267" s="72"/>
      <c r="G267" s="72"/>
      <c r="BZ267" s="79"/>
      <c r="CA267" s="79"/>
    </row>
    <row r="268" spans="2:79" x14ac:dyDescent="0.2">
      <c r="B268" s="72"/>
      <c r="C268" s="73"/>
      <c r="D268" s="72"/>
      <c r="E268" s="72"/>
      <c r="F268" s="72"/>
      <c r="G268" s="72"/>
      <c r="BZ268" s="79"/>
      <c r="CA268" s="79"/>
    </row>
    <row r="269" spans="2:79" x14ac:dyDescent="0.2">
      <c r="B269" s="72"/>
      <c r="C269" s="73"/>
      <c r="D269" s="72"/>
      <c r="E269" s="72"/>
      <c r="F269" s="72"/>
      <c r="G269" s="72"/>
      <c r="BZ269" s="79"/>
      <c r="CA269" s="79"/>
    </row>
    <row r="270" spans="2:79" x14ac:dyDescent="0.2">
      <c r="B270" s="72"/>
      <c r="C270" s="73"/>
      <c r="D270" s="72"/>
      <c r="E270" s="72"/>
      <c r="F270" s="72"/>
      <c r="G270" s="72"/>
      <c r="BZ270" s="79"/>
      <c r="CA270" s="79"/>
    </row>
    <row r="271" spans="2:79" x14ac:dyDescent="0.2">
      <c r="B271" s="72"/>
      <c r="C271" s="73"/>
      <c r="D271" s="72"/>
      <c r="E271" s="72"/>
      <c r="F271" s="72"/>
      <c r="G271" s="72"/>
      <c r="BZ271" s="79"/>
      <c r="CA271" s="79"/>
    </row>
    <row r="272" spans="2:79" x14ac:dyDescent="0.2">
      <c r="B272" s="72"/>
      <c r="C272" s="73"/>
      <c r="D272" s="72"/>
      <c r="E272" s="72"/>
      <c r="F272" s="72"/>
      <c r="G272" s="72"/>
      <c r="BZ272" s="79"/>
      <c r="CA272" s="79"/>
    </row>
    <row r="273" spans="2:79" x14ac:dyDescent="0.2">
      <c r="B273" s="72"/>
      <c r="C273" s="73"/>
      <c r="D273" s="72"/>
      <c r="E273" s="72"/>
      <c r="F273" s="72"/>
      <c r="G273" s="72"/>
      <c r="BZ273" s="79"/>
      <c r="CA273" s="79"/>
    </row>
    <row r="274" spans="2:79" x14ac:dyDescent="0.2">
      <c r="B274" s="72"/>
      <c r="C274" s="73"/>
      <c r="D274" s="72"/>
      <c r="E274" s="72"/>
      <c r="F274" s="72"/>
      <c r="G274" s="72"/>
      <c r="BZ274" s="79"/>
      <c r="CA274" s="79"/>
    </row>
    <row r="275" spans="2:79" x14ac:dyDescent="0.2">
      <c r="B275" s="72"/>
      <c r="C275" s="73"/>
      <c r="D275" s="72"/>
      <c r="E275" s="72"/>
      <c r="F275" s="72"/>
      <c r="G275" s="72"/>
      <c r="BZ275" s="79"/>
      <c r="CA275" s="79"/>
    </row>
    <row r="276" spans="2:79" x14ac:dyDescent="0.2">
      <c r="B276" s="72"/>
      <c r="C276" s="73"/>
      <c r="D276" s="72"/>
      <c r="E276" s="72"/>
      <c r="F276" s="72"/>
      <c r="G276" s="72"/>
      <c r="BZ276" s="79"/>
      <c r="CA276" s="79"/>
    </row>
    <row r="277" spans="2:79" x14ac:dyDescent="0.2">
      <c r="B277" s="72"/>
      <c r="C277" s="73"/>
      <c r="D277" s="72"/>
      <c r="E277" s="72"/>
      <c r="F277" s="72"/>
      <c r="G277" s="72"/>
      <c r="BZ277" s="79"/>
      <c r="CA277" s="79"/>
    </row>
    <row r="278" spans="2:79" x14ac:dyDescent="0.2">
      <c r="B278" s="72"/>
      <c r="C278" s="73"/>
      <c r="D278" s="72"/>
      <c r="E278" s="72"/>
      <c r="F278" s="72"/>
      <c r="G278" s="72"/>
      <c r="BZ278" s="79"/>
      <c r="CA278" s="79"/>
    </row>
    <row r="279" spans="2:79" x14ac:dyDescent="0.2">
      <c r="B279" s="72"/>
      <c r="C279" s="73"/>
      <c r="D279" s="72"/>
      <c r="E279" s="72"/>
      <c r="F279" s="72"/>
      <c r="G279" s="72"/>
      <c r="BZ279" s="79"/>
      <c r="CA279" s="79"/>
    </row>
    <row r="280" spans="2:79" x14ac:dyDescent="0.2">
      <c r="B280" s="72"/>
      <c r="C280" s="73"/>
      <c r="D280" s="72"/>
      <c r="E280" s="72"/>
      <c r="F280" s="72"/>
      <c r="G280" s="72"/>
      <c r="BZ280" s="79"/>
      <c r="CA280" s="79"/>
    </row>
    <row r="281" spans="2:79" x14ac:dyDescent="0.2">
      <c r="B281" s="72"/>
      <c r="C281" s="73"/>
      <c r="D281" s="72"/>
      <c r="E281" s="72"/>
      <c r="F281" s="72"/>
      <c r="G281" s="72"/>
      <c r="BZ281" s="79"/>
      <c r="CA281" s="79"/>
    </row>
    <row r="282" spans="2:79" x14ac:dyDescent="0.2">
      <c r="B282" s="72"/>
      <c r="C282" s="73"/>
      <c r="D282" s="72"/>
      <c r="E282" s="72"/>
      <c r="F282" s="72"/>
      <c r="G282" s="72"/>
      <c r="BZ282" s="79"/>
      <c r="CA282" s="79"/>
    </row>
    <row r="283" spans="2:79" x14ac:dyDescent="0.2">
      <c r="B283" s="72"/>
      <c r="C283" s="73"/>
      <c r="D283" s="72"/>
      <c r="E283" s="72"/>
      <c r="F283" s="72"/>
      <c r="G283" s="72"/>
      <c r="BZ283" s="79"/>
      <c r="CA283" s="79"/>
    </row>
    <row r="284" spans="2:79" x14ac:dyDescent="0.2">
      <c r="B284" s="72"/>
      <c r="C284" s="73"/>
      <c r="D284" s="72"/>
      <c r="E284" s="72"/>
      <c r="F284" s="72"/>
      <c r="G284" s="72"/>
      <c r="BZ284" s="79"/>
      <c r="CA284" s="79"/>
    </row>
    <row r="285" spans="2:79" x14ac:dyDescent="0.2">
      <c r="B285" s="72"/>
      <c r="C285" s="73"/>
      <c r="D285" s="72"/>
      <c r="E285" s="72"/>
      <c r="F285" s="72"/>
      <c r="G285" s="72"/>
      <c r="BZ285" s="79"/>
      <c r="CA285" s="79"/>
    </row>
    <row r="286" spans="2:79" x14ac:dyDescent="0.2">
      <c r="B286" s="72"/>
      <c r="C286" s="73"/>
      <c r="D286" s="72"/>
      <c r="E286" s="72"/>
      <c r="F286" s="72"/>
      <c r="G286" s="72"/>
      <c r="BZ286" s="79"/>
      <c r="CA286" s="79"/>
    </row>
    <row r="287" spans="2:79" x14ac:dyDescent="0.2">
      <c r="B287" s="72"/>
      <c r="C287" s="73"/>
      <c r="D287" s="72"/>
      <c r="E287" s="72"/>
      <c r="F287" s="72"/>
      <c r="G287" s="72"/>
      <c r="BZ287" s="79"/>
      <c r="CA287" s="79"/>
    </row>
    <row r="288" spans="2:79" x14ac:dyDescent="0.2">
      <c r="B288" s="72"/>
      <c r="C288" s="73"/>
      <c r="D288" s="72"/>
      <c r="E288" s="72"/>
      <c r="F288" s="72"/>
      <c r="G288" s="72"/>
      <c r="BZ288" s="79"/>
      <c r="CA288" s="79"/>
    </row>
    <row r="289" spans="2:79" x14ac:dyDescent="0.2">
      <c r="B289" s="72"/>
      <c r="C289" s="73"/>
      <c r="D289" s="72"/>
      <c r="E289" s="72"/>
      <c r="F289" s="72"/>
      <c r="G289" s="72"/>
      <c r="BZ289" s="79"/>
      <c r="CA289" s="79"/>
    </row>
    <row r="290" spans="2:79" x14ac:dyDescent="0.2">
      <c r="B290" s="72"/>
      <c r="C290" s="73"/>
      <c r="D290" s="72"/>
      <c r="E290" s="72"/>
      <c r="F290" s="72"/>
      <c r="G290" s="72"/>
      <c r="BZ290" s="79"/>
      <c r="CA290" s="79"/>
    </row>
    <row r="291" spans="2:79" x14ac:dyDescent="0.2">
      <c r="B291" s="72"/>
      <c r="C291" s="73"/>
      <c r="D291" s="72"/>
      <c r="E291" s="72"/>
      <c r="F291" s="72"/>
      <c r="G291" s="72"/>
      <c r="BZ291" s="79"/>
      <c r="CA291" s="79"/>
    </row>
    <row r="292" spans="2:79" x14ac:dyDescent="0.2">
      <c r="B292" s="72"/>
      <c r="C292" s="73"/>
      <c r="D292" s="72"/>
      <c r="E292" s="72"/>
      <c r="F292" s="72"/>
      <c r="G292" s="72"/>
      <c r="BZ292" s="79"/>
      <c r="CA292" s="79"/>
    </row>
    <row r="293" spans="2:79" x14ac:dyDescent="0.2">
      <c r="B293" s="72"/>
      <c r="C293" s="73"/>
      <c r="D293" s="72"/>
      <c r="E293" s="72"/>
      <c r="F293" s="72"/>
      <c r="G293" s="72"/>
      <c r="BZ293" s="79"/>
      <c r="CA293" s="79"/>
    </row>
    <row r="294" spans="2:79" x14ac:dyDescent="0.2">
      <c r="B294" s="72"/>
      <c r="C294" s="73"/>
      <c r="D294" s="72"/>
      <c r="E294" s="72"/>
      <c r="F294" s="72"/>
      <c r="G294" s="72"/>
      <c r="BZ294" s="79"/>
      <c r="CA294" s="79"/>
    </row>
    <row r="295" spans="2:79" x14ac:dyDescent="0.2">
      <c r="B295" s="72"/>
      <c r="C295" s="73"/>
      <c r="D295" s="72"/>
      <c r="E295" s="72"/>
      <c r="F295" s="72"/>
      <c r="G295" s="72"/>
      <c r="BZ295" s="79"/>
      <c r="CA295" s="79"/>
    </row>
    <row r="296" spans="2:79" x14ac:dyDescent="0.2">
      <c r="B296" s="72"/>
      <c r="C296" s="73"/>
      <c r="D296" s="72"/>
      <c r="E296" s="72"/>
      <c r="F296" s="72"/>
      <c r="G296" s="72"/>
      <c r="BZ296" s="79"/>
      <c r="CA296" s="79"/>
    </row>
    <row r="297" spans="2:79" x14ac:dyDescent="0.2">
      <c r="B297" s="72"/>
      <c r="C297" s="73"/>
      <c r="D297" s="72"/>
      <c r="E297" s="72"/>
      <c r="F297" s="72"/>
      <c r="G297" s="72"/>
      <c r="BZ297" s="79"/>
      <c r="CA297" s="79"/>
    </row>
    <row r="298" spans="2:79" x14ac:dyDescent="0.2">
      <c r="B298" s="72"/>
      <c r="C298" s="73"/>
      <c r="D298" s="72"/>
      <c r="E298" s="72"/>
      <c r="F298" s="72"/>
      <c r="G298" s="72"/>
      <c r="BZ298" s="79"/>
      <c r="CA298" s="79"/>
    </row>
    <row r="299" spans="2:79" x14ac:dyDescent="0.2">
      <c r="B299" s="72"/>
      <c r="C299" s="73"/>
      <c r="D299" s="72"/>
      <c r="E299" s="72"/>
      <c r="F299" s="72"/>
      <c r="G299" s="72"/>
      <c r="BZ299" s="79"/>
      <c r="CA299" s="79"/>
    </row>
    <row r="300" spans="2:79" x14ac:dyDescent="0.2">
      <c r="B300" s="72"/>
      <c r="C300" s="73"/>
      <c r="D300" s="72"/>
      <c r="E300" s="72"/>
      <c r="F300" s="72"/>
      <c r="G300" s="72"/>
      <c r="BZ300" s="79"/>
      <c r="CA300" s="79"/>
    </row>
    <row r="301" spans="2:79" x14ac:dyDescent="0.2">
      <c r="B301" s="72"/>
      <c r="C301" s="73"/>
      <c r="D301" s="72"/>
      <c r="E301" s="72"/>
      <c r="F301" s="72"/>
      <c r="G301" s="72"/>
      <c r="BZ301" s="79"/>
      <c r="CA301" s="79"/>
    </row>
    <row r="302" spans="2:79" x14ac:dyDescent="0.2">
      <c r="B302" s="72"/>
      <c r="C302" s="73"/>
      <c r="D302" s="72"/>
      <c r="E302" s="72"/>
      <c r="F302" s="72"/>
      <c r="G302" s="72"/>
      <c r="BZ302" s="79"/>
      <c r="CA302" s="79"/>
    </row>
    <row r="303" spans="2:79" x14ac:dyDescent="0.2">
      <c r="B303" s="72"/>
      <c r="C303" s="73"/>
      <c r="D303" s="72"/>
      <c r="E303" s="72"/>
      <c r="F303" s="72"/>
      <c r="G303" s="72"/>
      <c r="BZ303" s="79"/>
      <c r="CA303" s="79"/>
    </row>
    <row r="304" spans="2:79" x14ac:dyDescent="0.2">
      <c r="B304" s="72"/>
      <c r="C304" s="73"/>
      <c r="D304" s="72"/>
      <c r="E304" s="72"/>
      <c r="F304" s="72"/>
      <c r="G304" s="72"/>
      <c r="BZ304" s="79"/>
      <c r="CA304" s="79"/>
    </row>
    <row r="305" spans="2:79" x14ac:dyDescent="0.2">
      <c r="B305" s="72"/>
      <c r="C305" s="73"/>
      <c r="D305" s="72"/>
      <c r="E305" s="72"/>
      <c r="F305" s="72"/>
      <c r="G305" s="72"/>
      <c r="BZ305" s="79"/>
      <c r="CA305" s="79"/>
    </row>
    <row r="306" spans="2:79" x14ac:dyDescent="0.2">
      <c r="B306" s="72"/>
      <c r="C306" s="73"/>
      <c r="D306" s="72"/>
      <c r="E306" s="72"/>
      <c r="F306" s="72"/>
      <c r="G306" s="72"/>
      <c r="BZ306" s="79"/>
      <c r="CA306" s="79"/>
    </row>
    <row r="307" spans="2:79" x14ac:dyDescent="0.2">
      <c r="B307" s="72"/>
      <c r="C307" s="73"/>
      <c r="D307" s="72"/>
      <c r="E307" s="72"/>
      <c r="F307" s="72"/>
      <c r="G307" s="72"/>
      <c r="BZ307" s="79"/>
      <c r="CA307" s="79"/>
    </row>
    <row r="308" spans="2:79" x14ac:dyDescent="0.2">
      <c r="BZ308" s="79"/>
      <c r="CA308" s="79"/>
    </row>
    <row r="309" spans="2:79" x14ac:dyDescent="0.2">
      <c r="BZ309" s="79"/>
      <c r="CA309" s="79"/>
    </row>
    <row r="310" spans="2:79" x14ac:dyDescent="0.2">
      <c r="BZ310" s="79"/>
      <c r="CA310" s="79"/>
    </row>
    <row r="311" spans="2:79" x14ac:dyDescent="0.2">
      <c r="BZ311" s="95" t="s">
        <v>5</v>
      </c>
      <c r="CA311" s="95" t="s">
        <v>25</v>
      </c>
    </row>
    <row r="312" spans="2:79" x14ac:dyDescent="0.2">
      <c r="BZ312" s="54" t="s">
        <v>102</v>
      </c>
      <c r="CA312" s="112" t="s">
        <v>54</v>
      </c>
    </row>
    <row r="313" spans="2:79" x14ac:dyDescent="0.2">
      <c r="BZ313" s="54" t="s">
        <v>104</v>
      </c>
      <c r="CA313" s="112" t="s">
        <v>55</v>
      </c>
    </row>
    <row r="314" spans="2:79" x14ac:dyDescent="0.2">
      <c r="BZ314" s="54" t="s">
        <v>53</v>
      </c>
      <c r="CA314" s="112" t="s">
        <v>56</v>
      </c>
    </row>
    <row r="315" spans="2:79" x14ac:dyDescent="0.2">
      <c r="BZ315" s="54" t="s">
        <v>106</v>
      </c>
      <c r="CA315" s="113"/>
    </row>
    <row r="316" spans="2:79" x14ac:dyDescent="0.2">
      <c r="BZ316" s="54" t="s">
        <v>105</v>
      </c>
      <c r="CA316" s="114"/>
    </row>
    <row r="317" spans="2:79" x14ac:dyDescent="0.2">
      <c r="BZ317" s="79"/>
      <c r="CA317" s="114"/>
    </row>
    <row r="318" spans="2:79" x14ac:dyDescent="0.2">
      <c r="BZ318" s="79"/>
      <c r="CA318" s="114"/>
    </row>
    <row r="319" spans="2:79" x14ac:dyDescent="0.2">
      <c r="BZ319" s="95" t="s">
        <v>72</v>
      </c>
      <c r="CA319" s="95"/>
    </row>
    <row r="320" spans="2:79" x14ac:dyDescent="0.2">
      <c r="BZ320" s="115" t="s">
        <v>75</v>
      </c>
      <c r="CA320" s="115">
        <v>15</v>
      </c>
    </row>
    <row r="321" spans="78:79" x14ac:dyDescent="0.2">
      <c r="BZ321" s="115"/>
      <c r="CA321" s="115"/>
    </row>
    <row r="322" spans="78:79" x14ac:dyDescent="0.2">
      <c r="BZ322" s="115" t="s">
        <v>164</v>
      </c>
      <c r="CA322" s="115">
        <v>10</v>
      </c>
    </row>
    <row r="323" spans="78:79" x14ac:dyDescent="0.2">
      <c r="CA323" s="79"/>
    </row>
    <row r="324" spans="78:79" x14ac:dyDescent="0.2">
      <c r="CA324" s="79"/>
    </row>
    <row r="325" spans="78:79" x14ac:dyDescent="0.2">
      <c r="CA325" s="79"/>
    </row>
    <row r="326" spans="78:79" x14ac:dyDescent="0.2">
      <c r="CA326" s="79"/>
    </row>
    <row r="327" spans="78:79" x14ac:dyDescent="0.2">
      <c r="CA327" s="79"/>
    </row>
    <row r="328" spans="78:79" x14ac:dyDescent="0.2">
      <c r="CA328" s="79"/>
    </row>
    <row r="329" spans="78:79" x14ac:dyDescent="0.2">
      <c r="CA329" s="79"/>
    </row>
    <row r="330" spans="78:79" x14ac:dyDescent="0.2">
      <c r="CA330" s="114"/>
    </row>
    <row r="331" spans="78:79" x14ac:dyDescent="0.2">
      <c r="CA331" s="114"/>
    </row>
    <row r="332" spans="78:79" x14ac:dyDescent="0.2">
      <c r="CA332" s="114"/>
    </row>
    <row r="333" spans="78:79" x14ac:dyDescent="0.2">
      <c r="CA333" s="114"/>
    </row>
    <row r="334" spans="78:79" x14ac:dyDescent="0.2">
      <c r="CA334" s="114"/>
    </row>
    <row r="335" spans="78:79" x14ac:dyDescent="0.2">
      <c r="CA335" s="114"/>
    </row>
    <row r="336" spans="78:79" x14ac:dyDescent="0.2">
      <c r="CA336" s="114"/>
    </row>
    <row r="338" spans="2:64" x14ac:dyDescent="0.2">
      <c r="B338" s="38"/>
      <c r="C338" s="82"/>
      <c r="D338" s="38"/>
      <c r="E338" s="38"/>
      <c r="F338" s="38"/>
      <c r="G338" s="38"/>
      <c r="AS338" s="83"/>
    </row>
    <row r="343" spans="2:64" ht="60" customHeight="1" x14ac:dyDescent="0.2">
      <c r="B343" s="38"/>
      <c r="C343" s="82"/>
      <c r="D343" s="38"/>
      <c r="E343" s="38"/>
      <c r="F343" s="38"/>
      <c r="G343" s="38"/>
      <c r="AW343" s="96" t="s">
        <v>6</v>
      </c>
      <c r="AX343" s="96" t="s">
        <v>5</v>
      </c>
      <c r="AY343" s="96" t="s">
        <v>25</v>
      </c>
      <c r="AZ343" s="200" t="s">
        <v>7</v>
      </c>
      <c r="BA343" s="201"/>
      <c r="BB343" s="182" t="s">
        <v>8</v>
      </c>
      <c r="BC343" s="183"/>
      <c r="BD343" s="96" t="s">
        <v>10</v>
      </c>
      <c r="BE343" s="96" t="s">
        <v>9</v>
      </c>
      <c r="BF343" s="96" t="s">
        <v>11</v>
      </c>
      <c r="BG343" s="96" t="s">
        <v>76</v>
      </c>
      <c r="BH343" s="96" t="s">
        <v>12</v>
      </c>
      <c r="BI343" s="96" t="s">
        <v>9</v>
      </c>
      <c r="BJ343" s="96" t="s">
        <v>13</v>
      </c>
      <c r="BK343" s="182" t="s">
        <v>14</v>
      </c>
      <c r="BL343" s="183"/>
    </row>
    <row r="344" spans="2:64" ht="62.25" customHeight="1" x14ac:dyDescent="0.2">
      <c r="B344" s="38"/>
      <c r="C344" s="82"/>
      <c r="D344" s="38"/>
      <c r="E344" s="38"/>
      <c r="F344" s="38"/>
      <c r="G344" s="38"/>
      <c r="AW344" s="116" t="s">
        <v>0</v>
      </c>
      <c r="AX344" s="116" t="s">
        <v>102</v>
      </c>
      <c r="AY344" s="112" t="s">
        <v>54</v>
      </c>
      <c r="AZ344" s="84" t="s">
        <v>99</v>
      </c>
      <c r="BA344" s="84">
        <v>5</v>
      </c>
      <c r="BB344" s="84" t="s">
        <v>60</v>
      </c>
      <c r="BC344" s="84">
        <v>20</v>
      </c>
      <c r="BD344" s="58">
        <v>5</v>
      </c>
      <c r="BE344" s="58" t="s">
        <v>57</v>
      </c>
      <c r="BF344" s="58">
        <v>0</v>
      </c>
      <c r="BG344" s="58" t="s">
        <v>77</v>
      </c>
      <c r="BH344" s="55" t="s">
        <v>16</v>
      </c>
      <c r="BI344" s="83" t="s">
        <v>15</v>
      </c>
      <c r="BJ344" s="58" t="s">
        <v>17</v>
      </c>
      <c r="BK344" s="58">
        <v>1</v>
      </c>
      <c r="BL344" s="58">
        <v>0</v>
      </c>
    </row>
    <row r="345" spans="2:64" ht="61.5" customHeight="1" x14ac:dyDescent="0.2">
      <c r="B345" s="38"/>
      <c r="C345" s="82"/>
      <c r="D345" s="38"/>
      <c r="E345" s="38"/>
      <c r="F345" s="38"/>
      <c r="G345" s="38"/>
      <c r="AW345" s="116" t="s">
        <v>1</v>
      </c>
      <c r="AX345" s="116" t="s">
        <v>104</v>
      </c>
      <c r="AY345" s="112" t="s">
        <v>55</v>
      </c>
      <c r="AZ345" s="85" t="s">
        <v>96</v>
      </c>
      <c r="BA345" s="85">
        <v>4</v>
      </c>
      <c r="BB345" s="85" t="s">
        <v>98</v>
      </c>
      <c r="BC345" s="85">
        <v>10</v>
      </c>
      <c r="BD345" s="58">
        <v>10</v>
      </c>
      <c r="BE345" s="58" t="s">
        <v>57</v>
      </c>
      <c r="BF345" s="58">
        <v>1</v>
      </c>
      <c r="BG345" s="58" t="s">
        <v>134</v>
      </c>
      <c r="BH345" s="55" t="s">
        <v>19</v>
      </c>
      <c r="BI345" s="83" t="s">
        <v>15</v>
      </c>
      <c r="BJ345" s="58" t="s">
        <v>20</v>
      </c>
      <c r="BK345" s="58">
        <v>2</v>
      </c>
      <c r="BL345" s="58">
        <v>0.05</v>
      </c>
    </row>
    <row r="346" spans="2:64" ht="57.75" customHeight="1" x14ac:dyDescent="0.2">
      <c r="B346" s="38"/>
      <c r="C346" s="82"/>
      <c r="D346" s="38"/>
      <c r="E346" s="38"/>
      <c r="F346" s="38"/>
      <c r="G346" s="38"/>
      <c r="AW346" s="116" t="s">
        <v>2</v>
      </c>
      <c r="AX346" s="116" t="s">
        <v>53</v>
      </c>
      <c r="AY346" s="112" t="s">
        <v>56</v>
      </c>
      <c r="AZ346" s="86" t="s">
        <v>100</v>
      </c>
      <c r="BA346" s="86">
        <v>3</v>
      </c>
      <c r="BB346" s="86" t="s">
        <v>21</v>
      </c>
      <c r="BC346" s="86">
        <v>5</v>
      </c>
      <c r="BD346" s="58">
        <v>15</v>
      </c>
      <c r="BE346" s="58" t="s">
        <v>21</v>
      </c>
      <c r="BF346" s="58">
        <v>2</v>
      </c>
      <c r="BG346" s="58" t="s">
        <v>134</v>
      </c>
      <c r="BH346" s="55" t="s">
        <v>23</v>
      </c>
      <c r="BI346" s="83" t="s">
        <v>18</v>
      </c>
      <c r="BJ346" s="58" t="s">
        <v>24</v>
      </c>
      <c r="BK346" s="58">
        <v>3</v>
      </c>
      <c r="BL346" s="58">
        <v>0.1</v>
      </c>
    </row>
    <row r="347" spans="2:64" ht="59.25" customHeight="1" x14ac:dyDescent="0.2">
      <c r="B347" s="38"/>
      <c r="C347" s="82"/>
      <c r="D347" s="38"/>
      <c r="E347" s="38"/>
      <c r="F347" s="38"/>
      <c r="G347" s="38"/>
      <c r="AW347" s="116" t="s">
        <v>3</v>
      </c>
      <c r="AX347" s="116" t="s">
        <v>106</v>
      </c>
      <c r="AY347" s="117"/>
      <c r="AZ347" s="87" t="s">
        <v>97</v>
      </c>
      <c r="BA347" s="87">
        <v>2</v>
      </c>
      <c r="BB347" s="87"/>
      <c r="BC347" s="87"/>
      <c r="BD347" s="58">
        <v>20</v>
      </c>
      <c r="BE347" s="58" t="s">
        <v>21</v>
      </c>
      <c r="BF347" s="58">
        <v>3</v>
      </c>
      <c r="BG347" s="58" t="s">
        <v>134</v>
      </c>
      <c r="BH347" s="55" t="s">
        <v>27</v>
      </c>
      <c r="BI347" s="83" t="s">
        <v>18</v>
      </c>
      <c r="BJ347" s="58" t="s">
        <v>28</v>
      </c>
      <c r="BK347" s="58">
        <v>4</v>
      </c>
      <c r="BL347" s="58">
        <v>0.15</v>
      </c>
    </row>
    <row r="348" spans="2:64" ht="25.5" x14ac:dyDescent="0.2">
      <c r="B348" s="38"/>
      <c r="C348" s="82"/>
      <c r="D348" s="38"/>
      <c r="E348" s="38"/>
      <c r="F348" s="38"/>
      <c r="G348" s="38"/>
      <c r="AW348" s="116" t="s">
        <v>71</v>
      </c>
      <c r="AX348" s="116" t="s">
        <v>105</v>
      </c>
      <c r="AY348" s="118"/>
      <c r="AZ348" s="88" t="s">
        <v>101</v>
      </c>
      <c r="BA348" s="88">
        <v>1</v>
      </c>
      <c r="BB348" s="88"/>
      <c r="BC348" s="88"/>
      <c r="BD348" s="58">
        <v>25</v>
      </c>
      <c r="BE348" s="58" t="s">
        <v>21</v>
      </c>
      <c r="BF348" s="58">
        <v>4</v>
      </c>
      <c r="BG348" s="58" t="s">
        <v>134</v>
      </c>
      <c r="BH348" s="55" t="s">
        <v>30</v>
      </c>
      <c r="BI348" s="83" t="s">
        <v>18</v>
      </c>
      <c r="BJ348" s="58" t="s">
        <v>31</v>
      </c>
      <c r="BK348" s="58">
        <v>5</v>
      </c>
      <c r="BL348" s="58">
        <v>0.2</v>
      </c>
    </row>
    <row r="349" spans="2:64" x14ac:dyDescent="0.2">
      <c r="B349" s="38"/>
      <c r="C349" s="82"/>
      <c r="D349" s="38"/>
      <c r="E349" s="38"/>
      <c r="F349" s="38"/>
      <c r="G349" s="38"/>
      <c r="AY349" s="118"/>
      <c r="AZ349" s="184" t="s">
        <v>61</v>
      </c>
      <c r="BA349" s="184"/>
      <c r="BB349" s="184"/>
      <c r="BC349" s="184"/>
      <c r="BD349" s="58">
        <v>30</v>
      </c>
      <c r="BE349" s="58" t="s">
        <v>35</v>
      </c>
      <c r="BF349" s="58">
        <v>5</v>
      </c>
      <c r="BG349" s="58" t="s">
        <v>134</v>
      </c>
      <c r="BH349" s="55" t="s">
        <v>32</v>
      </c>
      <c r="BI349" s="83" t="s">
        <v>22</v>
      </c>
    </row>
    <row r="350" spans="2:64" x14ac:dyDescent="0.2">
      <c r="B350" s="38"/>
      <c r="C350" s="82"/>
      <c r="D350" s="38"/>
      <c r="E350" s="38"/>
      <c r="F350" s="38"/>
      <c r="G350" s="38"/>
      <c r="AY350" s="118"/>
      <c r="BD350" s="58">
        <v>40</v>
      </c>
      <c r="BE350" s="58" t="s">
        <v>35</v>
      </c>
      <c r="BF350" s="58">
        <v>6</v>
      </c>
      <c r="BG350" s="58" t="s">
        <v>134</v>
      </c>
      <c r="BH350" s="55" t="s">
        <v>33</v>
      </c>
      <c r="BI350" s="83" t="s">
        <v>22</v>
      </c>
    </row>
    <row r="351" spans="2:64" ht="141.75" customHeight="1" x14ac:dyDescent="0.2">
      <c r="B351" s="38"/>
      <c r="C351" s="82"/>
      <c r="D351" s="38"/>
      <c r="E351" s="38"/>
      <c r="F351" s="38"/>
      <c r="G351" s="38"/>
      <c r="AT351" s="197" t="s">
        <v>64</v>
      </c>
      <c r="AU351" s="198"/>
      <c r="AV351" s="198"/>
      <c r="AW351" s="199"/>
      <c r="AX351" s="182" t="s">
        <v>72</v>
      </c>
      <c r="AY351" s="196"/>
      <c r="AZ351" s="183"/>
      <c r="BD351" s="58">
        <v>50</v>
      </c>
      <c r="BE351" s="58" t="s">
        <v>35</v>
      </c>
      <c r="BF351" s="58">
        <v>7</v>
      </c>
      <c r="BG351" s="58" t="s">
        <v>134</v>
      </c>
      <c r="BH351" s="55" t="s">
        <v>34</v>
      </c>
      <c r="BI351" s="83" t="s">
        <v>22</v>
      </c>
    </row>
    <row r="352" spans="2:64" ht="40.5" customHeight="1" x14ac:dyDescent="0.2">
      <c r="B352" s="38"/>
      <c r="C352" s="82"/>
      <c r="D352" s="38"/>
      <c r="E352" s="38"/>
      <c r="F352" s="38"/>
      <c r="G352" s="38"/>
      <c r="AT352" s="115" t="s">
        <v>62</v>
      </c>
      <c r="AW352" s="38">
        <v>15</v>
      </c>
      <c r="AX352" s="115" t="s">
        <v>75</v>
      </c>
      <c r="AY352" s="115">
        <v>15</v>
      </c>
      <c r="AZ352" s="115"/>
      <c r="BD352" s="58">
        <v>60</v>
      </c>
      <c r="BE352" s="58" t="s">
        <v>160</v>
      </c>
      <c r="BF352" s="58">
        <v>8</v>
      </c>
      <c r="BG352" s="58" t="s">
        <v>134</v>
      </c>
      <c r="BH352" s="55" t="s">
        <v>36</v>
      </c>
      <c r="BI352" s="83" t="s">
        <v>26</v>
      </c>
    </row>
    <row r="353" spans="2:61" ht="20.25" customHeight="1" x14ac:dyDescent="0.2">
      <c r="B353" s="38"/>
      <c r="C353" s="82"/>
      <c r="D353" s="38"/>
      <c r="E353" s="38"/>
      <c r="F353" s="38"/>
      <c r="G353" s="38"/>
      <c r="AT353" s="115" t="s">
        <v>63</v>
      </c>
      <c r="AW353" s="38">
        <v>0</v>
      </c>
      <c r="AX353" s="115"/>
      <c r="AY353" s="115"/>
      <c r="AZ353" s="115"/>
      <c r="BD353" s="58">
        <v>80</v>
      </c>
      <c r="BE353" s="58" t="s">
        <v>160</v>
      </c>
      <c r="BF353" s="58">
        <v>9</v>
      </c>
      <c r="BG353" s="58" t="s">
        <v>134</v>
      </c>
      <c r="BH353" s="55" t="s">
        <v>37</v>
      </c>
      <c r="BI353" s="83" t="s">
        <v>26</v>
      </c>
    </row>
    <row r="354" spans="2:61" ht="40.5" customHeight="1" x14ac:dyDescent="0.2">
      <c r="B354" s="38"/>
      <c r="C354" s="82"/>
      <c r="D354" s="38"/>
      <c r="E354" s="38"/>
      <c r="F354" s="38"/>
      <c r="G354" s="38"/>
      <c r="AT354" s="96" t="s">
        <v>73</v>
      </c>
      <c r="AX354" s="115" t="s">
        <v>164</v>
      </c>
      <c r="AY354" s="115">
        <v>10</v>
      </c>
      <c r="AZ354" s="115"/>
      <c r="BD354" s="58">
        <v>100</v>
      </c>
      <c r="BE354" s="58" t="s">
        <v>160</v>
      </c>
      <c r="BF354" s="58">
        <v>10</v>
      </c>
      <c r="BG354" s="58" t="s">
        <v>134</v>
      </c>
      <c r="BH354" s="55" t="s">
        <v>38</v>
      </c>
      <c r="BI354" s="83" t="s">
        <v>26</v>
      </c>
    </row>
    <row r="355" spans="2:61" x14ac:dyDescent="0.2">
      <c r="B355" s="38"/>
      <c r="C355" s="82"/>
      <c r="D355" s="38"/>
      <c r="E355" s="38"/>
      <c r="F355" s="38"/>
      <c r="G355" s="38"/>
      <c r="AT355" s="115" t="s">
        <v>65</v>
      </c>
      <c r="BD355" s="89"/>
      <c r="BE355" s="89"/>
      <c r="BF355" s="58">
        <v>11</v>
      </c>
      <c r="BG355" s="58" t="s">
        <v>134</v>
      </c>
      <c r="BH355" s="55" t="s">
        <v>39</v>
      </c>
      <c r="BI355" s="83" t="s">
        <v>26</v>
      </c>
    </row>
    <row r="356" spans="2:61" x14ac:dyDescent="0.2">
      <c r="B356" s="38"/>
      <c r="C356" s="82"/>
      <c r="D356" s="38"/>
      <c r="E356" s="38"/>
      <c r="F356" s="38"/>
      <c r="G356" s="38"/>
      <c r="AT356" s="115" t="s">
        <v>66</v>
      </c>
      <c r="BD356" s="89"/>
      <c r="BE356" s="89"/>
      <c r="BF356" s="58">
        <v>12</v>
      </c>
      <c r="BG356" s="58" t="s">
        <v>134</v>
      </c>
      <c r="BH356" s="55" t="s">
        <v>40</v>
      </c>
      <c r="BI356" s="83" t="s">
        <v>26</v>
      </c>
    </row>
    <row r="357" spans="2:61" x14ac:dyDescent="0.2">
      <c r="B357" s="38"/>
      <c r="C357" s="82"/>
      <c r="D357" s="38"/>
      <c r="E357" s="38"/>
      <c r="F357" s="38"/>
      <c r="G357" s="38"/>
      <c r="AT357" s="115" t="s">
        <v>67</v>
      </c>
      <c r="BD357" s="89"/>
      <c r="BE357" s="89"/>
      <c r="BF357" s="58">
        <v>13</v>
      </c>
      <c r="BG357" s="58" t="s">
        <v>134</v>
      </c>
      <c r="BH357" s="55" t="s">
        <v>41</v>
      </c>
      <c r="BI357" s="83" t="s">
        <v>26</v>
      </c>
    </row>
    <row r="358" spans="2:61" x14ac:dyDescent="0.2">
      <c r="B358" s="38"/>
      <c r="C358" s="82"/>
      <c r="D358" s="38"/>
      <c r="E358" s="38"/>
      <c r="F358" s="38"/>
      <c r="G358" s="38"/>
      <c r="AT358" s="96" t="s">
        <v>74</v>
      </c>
      <c r="BD358" s="89"/>
      <c r="BE358" s="89"/>
      <c r="BF358" s="58">
        <v>14</v>
      </c>
      <c r="BG358" s="58" t="s">
        <v>134</v>
      </c>
      <c r="BH358" s="55" t="s">
        <v>42</v>
      </c>
      <c r="BI358" s="83" t="s">
        <v>26</v>
      </c>
    </row>
    <row r="359" spans="2:61" ht="20.25" customHeight="1" x14ac:dyDescent="0.2">
      <c r="B359" s="38"/>
      <c r="C359" s="82"/>
      <c r="D359" s="38"/>
      <c r="E359" s="38"/>
      <c r="F359" s="38"/>
      <c r="G359" s="38"/>
      <c r="AT359" s="115" t="s">
        <v>68</v>
      </c>
      <c r="BD359" s="89"/>
      <c r="BE359" s="89"/>
      <c r="BF359" s="58">
        <v>15</v>
      </c>
      <c r="BG359" s="58" t="s">
        <v>134</v>
      </c>
      <c r="BH359" s="55" t="s">
        <v>43</v>
      </c>
      <c r="BI359" s="83" t="s">
        <v>29</v>
      </c>
    </row>
    <row r="360" spans="2:61" x14ac:dyDescent="0.2">
      <c r="B360" s="38"/>
      <c r="C360" s="82"/>
      <c r="D360" s="38"/>
      <c r="E360" s="38"/>
      <c r="F360" s="38"/>
      <c r="G360" s="38"/>
      <c r="AT360" s="115" t="s">
        <v>69</v>
      </c>
      <c r="BD360" s="90"/>
      <c r="BE360" s="90"/>
      <c r="BF360" s="91">
        <v>16</v>
      </c>
      <c r="BG360" s="58" t="s">
        <v>134</v>
      </c>
      <c r="BH360" s="55" t="s">
        <v>44</v>
      </c>
      <c r="BI360" s="83" t="s">
        <v>29</v>
      </c>
    </row>
    <row r="361" spans="2:61" ht="30" customHeight="1" x14ac:dyDescent="0.2">
      <c r="B361" s="38"/>
      <c r="C361" s="82"/>
      <c r="D361" s="38"/>
      <c r="E361" s="38"/>
      <c r="F361" s="38"/>
      <c r="G361" s="38"/>
      <c r="AT361" s="115" t="s">
        <v>70</v>
      </c>
      <c r="BD361" s="89"/>
      <c r="BE361" s="89"/>
      <c r="BF361" s="58">
        <v>17</v>
      </c>
      <c r="BG361" s="92" t="s">
        <v>134</v>
      </c>
      <c r="BH361" s="55" t="s">
        <v>45</v>
      </c>
      <c r="BI361" s="83" t="s">
        <v>29</v>
      </c>
    </row>
    <row r="362" spans="2:61" x14ac:dyDescent="0.2">
      <c r="B362" s="38"/>
      <c r="C362" s="82"/>
      <c r="D362" s="38"/>
      <c r="E362" s="38"/>
      <c r="F362" s="38"/>
      <c r="G362" s="38"/>
      <c r="AY362" s="118"/>
      <c r="BD362" s="93"/>
      <c r="BE362" s="93"/>
      <c r="BF362" s="58">
        <v>18</v>
      </c>
      <c r="BG362" s="58" t="s">
        <v>134</v>
      </c>
      <c r="BH362" s="55" t="s">
        <v>46</v>
      </c>
      <c r="BI362" s="83" t="s">
        <v>29</v>
      </c>
    </row>
    <row r="363" spans="2:61" x14ac:dyDescent="0.2">
      <c r="B363" s="38"/>
      <c r="C363" s="82"/>
      <c r="D363" s="38"/>
      <c r="E363" s="38"/>
      <c r="F363" s="38"/>
      <c r="G363" s="38"/>
      <c r="AY363" s="118"/>
      <c r="BD363" s="93"/>
      <c r="BE363" s="93"/>
      <c r="BF363" s="58">
        <v>19</v>
      </c>
      <c r="BG363" s="58" t="s">
        <v>134</v>
      </c>
      <c r="BH363" s="55" t="s">
        <v>47</v>
      </c>
      <c r="BI363" s="83" t="s">
        <v>29</v>
      </c>
    </row>
    <row r="364" spans="2:61" x14ac:dyDescent="0.2">
      <c r="B364" s="38"/>
      <c r="C364" s="82"/>
      <c r="D364" s="38"/>
      <c r="E364" s="38"/>
      <c r="F364" s="38"/>
      <c r="G364" s="38"/>
      <c r="AY364" s="118"/>
      <c r="BD364" s="93"/>
      <c r="BE364" s="93"/>
      <c r="BF364" s="58">
        <v>20</v>
      </c>
      <c r="BG364" s="58" t="s">
        <v>134</v>
      </c>
      <c r="BH364" s="55" t="s">
        <v>48</v>
      </c>
      <c r="BI364" s="83" t="s">
        <v>29</v>
      </c>
    </row>
    <row r="365" spans="2:61" x14ac:dyDescent="0.2">
      <c r="B365" s="38"/>
      <c r="C365" s="82"/>
      <c r="D365" s="38"/>
      <c r="E365" s="38"/>
      <c r="F365" s="38"/>
      <c r="G365" s="38"/>
      <c r="AY365" s="118"/>
      <c r="BD365" s="93"/>
      <c r="BE365" s="93"/>
      <c r="BF365" s="58">
        <v>21</v>
      </c>
      <c r="BG365" s="58" t="s">
        <v>134</v>
      </c>
      <c r="BH365" s="55" t="s">
        <v>49</v>
      </c>
      <c r="BI365" s="83" t="s">
        <v>29</v>
      </c>
    </row>
    <row r="366" spans="2:61" ht="119.25" customHeight="1" x14ac:dyDescent="0.2">
      <c r="B366" s="38"/>
      <c r="C366" s="82"/>
      <c r="D366" s="38"/>
      <c r="E366" s="38"/>
      <c r="F366" s="38"/>
      <c r="G366" s="38"/>
      <c r="AY366" s="118"/>
      <c r="BD366" s="93"/>
      <c r="BE366" s="93"/>
      <c r="BF366" s="58">
        <v>22</v>
      </c>
      <c r="BG366" s="58" t="s">
        <v>134</v>
      </c>
      <c r="BH366" s="55" t="s">
        <v>50</v>
      </c>
      <c r="BI366" s="83" t="s">
        <v>29</v>
      </c>
    </row>
    <row r="367" spans="2:61" ht="111" customHeight="1" x14ac:dyDescent="0.2">
      <c r="B367" s="38"/>
      <c r="C367" s="82"/>
      <c r="D367" s="38"/>
      <c r="E367" s="38"/>
      <c r="F367" s="38"/>
      <c r="G367" s="38"/>
      <c r="AY367" s="118"/>
      <c r="BD367" s="93"/>
      <c r="BE367" s="93"/>
      <c r="BF367" s="58">
        <v>23</v>
      </c>
      <c r="BG367" s="58" t="s">
        <v>134</v>
      </c>
      <c r="BH367" s="55" t="s">
        <v>51</v>
      </c>
      <c r="BI367" s="83" t="s">
        <v>29</v>
      </c>
    </row>
    <row r="368" spans="2:61" x14ac:dyDescent="0.2">
      <c r="B368" s="38"/>
      <c r="C368" s="82"/>
      <c r="D368" s="38"/>
      <c r="E368" s="38"/>
      <c r="F368" s="38"/>
      <c r="G368" s="38"/>
      <c r="AY368" s="118"/>
      <c r="BD368" s="93"/>
      <c r="BE368" s="93"/>
      <c r="BF368" s="58">
        <v>24</v>
      </c>
      <c r="BG368" s="58" t="s">
        <v>134</v>
      </c>
      <c r="BH368" s="55" t="s">
        <v>52</v>
      </c>
      <c r="BI368" s="83" t="s">
        <v>29</v>
      </c>
    </row>
    <row r="369" spans="2:59" ht="147.75" customHeight="1" x14ac:dyDescent="0.2">
      <c r="B369" s="38"/>
      <c r="C369" s="82"/>
      <c r="D369" s="38"/>
      <c r="E369" s="38"/>
      <c r="F369" s="38"/>
      <c r="G369" s="38"/>
      <c r="AY369" s="94"/>
      <c r="BF369" s="58">
        <v>25</v>
      </c>
      <c r="BG369" s="58" t="s">
        <v>134</v>
      </c>
    </row>
    <row r="370" spans="2:59" x14ac:dyDescent="0.2">
      <c r="B370" s="38"/>
      <c r="C370" s="82"/>
      <c r="D370" s="38"/>
      <c r="E370" s="38"/>
      <c r="F370" s="38"/>
      <c r="G370" s="38"/>
      <c r="AY370" s="94"/>
      <c r="BF370" s="58">
        <v>26</v>
      </c>
      <c r="BG370" s="58" t="s">
        <v>134</v>
      </c>
    </row>
    <row r="371" spans="2:59" x14ac:dyDescent="0.2">
      <c r="B371" s="38"/>
      <c r="C371" s="82"/>
      <c r="D371" s="38"/>
      <c r="E371" s="38"/>
      <c r="F371" s="38"/>
      <c r="G371" s="38"/>
      <c r="AY371" s="94"/>
      <c r="BF371" s="58">
        <v>27</v>
      </c>
      <c r="BG371" s="58" t="s">
        <v>134</v>
      </c>
    </row>
    <row r="372" spans="2:59" x14ac:dyDescent="0.2">
      <c r="B372" s="38"/>
      <c r="C372" s="82"/>
      <c r="D372" s="38"/>
      <c r="E372" s="38"/>
      <c r="F372" s="38"/>
      <c r="G372" s="38"/>
      <c r="AY372" s="94"/>
      <c r="BF372" s="58">
        <v>28</v>
      </c>
      <c r="BG372" s="58" t="s">
        <v>134</v>
      </c>
    </row>
    <row r="373" spans="2:59" x14ac:dyDescent="0.2">
      <c r="B373" s="38"/>
      <c r="C373" s="82"/>
      <c r="D373" s="38"/>
      <c r="E373" s="38"/>
      <c r="F373" s="38"/>
      <c r="G373" s="38"/>
      <c r="AY373" s="94"/>
      <c r="BF373" s="58">
        <v>29</v>
      </c>
      <c r="BG373" s="58" t="s">
        <v>134</v>
      </c>
    </row>
    <row r="374" spans="2:59" x14ac:dyDescent="0.2">
      <c r="B374" s="38"/>
      <c r="C374" s="82"/>
      <c r="D374" s="38"/>
      <c r="E374" s="38"/>
      <c r="F374" s="38"/>
      <c r="G374" s="38"/>
      <c r="AY374" s="94"/>
      <c r="BF374" s="58">
        <v>30</v>
      </c>
      <c r="BG374" s="58" t="s">
        <v>134</v>
      </c>
    </row>
    <row r="375" spans="2:59" x14ac:dyDescent="0.2">
      <c r="B375" s="38"/>
      <c r="C375" s="82"/>
      <c r="D375" s="38"/>
      <c r="E375" s="38"/>
      <c r="F375" s="38"/>
      <c r="G375" s="38"/>
      <c r="AY375" s="94"/>
      <c r="BF375" s="58">
        <v>31</v>
      </c>
      <c r="BG375" s="58" t="s">
        <v>78</v>
      </c>
    </row>
    <row r="376" spans="2:59" x14ac:dyDescent="0.2">
      <c r="B376" s="38"/>
      <c r="C376" s="82"/>
      <c r="D376" s="38"/>
      <c r="E376" s="38"/>
      <c r="F376" s="38"/>
      <c r="G376" s="38"/>
      <c r="AY376" s="94"/>
      <c r="BF376" s="58">
        <v>32</v>
      </c>
      <c r="BG376" s="58" t="s">
        <v>78</v>
      </c>
    </row>
    <row r="377" spans="2:59" x14ac:dyDescent="0.2">
      <c r="B377" s="38"/>
      <c r="C377" s="82"/>
      <c r="D377" s="38"/>
      <c r="E377" s="38"/>
      <c r="F377" s="38"/>
      <c r="G377" s="38"/>
      <c r="AY377" s="94"/>
      <c r="BF377" s="58">
        <v>33</v>
      </c>
      <c r="BG377" s="58" t="s">
        <v>78</v>
      </c>
    </row>
    <row r="378" spans="2:59" x14ac:dyDescent="0.2">
      <c r="B378" s="38"/>
      <c r="C378" s="82"/>
      <c r="D378" s="38"/>
      <c r="E378" s="38"/>
      <c r="F378" s="38"/>
      <c r="G378" s="38"/>
      <c r="AY378" s="94"/>
      <c r="BF378" s="58">
        <v>34</v>
      </c>
      <c r="BG378" s="58" t="s">
        <v>78</v>
      </c>
    </row>
    <row r="379" spans="2:59" x14ac:dyDescent="0.2">
      <c r="B379" s="38"/>
      <c r="C379" s="82"/>
      <c r="D379" s="38"/>
      <c r="E379" s="38"/>
      <c r="F379" s="38"/>
      <c r="G379" s="38"/>
      <c r="AY379" s="94"/>
      <c r="BF379" s="58">
        <v>35</v>
      </c>
      <c r="BG379" s="58" t="s">
        <v>78</v>
      </c>
    </row>
    <row r="380" spans="2:59" x14ac:dyDescent="0.2">
      <c r="B380" s="38"/>
      <c r="C380" s="82"/>
      <c r="D380" s="38"/>
      <c r="E380" s="38"/>
      <c r="F380" s="38"/>
      <c r="G380" s="38"/>
      <c r="AY380" s="94"/>
      <c r="BF380" s="58">
        <v>36</v>
      </c>
      <c r="BG380" s="58" t="s">
        <v>78</v>
      </c>
    </row>
    <row r="381" spans="2:59" x14ac:dyDescent="0.2">
      <c r="B381" s="38"/>
      <c r="C381" s="82"/>
      <c r="D381" s="38"/>
      <c r="E381" s="38"/>
      <c r="F381" s="38"/>
      <c r="G381" s="38"/>
      <c r="AY381" s="94"/>
      <c r="BF381" s="58">
        <v>37</v>
      </c>
      <c r="BG381" s="58" t="s">
        <v>78</v>
      </c>
    </row>
    <row r="382" spans="2:59" x14ac:dyDescent="0.2">
      <c r="B382" s="38"/>
      <c r="C382" s="82"/>
      <c r="D382" s="38"/>
      <c r="E382" s="38"/>
      <c r="F382" s="38"/>
      <c r="G382" s="38"/>
      <c r="AY382" s="94"/>
      <c r="BF382" s="58">
        <v>38</v>
      </c>
      <c r="BG382" s="58" t="s">
        <v>78</v>
      </c>
    </row>
    <row r="383" spans="2:59" x14ac:dyDescent="0.2">
      <c r="B383" s="38"/>
      <c r="C383" s="82"/>
      <c r="D383" s="38"/>
      <c r="E383" s="38"/>
      <c r="F383" s="38"/>
      <c r="G383" s="38"/>
      <c r="AY383" s="94"/>
      <c r="BF383" s="58">
        <v>39</v>
      </c>
      <c r="BG383" s="58" t="s">
        <v>78</v>
      </c>
    </row>
    <row r="384" spans="2:59" x14ac:dyDescent="0.2">
      <c r="B384" s="38"/>
      <c r="C384" s="82"/>
      <c r="D384" s="38"/>
      <c r="E384" s="38"/>
      <c r="F384" s="38"/>
      <c r="G384" s="38"/>
      <c r="AY384" s="94"/>
      <c r="BF384" s="58">
        <v>40</v>
      </c>
      <c r="BG384" s="58" t="s">
        <v>78</v>
      </c>
    </row>
    <row r="385" spans="2:59" x14ac:dyDescent="0.2">
      <c r="B385" s="38"/>
      <c r="C385" s="82"/>
      <c r="D385" s="38"/>
      <c r="E385" s="38"/>
      <c r="F385" s="38"/>
      <c r="G385" s="38"/>
      <c r="AY385" s="94"/>
      <c r="BF385" s="58">
        <v>41</v>
      </c>
      <c r="BG385" s="58" t="s">
        <v>78</v>
      </c>
    </row>
    <row r="386" spans="2:59" x14ac:dyDescent="0.2">
      <c r="B386" s="38"/>
      <c r="C386" s="82"/>
      <c r="D386" s="38"/>
      <c r="E386" s="38"/>
      <c r="F386" s="38"/>
      <c r="G386" s="38"/>
      <c r="AY386" s="94"/>
      <c r="BF386" s="58">
        <v>42</v>
      </c>
      <c r="BG386" s="58" t="s">
        <v>78</v>
      </c>
    </row>
    <row r="387" spans="2:59" x14ac:dyDescent="0.2">
      <c r="B387" s="38"/>
      <c r="C387" s="82"/>
      <c r="D387" s="38"/>
      <c r="E387" s="38"/>
      <c r="F387" s="38"/>
      <c r="G387" s="38"/>
      <c r="AY387" s="94"/>
      <c r="BF387" s="58">
        <v>43</v>
      </c>
      <c r="BG387" s="58" t="s">
        <v>78</v>
      </c>
    </row>
    <row r="388" spans="2:59" x14ac:dyDescent="0.2">
      <c r="B388" s="38"/>
      <c r="C388" s="82"/>
      <c r="D388" s="38"/>
      <c r="E388" s="38"/>
      <c r="F388" s="38"/>
      <c r="G388" s="38"/>
      <c r="AY388" s="94"/>
      <c r="BF388" s="58">
        <v>44</v>
      </c>
      <c r="BG388" s="58" t="s">
        <v>78</v>
      </c>
    </row>
    <row r="389" spans="2:59" x14ac:dyDescent="0.2">
      <c r="B389" s="38"/>
      <c r="C389" s="82"/>
      <c r="D389" s="38"/>
      <c r="E389" s="38"/>
      <c r="F389" s="38"/>
      <c r="G389" s="38"/>
      <c r="AY389" s="94"/>
      <c r="BF389" s="58">
        <v>45</v>
      </c>
      <c r="BG389" s="58" t="s">
        <v>78</v>
      </c>
    </row>
    <row r="390" spans="2:59" x14ac:dyDescent="0.2">
      <c r="B390" s="38"/>
      <c r="C390" s="82"/>
      <c r="D390" s="38"/>
      <c r="E390" s="38"/>
      <c r="F390" s="38"/>
      <c r="G390" s="38"/>
      <c r="AY390" s="94"/>
      <c r="BF390" s="58">
        <v>46</v>
      </c>
      <c r="BG390" s="58" t="s">
        <v>78</v>
      </c>
    </row>
    <row r="391" spans="2:59" x14ac:dyDescent="0.2">
      <c r="B391" s="38"/>
      <c r="C391" s="82"/>
      <c r="D391" s="38"/>
      <c r="E391" s="38"/>
      <c r="F391" s="38"/>
      <c r="G391" s="38"/>
      <c r="AY391" s="94"/>
      <c r="BF391" s="58">
        <v>47</v>
      </c>
      <c r="BG391" s="58" t="s">
        <v>78</v>
      </c>
    </row>
    <row r="392" spans="2:59" x14ac:dyDescent="0.2">
      <c r="B392" s="38"/>
      <c r="C392" s="82"/>
      <c r="D392" s="38"/>
      <c r="E392" s="38"/>
      <c r="F392" s="38"/>
      <c r="G392" s="38"/>
      <c r="AY392" s="94"/>
      <c r="BF392" s="58">
        <v>48</v>
      </c>
      <c r="BG392" s="58" t="s">
        <v>78</v>
      </c>
    </row>
    <row r="393" spans="2:59" x14ac:dyDescent="0.2">
      <c r="B393" s="38"/>
      <c r="C393" s="82"/>
      <c r="D393" s="38"/>
      <c r="E393" s="38"/>
      <c r="F393" s="38"/>
      <c r="G393" s="38"/>
      <c r="AY393" s="94"/>
      <c r="BF393" s="58">
        <v>49</v>
      </c>
      <c r="BG393" s="58" t="s">
        <v>78</v>
      </c>
    </row>
    <row r="394" spans="2:59" x14ac:dyDescent="0.2">
      <c r="B394" s="38"/>
      <c r="C394" s="82"/>
      <c r="D394" s="38"/>
      <c r="E394" s="38"/>
      <c r="F394" s="38"/>
      <c r="G394" s="38"/>
      <c r="AY394" s="94"/>
      <c r="BF394" s="58">
        <v>50</v>
      </c>
      <c r="BG394" s="58" t="s">
        <v>78</v>
      </c>
    </row>
    <row r="395" spans="2:59" x14ac:dyDescent="0.2">
      <c r="B395" s="38"/>
      <c r="C395" s="82"/>
      <c r="D395" s="38"/>
      <c r="E395" s="38"/>
      <c r="F395" s="38"/>
      <c r="G395" s="38"/>
      <c r="AY395" s="94"/>
      <c r="BF395" s="58">
        <v>51</v>
      </c>
      <c r="BG395" s="58" t="s">
        <v>78</v>
      </c>
    </row>
    <row r="396" spans="2:59" x14ac:dyDescent="0.2">
      <c r="B396" s="38"/>
      <c r="C396" s="82"/>
      <c r="D396" s="38"/>
      <c r="E396" s="38"/>
      <c r="F396" s="38"/>
      <c r="G396" s="38"/>
      <c r="AY396" s="94"/>
      <c r="BF396" s="58">
        <v>52</v>
      </c>
      <c r="BG396" s="58" t="s">
        <v>78</v>
      </c>
    </row>
    <row r="397" spans="2:59" x14ac:dyDescent="0.2">
      <c r="B397" s="38"/>
      <c r="C397" s="82"/>
      <c r="D397" s="38"/>
      <c r="E397" s="38"/>
      <c r="F397" s="38"/>
      <c r="G397" s="38"/>
      <c r="AY397" s="94"/>
      <c r="BF397" s="58">
        <v>53</v>
      </c>
      <c r="BG397" s="58" t="s">
        <v>78</v>
      </c>
    </row>
    <row r="398" spans="2:59" x14ac:dyDescent="0.2">
      <c r="B398" s="38"/>
      <c r="C398" s="82"/>
      <c r="D398" s="38"/>
      <c r="E398" s="38"/>
      <c r="F398" s="38"/>
      <c r="G398" s="38"/>
      <c r="AY398" s="94"/>
      <c r="BF398" s="58">
        <v>54</v>
      </c>
      <c r="BG398" s="58" t="s">
        <v>78</v>
      </c>
    </row>
    <row r="399" spans="2:59" x14ac:dyDescent="0.2">
      <c r="B399" s="38"/>
      <c r="C399" s="82"/>
      <c r="D399" s="38"/>
      <c r="E399" s="38"/>
      <c r="F399" s="38"/>
      <c r="G399" s="38"/>
      <c r="AY399" s="94"/>
      <c r="BF399" s="58">
        <v>55</v>
      </c>
      <c r="BG399" s="58" t="s">
        <v>78</v>
      </c>
    </row>
    <row r="400" spans="2:59" x14ac:dyDescent="0.2">
      <c r="B400" s="38"/>
      <c r="C400" s="82"/>
      <c r="D400" s="38"/>
      <c r="E400" s="38"/>
      <c r="F400" s="38"/>
      <c r="G400" s="38"/>
      <c r="AY400" s="94"/>
      <c r="BF400" s="58">
        <v>56</v>
      </c>
      <c r="BG400" s="58" t="s">
        <v>78</v>
      </c>
    </row>
    <row r="401" spans="2:59" x14ac:dyDescent="0.2">
      <c r="B401" s="38"/>
      <c r="C401" s="82"/>
      <c r="D401" s="38"/>
      <c r="E401" s="38"/>
      <c r="F401" s="38"/>
      <c r="G401" s="38"/>
      <c r="AY401" s="94"/>
      <c r="BF401" s="58">
        <v>57</v>
      </c>
      <c r="BG401" s="58" t="s">
        <v>78</v>
      </c>
    </row>
    <row r="402" spans="2:59" x14ac:dyDescent="0.2">
      <c r="B402" s="38"/>
      <c r="C402" s="82"/>
      <c r="D402" s="38"/>
      <c r="E402" s="38"/>
      <c r="F402" s="38"/>
      <c r="G402" s="38"/>
      <c r="AY402" s="94"/>
      <c r="BF402" s="58">
        <v>58</v>
      </c>
      <c r="BG402" s="58" t="s">
        <v>78</v>
      </c>
    </row>
    <row r="403" spans="2:59" x14ac:dyDescent="0.2">
      <c r="B403" s="38"/>
      <c r="C403" s="82"/>
      <c r="D403" s="38"/>
      <c r="E403" s="38"/>
      <c r="F403" s="38"/>
      <c r="G403" s="38"/>
      <c r="AY403" s="94"/>
      <c r="BF403" s="58">
        <v>59</v>
      </c>
      <c r="BG403" s="58" t="s">
        <v>78</v>
      </c>
    </row>
    <row r="404" spans="2:59" x14ac:dyDescent="0.2">
      <c r="B404" s="38"/>
      <c r="C404" s="82"/>
      <c r="D404" s="38"/>
      <c r="E404" s="38"/>
      <c r="F404" s="38"/>
      <c r="G404" s="38"/>
      <c r="AY404" s="94"/>
      <c r="BF404" s="58">
        <v>60</v>
      </c>
      <c r="BG404" s="58" t="s">
        <v>78</v>
      </c>
    </row>
    <row r="405" spans="2:59" x14ac:dyDescent="0.2">
      <c r="B405" s="38"/>
      <c r="C405" s="82"/>
      <c r="D405" s="38"/>
      <c r="E405" s="38"/>
      <c r="F405" s="38"/>
      <c r="G405" s="38"/>
      <c r="AY405" s="94"/>
      <c r="BF405" s="58">
        <v>61</v>
      </c>
      <c r="BG405" s="58" t="s">
        <v>78</v>
      </c>
    </row>
    <row r="406" spans="2:59" x14ac:dyDescent="0.2">
      <c r="B406" s="38"/>
      <c r="C406" s="82"/>
      <c r="D406" s="38"/>
      <c r="E406" s="38"/>
      <c r="F406" s="38"/>
      <c r="G406" s="38"/>
      <c r="AY406" s="94"/>
      <c r="BF406" s="58">
        <v>62</v>
      </c>
      <c r="BG406" s="58" t="s">
        <v>78</v>
      </c>
    </row>
    <row r="407" spans="2:59" x14ac:dyDescent="0.2">
      <c r="B407" s="38"/>
      <c r="C407" s="82"/>
      <c r="D407" s="38"/>
      <c r="E407" s="38"/>
      <c r="F407" s="38"/>
      <c r="G407" s="38"/>
      <c r="AY407" s="94"/>
      <c r="BF407" s="58">
        <v>63</v>
      </c>
      <c r="BG407" s="58" t="s">
        <v>78</v>
      </c>
    </row>
    <row r="408" spans="2:59" x14ac:dyDescent="0.2">
      <c r="B408" s="38"/>
      <c r="C408" s="82"/>
      <c r="D408" s="38"/>
      <c r="E408" s="38"/>
      <c r="F408" s="38"/>
      <c r="G408" s="38"/>
      <c r="AY408" s="94"/>
      <c r="BF408" s="58">
        <v>64</v>
      </c>
      <c r="BG408" s="58" t="s">
        <v>78</v>
      </c>
    </row>
    <row r="409" spans="2:59" x14ac:dyDescent="0.2">
      <c r="B409" s="38"/>
      <c r="C409" s="82"/>
      <c r="D409" s="38"/>
      <c r="E409" s="38"/>
      <c r="F409" s="38"/>
      <c r="G409" s="38"/>
      <c r="AY409" s="94"/>
      <c r="BF409" s="58">
        <v>65</v>
      </c>
      <c r="BG409" s="58" t="s">
        <v>79</v>
      </c>
    </row>
    <row r="410" spans="2:59" x14ac:dyDescent="0.2">
      <c r="B410" s="38"/>
      <c r="C410" s="82"/>
      <c r="D410" s="38"/>
      <c r="E410" s="38"/>
      <c r="F410" s="38"/>
      <c r="G410" s="38"/>
      <c r="AY410" s="94"/>
      <c r="BF410" s="58">
        <v>66</v>
      </c>
      <c r="BG410" s="58" t="s">
        <v>79</v>
      </c>
    </row>
    <row r="411" spans="2:59" x14ac:dyDescent="0.2">
      <c r="B411" s="38"/>
      <c r="C411" s="82"/>
      <c r="D411" s="38"/>
      <c r="E411" s="38"/>
      <c r="F411" s="38"/>
      <c r="G411" s="38"/>
      <c r="AY411" s="94"/>
      <c r="BF411" s="58">
        <v>67</v>
      </c>
      <c r="BG411" s="58" t="s">
        <v>79</v>
      </c>
    </row>
    <row r="412" spans="2:59" x14ac:dyDescent="0.2">
      <c r="B412" s="38"/>
      <c r="C412" s="82"/>
      <c r="D412" s="38"/>
      <c r="E412" s="38"/>
      <c r="F412" s="38"/>
      <c r="G412" s="38"/>
      <c r="AY412" s="94"/>
      <c r="BF412" s="58">
        <v>68</v>
      </c>
      <c r="BG412" s="58" t="s">
        <v>79</v>
      </c>
    </row>
    <row r="413" spans="2:59" x14ac:dyDescent="0.2">
      <c r="B413" s="38"/>
      <c r="C413" s="82"/>
      <c r="D413" s="38"/>
      <c r="E413" s="38"/>
      <c r="F413" s="38"/>
      <c r="G413" s="38"/>
      <c r="AY413" s="94"/>
      <c r="BF413" s="58">
        <v>69</v>
      </c>
      <c r="BG413" s="58" t="s">
        <v>79</v>
      </c>
    </row>
    <row r="414" spans="2:59" x14ac:dyDescent="0.2">
      <c r="B414" s="38"/>
      <c r="C414" s="82"/>
      <c r="D414" s="38"/>
      <c r="E414" s="38"/>
      <c r="F414" s="38"/>
      <c r="G414" s="38"/>
      <c r="AY414" s="94"/>
      <c r="BF414" s="58">
        <v>70</v>
      </c>
      <c r="BG414" s="58" t="s">
        <v>79</v>
      </c>
    </row>
    <row r="415" spans="2:59" x14ac:dyDescent="0.2">
      <c r="B415" s="38"/>
      <c r="C415" s="82"/>
      <c r="D415" s="38"/>
      <c r="E415" s="38"/>
      <c r="F415" s="38"/>
      <c r="G415" s="38"/>
      <c r="AY415" s="94"/>
      <c r="BF415" s="58">
        <v>71</v>
      </c>
      <c r="BG415" s="58" t="s">
        <v>79</v>
      </c>
    </row>
    <row r="416" spans="2:59" x14ac:dyDescent="0.2">
      <c r="B416" s="38"/>
      <c r="C416" s="82"/>
      <c r="D416" s="38"/>
      <c r="E416" s="38"/>
      <c r="F416" s="38"/>
      <c r="G416" s="38"/>
      <c r="AY416" s="94"/>
      <c r="BF416" s="58">
        <v>72</v>
      </c>
      <c r="BG416" s="58" t="s">
        <v>79</v>
      </c>
    </row>
    <row r="417" spans="2:59" x14ac:dyDescent="0.2">
      <c r="B417" s="38"/>
      <c r="C417" s="82"/>
      <c r="D417" s="38"/>
      <c r="E417" s="38"/>
      <c r="F417" s="38"/>
      <c r="G417" s="38"/>
      <c r="AY417" s="94"/>
      <c r="BF417" s="58">
        <v>73</v>
      </c>
      <c r="BG417" s="58" t="s">
        <v>79</v>
      </c>
    </row>
    <row r="418" spans="2:59" x14ac:dyDescent="0.2">
      <c r="B418" s="38"/>
      <c r="C418" s="82"/>
      <c r="D418" s="38"/>
      <c r="E418" s="38"/>
      <c r="F418" s="38"/>
      <c r="G418" s="38"/>
      <c r="AY418" s="94"/>
      <c r="BF418" s="58">
        <v>74</v>
      </c>
      <c r="BG418" s="58" t="s">
        <v>79</v>
      </c>
    </row>
    <row r="419" spans="2:59" x14ac:dyDescent="0.2">
      <c r="B419" s="38"/>
      <c r="C419" s="82"/>
      <c r="D419" s="38"/>
      <c r="E419" s="38"/>
      <c r="F419" s="38"/>
      <c r="G419" s="38"/>
      <c r="AY419" s="94"/>
      <c r="BF419" s="58">
        <v>75</v>
      </c>
      <c r="BG419" s="58" t="s">
        <v>79</v>
      </c>
    </row>
    <row r="420" spans="2:59" x14ac:dyDescent="0.2">
      <c r="B420" s="38"/>
      <c r="C420" s="82"/>
      <c r="D420" s="38"/>
      <c r="E420" s="38"/>
      <c r="F420" s="38"/>
      <c r="G420" s="38"/>
      <c r="AY420" s="94"/>
      <c r="BF420" s="58">
        <v>76</v>
      </c>
      <c r="BG420" s="58" t="s">
        <v>79</v>
      </c>
    </row>
    <row r="421" spans="2:59" x14ac:dyDescent="0.2">
      <c r="B421" s="38"/>
      <c r="C421" s="82"/>
      <c r="D421" s="38"/>
      <c r="E421" s="38"/>
      <c r="F421" s="38"/>
      <c r="G421" s="38"/>
      <c r="AY421" s="94"/>
      <c r="BF421" s="58">
        <v>77</v>
      </c>
      <c r="BG421" s="58" t="s">
        <v>79</v>
      </c>
    </row>
    <row r="422" spans="2:59" x14ac:dyDescent="0.2">
      <c r="B422" s="38"/>
      <c r="C422" s="82"/>
      <c r="D422" s="38"/>
      <c r="E422" s="38"/>
      <c r="F422" s="38"/>
      <c r="G422" s="38"/>
      <c r="AY422" s="94"/>
      <c r="BF422" s="58">
        <v>78</v>
      </c>
      <c r="BG422" s="58" t="s">
        <v>79</v>
      </c>
    </row>
    <row r="423" spans="2:59" x14ac:dyDescent="0.2">
      <c r="B423" s="38"/>
      <c r="C423" s="82"/>
      <c r="D423" s="38"/>
      <c r="E423" s="38"/>
      <c r="F423" s="38"/>
      <c r="G423" s="38"/>
      <c r="AY423" s="94"/>
      <c r="BF423" s="58">
        <v>79</v>
      </c>
      <c r="BG423" s="58" t="s">
        <v>79</v>
      </c>
    </row>
    <row r="424" spans="2:59" x14ac:dyDescent="0.2">
      <c r="B424" s="38"/>
      <c r="C424" s="82"/>
      <c r="D424" s="38"/>
      <c r="E424" s="38"/>
      <c r="F424" s="38"/>
      <c r="G424" s="38"/>
      <c r="AY424" s="94"/>
      <c r="BF424" s="58">
        <v>80</v>
      </c>
      <c r="BG424" s="58" t="s">
        <v>79</v>
      </c>
    </row>
    <row r="425" spans="2:59" x14ac:dyDescent="0.2">
      <c r="B425" s="38"/>
      <c r="C425" s="82"/>
      <c r="D425" s="38"/>
      <c r="E425" s="38"/>
      <c r="F425" s="38"/>
      <c r="G425" s="38"/>
      <c r="AY425" s="94"/>
      <c r="BF425" s="58">
        <v>81</v>
      </c>
      <c r="BG425" s="58" t="s">
        <v>79</v>
      </c>
    </row>
    <row r="426" spans="2:59" x14ac:dyDescent="0.2">
      <c r="B426" s="38"/>
      <c r="C426" s="82"/>
      <c r="D426" s="38"/>
      <c r="E426" s="38"/>
      <c r="F426" s="38"/>
      <c r="G426" s="38"/>
      <c r="AY426" s="94"/>
      <c r="BF426" s="58">
        <v>82</v>
      </c>
      <c r="BG426" s="58" t="s">
        <v>79</v>
      </c>
    </row>
    <row r="427" spans="2:59" x14ac:dyDescent="0.2">
      <c r="B427" s="38"/>
      <c r="C427" s="82"/>
      <c r="D427" s="38"/>
      <c r="E427" s="38"/>
      <c r="F427" s="38"/>
      <c r="G427" s="38"/>
      <c r="AY427" s="94"/>
      <c r="BF427" s="58">
        <v>83</v>
      </c>
      <c r="BG427" s="58" t="s">
        <v>79</v>
      </c>
    </row>
    <row r="428" spans="2:59" x14ac:dyDescent="0.2">
      <c r="B428" s="38"/>
      <c r="C428" s="82"/>
      <c r="D428" s="38"/>
      <c r="E428" s="38"/>
      <c r="F428" s="38"/>
      <c r="G428" s="38"/>
      <c r="AY428" s="94"/>
      <c r="BF428" s="58">
        <v>84</v>
      </c>
      <c r="BG428" s="58" t="s">
        <v>79</v>
      </c>
    </row>
    <row r="429" spans="2:59" x14ac:dyDescent="0.2">
      <c r="B429" s="38"/>
      <c r="C429" s="82"/>
      <c r="D429" s="38"/>
      <c r="E429" s="38"/>
      <c r="F429" s="38"/>
      <c r="G429" s="38"/>
      <c r="AY429" s="94"/>
      <c r="BF429" s="58">
        <v>85</v>
      </c>
      <c r="BG429" s="58" t="s">
        <v>79</v>
      </c>
    </row>
    <row r="430" spans="2:59" x14ac:dyDescent="0.2">
      <c r="B430" s="38"/>
      <c r="C430" s="82"/>
      <c r="D430" s="38"/>
      <c r="E430" s="38"/>
      <c r="F430" s="38"/>
      <c r="G430" s="38"/>
      <c r="AY430" s="94"/>
      <c r="BF430" s="58">
        <v>86</v>
      </c>
      <c r="BG430" s="58" t="s">
        <v>79</v>
      </c>
    </row>
    <row r="431" spans="2:59" x14ac:dyDescent="0.2">
      <c r="B431" s="38"/>
      <c r="C431" s="82"/>
      <c r="D431" s="38"/>
      <c r="E431" s="38"/>
      <c r="F431" s="38"/>
      <c r="G431" s="38"/>
      <c r="AY431" s="94"/>
      <c r="BF431" s="58">
        <v>87</v>
      </c>
      <c r="BG431" s="58" t="s">
        <v>79</v>
      </c>
    </row>
    <row r="432" spans="2:59" x14ac:dyDescent="0.2">
      <c r="B432" s="38"/>
      <c r="C432" s="82"/>
      <c r="D432" s="38"/>
      <c r="E432" s="38"/>
      <c r="F432" s="38"/>
      <c r="G432" s="38"/>
      <c r="BF432" s="58">
        <v>88</v>
      </c>
      <c r="BG432" s="58" t="s">
        <v>79</v>
      </c>
    </row>
    <row r="433" spans="2:59" x14ac:dyDescent="0.2">
      <c r="B433" s="38"/>
      <c r="C433" s="82"/>
      <c r="D433" s="38"/>
      <c r="E433" s="38"/>
      <c r="F433" s="38"/>
      <c r="G433" s="38"/>
      <c r="BF433" s="58">
        <v>89</v>
      </c>
      <c r="BG433" s="58" t="s">
        <v>79</v>
      </c>
    </row>
    <row r="434" spans="2:59" x14ac:dyDescent="0.2">
      <c r="B434" s="38"/>
      <c r="C434" s="82"/>
      <c r="D434" s="38"/>
      <c r="E434" s="38"/>
      <c r="F434" s="38"/>
      <c r="G434" s="38"/>
      <c r="BF434" s="58">
        <v>90</v>
      </c>
      <c r="BG434" s="58" t="s">
        <v>79</v>
      </c>
    </row>
    <row r="435" spans="2:59" x14ac:dyDescent="0.2">
      <c r="B435" s="38"/>
      <c r="C435" s="82"/>
      <c r="D435" s="38"/>
      <c r="E435" s="38"/>
      <c r="F435" s="38"/>
      <c r="G435" s="38"/>
      <c r="BF435" s="58">
        <v>91</v>
      </c>
      <c r="BG435" s="58" t="s">
        <v>80</v>
      </c>
    </row>
    <row r="436" spans="2:59" x14ac:dyDescent="0.2">
      <c r="B436" s="38"/>
      <c r="C436" s="82"/>
      <c r="D436" s="38"/>
      <c r="E436" s="38"/>
      <c r="F436" s="38"/>
      <c r="G436" s="38"/>
      <c r="BF436" s="58">
        <v>92</v>
      </c>
      <c r="BG436" s="58" t="s">
        <v>80</v>
      </c>
    </row>
    <row r="437" spans="2:59" x14ac:dyDescent="0.2">
      <c r="B437" s="38"/>
      <c r="C437" s="82"/>
      <c r="D437" s="38"/>
      <c r="E437" s="38"/>
      <c r="F437" s="38"/>
      <c r="G437" s="38"/>
      <c r="BF437" s="58">
        <v>93</v>
      </c>
      <c r="BG437" s="58" t="s">
        <v>80</v>
      </c>
    </row>
    <row r="438" spans="2:59" x14ac:dyDescent="0.2">
      <c r="B438" s="38"/>
      <c r="C438" s="82"/>
      <c r="D438" s="38"/>
      <c r="E438" s="38"/>
      <c r="F438" s="38"/>
      <c r="G438" s="38"/>
      <c r="BF438" s="58">
        <v>94</v>
      </c>
      <c r="BG438" s="58" t="s">
        <v>80</v>
      </c>
    </row>
    <row r="439" spans="2:59" x14ac:dyDescent="0.2">
      <c r="B439" s="38"/>
      <c r="C439" s="82"/>
      <c r="D439" s="38"/>
      <c r="E439" s="38"/>
      <c r="F439" s="38"/>
      <c r="G439" s="38"/>
      <c r="BF439" s="58">
        <v>95</v>
      </c>
      <c r="BG439" s="58" t="s">
        <v>80</v>
      </c>
    </row>
    <row r="440" spans="2:59" x14ac:dyDescent="0.2">
      <c r="B440" s="38"/>
      <c r="C440" s="82"/>
      <c r="D440" s="38"/>
      <c r="E440" s="38"/>
      <c r="F440" s="38"/>
      <c r="G440" s="38"/>
      <c r="BF440" s="58">
        <v>96</v>
      </c>
      <c r="BG440" s="58" t="s">
        <v>80</v>
      </c>
    </row>
    <row r="441" spans="2:59" x14ac:dyDescent="0.2">
      <c r="B441" s="38"/>
      <c r="C441" s="82"/>
      <c r="D441" s="38"/>
      <c r="E441" s="38"/>
      <c r="F441" s="38"/>
      <c r="G441" s="38"/>
      <c r="BF441" s="58">
        <v>97</v>
      </c>
      <c r="BG441" s="58" t="s">
        <v>80</v>
      </c>
    </row>
    <row r="442" spans="2:59" x14ac:dyDescent="0.2">
      <c r="B442" s="38"/>
      <c r="C442" s="82"/>
      <c r="D442" s="38"/>
      <c r="E442" s="38"/>
      <c r="F442" s="38"/>
      <c r="G442" s="38"/>
      <c r="BF442" s="58">
        <v>98</v>
      </c>
      <c r="BG442" s="58" t="s">
        <v>80</v>
      </c>
    </row>
    <row r="443" spans="2:59" x14ac:dyDescent="0.2">
      <c r="B443" s="38"/>
      <c r="C443" s="82"/>
      <c r="D443" s="38"/>
      <c r="E443" s="38"/>
      <c r="F443" s="38"/>
      <c r="G443" s="38"/>
      <c r="BF443" s="58">
        <v>99</v>
      </c>
      <c r="BG443" s="58" t="s">
        <v>80</v>
      </c>
    </row>
    <row r="444" spans="2:59" x14ac:dyDescent="0.2">
      <c r="B444" s="38"/>
      <c r="C444" s="82"/>
      <c r="D444" s="38"/>
      <c r="E444" s="38"/>
      <c r="F444" s="38"/>
      <c r="G444" s="38"/>
      <c r="BF444" s="58">
        <v>100</v>
      </c>
      <c r="BG444" s="58" t="s">
        <v>80</v>
      </c>
    </row>
    <row r="445" spans="2:59" x14ac:dyDescent="0.2">
      <c r="B445" s="38"/>
      <c r="C445" s="82"/>
      <c r="D445" s="38"/>
      <c r="E445" s="38"/>
      <c r="F445" s="38"/>
      <c r="G445" s="38"/>
    </row>
    <row r="446" spans="2:59" x14ac:dyDescent="0.2">
      <c r="B446" s="38"/>
      <c r="C446" s="82"/>
      <c r="D446" s="38"/>
      <c r="E446" s="38"/>
      <c r="F446" s="38"/>
      <c r="G446" s="38"/>
    </row>
  </sheetData>
  <mergeCells count="36">
    <mergeCell ref="AX351:AZ351"/>
    <mergeCell ref="AT351:AW351"/>
    <mergeCell ref="AZ343:BA343"/>
    <mergeCell ref="BB343:BC343"/>
    <mergeCell ref="BK343:BL343"/>
    <mergeCell ref="AZ349:BC349"/>
    <mergeCell ref="B30:M30"/>
    <mergeCell ref="O4:O5"/>
    <mergeCell ref="C3:C5"/>
    <mergeCell ref="C21:C23"/>
    <mergeCell ref="C8:C9"/>
    <mergeCell ref="C6:C7"/>
    <mergeCell ref="C10:C11"/>
    <mergeCell ref="C13:C14"/>
    <mergeCell ref="C15:C17"/>
    <mergeCell ref="C28:C29"/>
    <mergeCell ref="E3:E5"/>
    <mergeCell ref="F3:F5"/>
    <mergeCell ref="R4:R5"/>
    <mergeCell ref="D3:D5"/>
    <mergeCell ref="G3:G5"/>
    <mergeCell ref="Q4:Q5"/>
    <mergeCell ref="N4:N5"/>
    <mergeCell ref="W3:Y4"/>
    <mergeCell ref="B1:Y1"/>
    <mergeCell ref="W2:Y2"/>
    <mergeCell ref="S4:S5"/>
    <mergeCell ref="B2:G2"/>
    <mergeCell ref="H2:V2"/>
    <mergeCell ref="N3:V3"/>
    <mergeCell ref="H3:M3"/>
    <mergeCell ref="B3:B5"/>
    <mergeCell ref="T4:V4"/>
    <mergeCell ref="H4:J4"/>
    <mergeCell ref="K4:K5"/>
    <mergeCell ref="L4:M4"/>
  </mergeCells>
  <conditionalFormatting sqref="L31:L65401">
    <cfRule type="cellIs" dxfId="102" priority="253" stopIfTrue="1" operator="between">
      <formula>21</formula>
      <formula>30</formula>
    </cfRule>
  </conditionalFormatting>
  <conditionalFormatting sqref="H6 H22:H23 H28:H29 H12:H14">
    <cfRule type="cellIs" dxfId="101" priority="236" stopIfTrue="1" operator="equal">
      <formula>"CASI SEGURO"</formula>
    </cfRule>
    <cfRule type="cellIs" dxfId="100" priority="237" stopIfTrue="1" operator="equal">
      <formula>"PROBABLE"</formula>
    </cfRule>
    <cfRule type="cellIs" dxfId="99" priority="238" stopIfTrue="1" operator="equal">
      <formula>"POSIBLE"</formula>
    </cfRule>
    <cfRule type="cellIs" dxfId="98" priority="239" stopIfTrue="1" operator="equal">
      <formula>"IMPROBABLE"</formula>
    </cfRule>
    <cfRule type="cellIs" dxfId="97" priority="240" stopIfTrue="1" operator="equal">
      <formula>"RARO"</formula>
    </cfRule>
  </conditionalFormatting>
  <conditionalFormatting sqref="J6 J22:J23 J28:J29 J12:J14">
    <cfRule type="cellIs" dxfId="96" priority="231" stopIfTrue="1" operator="equal">
      <formula>"CATASTRÓFICO"</formula>
    </cfRule>
    <cfRule type="cellIs" dxfId="95" priority="232" stopIfTrue="1" operator="equal">
      <formula>"MAYOR"</formula>
    </cfRule>
    <cfRule type="cellIs" dxfId="94" priority="233" stopIfTrue="1" operator="equal">
      <formula>"MODERADO"</formula>
    </cfRule>
    <cfRule type="cellIs" dxfId="93" priority="234" stopIfTrue="1" operator="equal">
      <formula>"MENOR"</formula>
    </cfRule>
    <cfRule type="cellIs" dxfId="92" priority="235" stopIfTrue="1" operator="equal">
      <formula>"MÍNIMO"</formula>
    </cfRule>
  </conditionalFormatting>
  <conditionalFormatting sqref="M6 M12:N12 M22:N23 M28:M29 M13:M14">
    <cfRule type="cellIs" dxfId="91" priority="226" stopIfTrue="1" operator="equal">
      <formula>"EXTREMA"</formula>
    </cfRule>
    <cfRule type="cellIs" dxfId="90" priority="227" stopIfTrue="1" operator="equal">
      <formula>"ALTA"</formula>
    </cfRule>
    <cfRule type="cellIs" dxfId="89" priority="228" stopIfTrue="1" operator="equal">
      <formula>"MODERADO"</formula>
    </cfRule>
    <cfRule type="cellIs" dxfId="88" priority="229" stopIfTrue="1" operator="equal">
      <formula>"BAJA"</formula>
    </cfRule>
  </conditionalFormatting>
  <conditionalFormatting sqref="H7:H11">
    <cfRule type="cellIs" dxfId="87" priority="168" stopIfTrue="1" operator="equal">
      <formula>"CASI SEGURO"</formula>
    </cfRule>
    <cfRule type="cellIs" dxfId="86" priority="169" stopIfTrue="1" operator="equal">
      <formula>"PROBABLE"</formula>
    </cfRule>
    <cfRule type="cellIs" dxfId="85" priority="170" stopIfTrue="1" operator="equal">
      <formula>"POSIBLE"</formula>
    </cfRule>
    <cfRule type="cellIs" dxfId="84" priority="171" stopIfTrue="1" operator="equal">
      <formula>"IMPROBABLE"</formula>
    </cfRule>
    <cfRule type="cellIs" dxfId="83" priority="172" stopIfTrue="1" operator="equal">
      <formula>"RARO"</formula>
    </cfRule>
  </conditionalFormatting>
  <conditionalFormatting sqref="J7:J11">
    <cfRule type="cellIs" dxfId="82" priority="163" stopIfTrue="1" operator="equal">
      <formula>"CATASTRÓFICO"</formula>
    </cfRule>
    <cfRule type="cellIs" dxfId="81" priority="164" stopIfTrue="1" operator="equal">
      <formula>"MAYOR"</formula>
    </cfRule>
    <cfRule type="cellIs" dxfId="80" priority="165" stopIfTrue="1" operator="equal">
      <formula>"MODERADO"</formula>
    </cfRule>
    <cfRule type="cellIs" dxfId="79" priority="166" stopIfTrue="1" operator="equal">
      <formula>"MENOR"</formula>
    </cfRule>
    <cfRule type="cellIs" dxfId="78" priority="167" stopIfTrue="1" operator="equal">
      <formula>"MÍNIMO"</formula>
    </cfRule>
  </conditionalFormatting>
  <conditionalFormatting sqref="M8:N9 M7 M10:M11">
    <cfRule type="cellIs" dxfId="77" priority="159" stopIfTrue="1" operator="equal">
      <formula>"EXTREMA"</formula>
    </cfRule>
    <cfRule type="cellIs" dxfId="76" priority="160" stopIfTrue="1" operator="equal">
      <formula>"ALTA"</formula>
    </cfRule>
    <cfRule type="cellIs" dxfId="75" priority="161" stopIfTrue="1" operator="equal">
      <formula>"MODERADO"</formula>
    </cfRule>
    <cfRule type="cellIs" dxfId="74" priority="162" stopIfTrue="1" operator="equal">
      <formula>"BAJA"</formula>
    </cfRule>
  </conditionalFormatting>
  <conditionalFormatting sqref="H21">
    <cfRule type="cellIs" dxfId="73" priority="140" stopIfTrue="1" operator="equal">
      <formula>"CASI SEGURO"</formula>
    </cfRule>
    <cfRule type="cellIs" dxfId="72" priority="141" stopIfTrue="1" operator="equal">
      <formula>"PROBABLE"</formula>
    </cfRule>
    <cfRule type="cellIs" dxfId="71" priority="142" stopIfTrue="1" operator="equal">
      <formula>"POSIBLE"</formula>
    </cfRule>
    <cfRule type="cellIs" dxfId="70" priority="143" stopIfTrue="1" operator="equal">
      <formula>"IMPROBABLE"</formula>
    </cfRule>
    <cfRule type="cellIs" dxfId="69" priority="144" stopIfTrue="1" operator="equal">
      <formula>"RARO"</formula>
    </cfRule>
  </conditionalFormatting>
  <conditionalFormatting sqref="J21">
    <cfRule type="cellIs" dxfId="68" priority="135" stopIfTrue="1" operator="equal">
      <formula>"CATASTRÓFICO"</formula>
    </cfRule>
    <cfRule type="cellIs" dxfId="67" priority="136" stopIfTrue="1" operator="equal">
      <formula>"MAYOR"</formula>
    </cfRule>
    <cfRule type="cellIs" dxfId="66" priority="137" stopIfTrue="1" operator="equal">
      <formula>"MODERADO"</formula>
    </cfRule>
    <cfRule type="cellIs" dxfId="65" priority="138" stopIfTrue="1" operator="equal">
      <formula>"MENOR"</formula>
    </cfRule>
    <cfRule type="cellIs" dxfId="64" priority="139" stopIfTrue="1" operator="equal">
      <formula>"MÍNIMO"</formula>
    </cfRule>
  </conditionalFormatting>
  <conditionalFormatting sqref="M21:N21">
    <cfRule type="cellIs" dxfId="63" priority="131" stopIfTrue="1" operator="equal">
      <formula>"EXTREMA"</formula>
    </cfRule>
    <cfRule type="cellIs" dxfId="62" priority="132" stopIfTrue="1" operator="equal">
      <formula>"ALTA"</formula>
    </cfRule>
    <cfRule type="cellIs" dxfId="61" priority="133" stopIfTrue="1" operator="equal">
      <formula>"MODERADO"</formula>
    </cfRule>
    <cfRule type="cellIs" dxfId="60" priority="134" stopIfTrue="1" operator="equal">
      <formula>"BAJA"</formula>
    </cfRule>
  </conditionalFormatting>
  <conditionalFormatting sqref="H17:H20">
    <cfRule type="cellIs" dxfId="59" priority="112" stopIfTrue="1" operator="equal">
      <formula>"CASI SEGURO"</formula>
    </cfRule>
    <cfRule type="cellIs" dxfId="58" priority="113" stopIfTrue="1" operator="equal">
      <formula>"PROBABLE"</formula>
    </cfRule>
    <cfRule type="cellIs" dxfId="57" priority="114" stopIfTrue="1" operator="equal">
      <formula>"POSIBLE"</formula>
    </cfRule>
    <cfRule type="cellIs" dxfId="56" priority="115" stopIfTrue="1" operator="equal">
      <formula>"IMPROBABLE"</formula>
    </cfRule>
    <cfRule type="cellIs" dxfId="55" priority="116" stopIfTrue="1" operator="equal">
      <formula>"RARO"</formula>
    </cfRule>
  </conditionalFormatting>
  <conditionalFormatting sqref="J17:J20">
    <cfRule type="cellIs" dxfId="54" priority="107" stopIfTrue="1" operator="equal">
      <formula>"CATASTRÓFICO"</formula>
    </cfRule>
    <cfRule type="cellIs" dxfId="53" priority="108" stopIfTrue="1" operator="equal">
      <formula>"MAYOR"</formula>
    </cfRule>
    <cfRule type="cellIs" dxfId="52" priority="109" stopIfTrue="1" operator="equal">
      <formula>"MODERADO"</formula>
    </cfRule>
    <cfRule type="cellIs" dxfId="51" priority="110" stopIfTrue="1" operator="equal">
      <formula>"MENOR"</formula>
    </cfRule>
    <cfRule type="cellIs" dxfId="50" priority="111" stopIfTrue="1" operator="equal">
      <formula>"MÍNIMO"</formula>
    </cfRule>
  </conditionalFormatting>
  <conditionalFormatting sqref="M18:N20 M17">
    <cfRule type="cellIs" dxfId="49" priority="103" stopIfTrue="1" operator="equal">
      <formula>"EXTREMA"</formula>
    </cfRule>
    <cfRule type="cellIs" dxfId="48" priority="104" stopIfTrue="1" operator="equal">
      <formula>"ALTA"</formula>
    </cfRule>
    <cfRule type="cellIs" dxfId="47" priority="105" stopIfTrue="1" operator="equal">
      <formula>"MODERADO"</formula>
    </cfRule>
    <cfRule type="cellIs" dxfId="46" priority="106" stopIfTrue="1" operator="equal">
      <formula>"BAJA"</formula>
    </cfRule>
  </conditionalFormatting>
  <conditionalFormatting sqref="H15:H16">
    <cfRule type="cellIs" dxfId="45" priority="84" stopIfTrue="1" operator="equal">
      <formula>"CASI SEGURO"</formula>
    </cfRule>
    <cfRule type="cellIs" dxfId="44" priority="85" stopIfTrue="1" operator="equal">
      <formula>"PROBABLE"</formula>
    </cfRule>
    <cfRule type="cellIs" dxfId="43" priority="86" stopIfTrue="1" operator="equal">
      <formula>"POSIBLE"</formula>
    </cfRule>
    <cfRule type="cellIs" dxfId="42" priority="87" stopIfTrue="1" operator="equal">
      <formula>"IMPROBABLE"</formula>
    </cfRule>
    <cfRule type="cellIs" dxfId="41" priority="88" stopIfTrue="1" operator="equal">
      <formula>"RARO"</formula>
    </cfRule>
  </conditionalFormatting>
  <conditionalFormatting sqref="J15:J16">
    <cfRule type="cellIs" dxfId="40" priority="79" stopIfTrue="1" operator="equal">
      <formula>"CATASTRÓFICO"</formula>
    </cfRule>
    <cfRule type="cellIs" dxfId="39" priority="80" stopIfTrue="1" operator="equal">
      <formula>"MAYOR"</formula>
    </cfRule>
    <cfRule type="cellIs" dxfId="38" priority="81" stopIfTrue="1" operator="equal">
      <formula>"MODERADO"</formula>
    </cfRule>
    <cfRule type="cellIs" dxfId="37" priority="82" stopIfTrue="1" operator="equal">
      <formula>"MENOR"</formula>
    </cfRule>
    <cfRule type="cellIs" dxfId="36" priority="83" stopIfTrue="1" operator="equal">
      <formula>"MÍNIMO"</formula>
    </cfRule>
  </conditionalFormatting>
  <conditionalFormatting sqref="M15:M16">
    <cfRule type="cellIs" dxfId="35" priority="75" stopIfTrue="1" operator="equal">
      <formula>"EXTREMA"</formula>
    </cfRule>
    <cfRule type="cellIs" dxfId="34" priority="76" stopIfTrue="1" operator="equal">
      <formula>"ALTA"</formula>
    </cfRule>
    <cfRule type="cellIs" dxfId="33" priority="77" stopIfTrue="1" operator="equal">
      <formula>"MODERADO"</formula>
    </cfRule>
    <cfRule type="cellIs" dxfId="32" priority="78" stopIfTrue="1" operator="equal">
      <formula>"BAJA"</formula>
    </cfRule>
  </conditionalFormatting>
  <conditionalFormatting sqref="H24:H25">
    <cfRule type="cellIs" dxfId="31" priority="56" stopIfTrue="1" operator="equal">
      <formula>"CASI SEGURO"</formula>
    </cfRule>
    <cfRule type="cellIs" dxfId="30" priority="57" stopIfTrue="1" operator="equal">
      <formula>"PROBABLE"</formula>
    </cfRule>
    <cfRule type="cellIs" dxfId="29" priority="58" stopIfTrue="1" operator="equal">
      <formula>"POSIBLE"</formula>
    </cfRule>
    <cfRule type="cellIs" dxfId="28" priority="59" stopIfTrue="1" operator="equal">
      <formula>"IMPROBABLE"</formula>
    </cfRule>
    <cfRule type="cellIs" dxfId="27" priority="60" stopIfTrue="1" operator="equal">
      <formula>"RARO"</formula>
    </cfRule>
  </conditionalFormatting>
  <conditionalFormatting sqref="J24:J25">
    <cfRule type="cellIs" dxfId="26" priority="51" stopIfTrue="1" operator="equal">
      <formula>"CATASTRÓFICO"</formula>
    </cfRule>
    <cfRule type="cellIs" dxfId="25" priority="52" stopIfTrue="1" operator="equal">
      <formula>"MAYOR"</formula>
    </cfRule>
    <cfRule type="cellIs" dxfId="24" priority="53" stopIfTrue="1" operator="equal">
      <formula>"MODERADO"</formula>
    </cfRule>
    <cfRule type="cellIs" dxfId="23" priority="54" stopIfTrue="1" operator="equal">
      <formula>"MENOR"</formula>
    </cfRule>
    <cfRule type="cellIs" dxfId="22" priority="55" stopIfTrue="1" operator="equal">
      <formula>"MÍNIMO"</formula>
    </cfRule>
  </conditionalFormatting>
  <conditionalFormatting sqref="M25:N25 M24">
    <cfRule type="cellIs" dxfId="21" priority="47" stopIfTrue="1" operator="equal">
      <formula>"EXTREMA"</formula>
    </cfRule>
    <cfRule type="cellIs" dxfId="20" priority="48" stopIfTrue="1" operator="equal">
      <formula>"ALTA"</formula>
    </cfRule>
    <cfRule type="cellIs" dxfId="19" priority="49" stopIfTrue="1" operator="equal">
      <formula>"MODERADO"</formula>
    </cfRule>
    <cfRule type="cellIs" dxfId="18" priority="50" stopIfTrue="1" operator="equal">
      <formula>"BAJA"</formula>
    </cfRule>
  </conditionalFormatting>
  <conditionalFormatting sqref="H26:H27">
    <cfRule type="cellIs" dxfId="17" priority="28" stopIfTrue="1" operator="equal">
      <formula>"CASI SEGURO"</formula>
    </cfRule>
    <cfRule type="cellIs" dxfId="16" priority="29" stopIfTrue="1" operator="equal">
      <formula>"PROBABLE"</formula>
    </cfRule>
    <cfRule type="cellIs" dxfId="15" priority="30" stopIfTrue="1" operator="equal">
      <formula>"POSIBLE"</formula>
    </cfRule>
    <cfRule type="cellIs" dxfId="14" priority="31" stopIfTrue="1" operator="equal">
      <formula>"IMPROBABLE"</formula>
    </cfRule>
    <cfRule type="cellIs" dxfId="13" priority="32" stopIfTrue="1" operator="equal">
      <formula>"RARO"</formula>
    </cfRule>
  </conditionalFormatting>
  <conditionalFormatting sqref="J26:J27">
    <cfRule type="cellIs" dxfId="12" priority="23" stopIfTrue="1" operator="equal">
      <formula>"CATASTRÓFICO"</formula>
    </cfRule>
    <cfRule type="cellIs" dxfId="11" priority="24" stopIfTrue="1" operator="equal">
      <formula>"MAYOR"</formula>
    </cfRule>
    <cfRule type="cellIs" dxfId="10" priority="25" stopIfTrue="1" operator="equal">
      <formula>"MODERADO"</formula>
    </cfRule>
    <cfRule type="cellIs" dxfId="9" priority="26" stopIfTrue="1" operator="equal">
      <formula>"MENOR"</formula>
    </cfRule>
    <cfRule type="cellIs" dxfId="8" priority="27" stopIfTrue="1" operator="equal">
      <formula>"MÍNIMO"</formula>
    </cfRule>
  </conditionalFormatting>
  <conditionalFormatting sqref="M27:N27 M26">
    <cfRule type="cellIs" dxfId="7" priority="19" stopIfTrue="1" operator="equal">
      <formula>"EXTREMA"</formula>
    </cfRule>
    <cfRule type="cellIs" dxfId="6" priority="20" stopIfTrue="1" operator="equal">
      <formula>"ALTA"</formula>
    </cfRule>
    <cfRule type="cellIs" dxfId="5" priority="21" stopIfTrue="1" operator="equal">
      <formula>"MODERADO"</formula>
    </cfRule>
    <cfRule type="cellIs" dxfId="4" priority="22" stopIfTrue="1" operator="equal">
      <formula>"BAJA"</formula>
    </cfRule>
  </conditionalFormatting>
  <conditionalFormatting sqref="W21:W23">
    <cfRule type="cellIs" dxfId="3" priority="1" stopIfTrue="1" operator="equal">
      <formula>"EXTREMA"</formula>
    </cfRule>
  </conditionalFormatting>
  <conditionalFormatting sqref="W21:W23">
    <cfRule type="cellIs" dxfId="2" priority="2" stopIfTrue="1" operator="equal">
      <formula>"ALTA"</formula>
    </cfRule>
  </conditionalFormatting>
  <conditionalFormatting sqref="W21:W23">
    <cfRule type="cellIs" dxfId="1" priority="3" stopIfTrue="1" operator="equal">
      <formula>"MODERADO"</formula>
    </cfRule>
  </conditionalFormatting>
  <conditionalFormatting sqref="W21:W23">
    <cfRule type="cellIs" dxfId="0" priority="4" stopIfTrue="1" operator="equal">
      <formula>"BAJA"</formula>
    </cfRule>
  </conditionalFormatting>
  <dataValidations xWindow="339" yWindow="566" count="6">
    <dataValidation type="list" allowBlank="1" showInputMessage="1" showErrorMessage="1" errorTitle="ERROR !" error="La opción seleccionada no es correcta, por favor vuelva a intentarlo." sqref="AA29 AA11 AA20:AA21 AA15:AA16 AA25 AA27" xr:uid="{00000000-0002-0000-0500-000000000000}">
      <formula1>"CATASTROFICA,MODERADA,LEVE"</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Q30" xr:uid="{00000000-0002-0000-0500-000001000000}"/>
    <dataValidation type="list" allowBlank="1" showInputMessage="1" showErrorMessage="1" sqref="O18:O30 O6:O15" xr:uid="{00000000-0002-0000-0500-000002000000}">
      <formula1>$AT$355:$AT$357</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3:F3" xr:uid="{00000000-0002-0000-0500-000003000000}"/>
    <dataValidation type="list" allowBlank="1" showInputMessage="1" showErrorMessage="1" sqref="O16:O17" xr:uid="{00000000-0002-0000-0500-000004000000}">
      <formula1>$AT$333:$AT$335</formula1>
    </dataValidation>
    <dataValidation type="list" allowBlank="1" showInputMessage="1" showErrorMessage="1" sqref="H6:H29" xr:uid="{00000000-0002-0000-0500-000005000000}">
      <formula1>$AZ$344:$AZ$348</formula1>
    </dataValidation>
  </dataValidations>
  <hyperlinks>
    <hyperlink ref="X10" r:id="rId1" xr:uid="{00000000-0004-0000-0500-000000000000}"/>
    <hyperlink ref="X26" r:id="rId2" xr:uid="{00000000-0004-0000-0500-000001000000}"/>
    <hyperlink ref="X7" r:id="rId3" display="http://intranet.culturarecreacionydeporte.gov.co/mipg/procesos-estrategicos/comunicaciones" xr:uid="{00000000-0004-0000-0500-000002000000}"/>
  </hyperlinks>
  <pageMargins left="0.7" right="0.7" top="0.75" bottom="0.75" header="0.3" footer="0.3"/>
  <pageSetup paperSize="9" scale="23" orientation="portrait" r:id="rId4"/>
  <rowBreaks count="1" manualBreakCount="1">
    <brk id="30" max="16383" man="1"/>
  </rowBreaks>
  <colBreaks count="1" manualBreakCount="1">
    <brk id="31" max="1048575" man="1"/>
  </colBreaks>
  <drawing r:id="rId5"/>
  <extLst>
    <ext xmlns:x14="http://schemas.microsoft.com/office/spreadsheetml/2009/9/main" uri="{CCE6A557-97BC-4b89-ADB6-D9C93CAAB3DF}">
      <x14:dataValidations xmlns:xm="http://schemas.microsoft.com/office/excel/2006/main" xWindow="339" yWindow="566" count="4">
        <x14:dataValidation type="list" allowBlank="1" showInputMessage="1" showErrorMessage="1" xr:uid="{00000000-0002-0000-0500-000006000000}">
          <x14:formula1>
            <xm:f>Hoja5!$C$10:$C$11</xm:f>
          </x14:formula1>
          <xm:sqref>P18:P29 P6:P15</xm:sqref>
        </x14:dataValidation>
        <x14:dataValidation type="list" allowBlank="1" showInputMessage="1" showErrorMessage="1" xr:uid="{00000000-0002-0000-0500-000007000000}">
          <x14:formula1>
            <xm:f>'E:\Users\jentru\Downloads\[120187100172603_00002_paoram_1537385277.xlsx]Hoja5'!#REF!</xm:f>
          </x14:formula1>
          <xm:sqref>P16:P17</xm:sqref>
        </x14:dataValidation>
        <x14:dataValidation type="list" showInputMessage="1" showErrorMessage="1" xr:uid="{00000000-0002-0000-0500-000008000000}">
          <x14:formula1>
            <xm:f>Hoja5!$C$6:$C$8</xm:f>
          </x14:formula1>
          <xm:sqref>J6:J29</xm:sqref>
        </x14:dataValidation>
        <x14:dataValidation type="list" allowBlank="1" showInputMessage="1" showErrorMessage="1" xr:uid="{00000000-0002-0000-0500-000009000000}">
          <x14:formula1>
            <xm:f>Hoja3!$B$10:$B$11</xm:f>
          </x14:formula1>
          <xm:sqref>D6:D29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C4"/>
  <sheetViews>
    <sheetView workbookViewId="0">
      <selection activeCell="B3" sqref="B3:C4"/>
    </sheetView>
  </sheetViews>
  <sheetFormatPr baseColWidth="10" defaultRowHeight="12.75" x14ac:dyDescent="0.2"/>
  <sheetData>
    <row r="3" spans="2:3" x14ac:dyDescent="0.2">
      <c r="B3" t="s">
        <v>162</v>
      </c>
      <c r="C3">
        <v>5</v>
      </c>
    </row>
    <row r="4" spans="2:3" x14ac:dyDescent="0.2">
      <c r="B4" t="s">
        <v>163</v>
      </c>
      <c r="C4">
        <v>0</v>
      </c>
    </row>
  </sheetData>
  <dataValidations count="1">
    <dataValidation type="list" allowBlank="1" showInputMessage="1" showErrorMessage="1" sqref="B3:C4" xr:uid="{00000000-0002-0000-0600-000000000000}">
      <formula1>$C$3:$C$4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C6:AI19"/>
  <sheetViews>
    <sheetView workbookViewId="0">
      <selection activeCell="C16" sqref="C16"/>
    </sheetView>
  </sheetViews>
  <sheetFormatPr baseColWidth="10" defaultRowHeight="12.75" x14ac:dyDescent="0.2"/>
  <sheetData>
    <row r="6" spans="3:4" x14ac:dyDescent="0.2">
      <c r="C6" t="s">
        <v>21</v>
      </c>
    </row>
    <row r="7" spans="3:4" x14ac:dyDescent="0.2">
      <c r="C7" t="s">
        <v>98</v>
      </c>
    </row>
    <row r="8" spans="3:4" x14ac:dyDescent="0.2">
      <c r="C8" t="s">
        <v>60</v>
      </c>
    </row>
    <row r="10" spans="3:4" x14ac:dyDescent="0.2">
      <c r="C10" t="s">
        <v>162</v>
      </c>
      <c r="D10">
        <v>15</v>
      </c>
    </row>
    <row r="11" spans="3:4" x14ac:dyDescent="0.2">
      <c r="C11" t="s">
        <v>163</v>
      </c>
      <c r="D11">
        <v>0</v>
      </c>
    </row>
    <row r="14" spans="3:4" x14ac:dyDescent="0.2">
      <c r="C14" t="s">
        <v>164</v>
      </c>
    </row>
    <row r="15" spans="3:4" x14ac:dyDescent="0.2">
      <c r="C15" t="s">
        <v>75</v>
      </c>
    </row>
    <row r="19" spans="35:35" x14ac:dyDescent="0.2">
      <c r="AI19"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
  <dimension ref="B4:AI19"/>
  <sheetViews>
    <sheetView workbookViewId="0">
      <selection activeCell="I32" sqref="I32"/>
    </sheetView>
  </sheetViews>
  <sheetFormatPr baseColWidth="10" defaultRowHeight="12.75" x14ac:dyDescent="0.2"/>
  <cols>
    <col min="2" max="2" width="15" customWidth="1"/>
  </cols>
  <sheetData>
    <row r="4" spans="2:2" ht="14.25" x14ac:dyDescent="0.2">
      <c r="B4" s="3" t="s">
        <v>121</v>
      </c>
    </row>
    <row r="5" spans="2:2" ht="14.25" x14ac:dyDescent="0.2">
      <c r="B5" s="3" t="s">
        <v>131</v>
      </c>
    </row>
    <row r="6" spans="2:2" ht="14.25" x14ac:dyDescent="0.2">
      <c r="B6" s="3" t="s">
        <v>124</v>
      </c>
    </row>
    <row r="19" spans="35:35" x14ac:dyDescent="0.2">
      <c r="AI19"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Hoja6</vt:lpstr>
      <vt:lpstr>Hoja2</vt:lpstr>
      <vt:lpstr>Hoja4</vt:lpstr>
      <vt:lpstr>Hoja3</vt:lpstr>
      <vt:lpstr>Consolidado</vt:lpstr>
      <vt:lpstr>Segimiento a los Riesgos de C.</vt:lpstr>
      <vt:lpstr>Hoja1</vt:lpstr>
      <vt:lpstr>Hoja5</vt:lpstr>
      <vt:lpstr>Nivel Organizacional</vt:lpstr>
      <vt:lpstr>Mapa_Riesgo_Inherente</vt:lpstr>
      <vt:lpstr>Contexto</vt:lpstr>
      <vt:lpstr>Fuentes del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scrdinvitado</cp:lastModifiedBy>
  <cp:lastPrinted>2016-07-18T17:23:47Z</cp:lastPrinted>
  <dcterms:created xsi:type="dcterms:W3CDTF">2015-07-13T16:05:22Z</dcterms:created>
  <dcterms:modified xsi:type="dcterms:W3CDTF">2019-01-16T23:48:07Z</dcterms:modified>
</cp:coreProperties>
</file>