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E:\Users\johcen\Desktop\"/>
    </mc:Choice>
  </mc:AlternateContent>
  <xr:revisionPtr revIDLastSave="0" documentId="8_{071E7DD4-C791-4DA7-A247-E6BE863BC347}" xr6:coauthVersionLast="45" xr6:coauthVersionMax="45" xr10:uidLastSave="{00000000-0000-0000-0000-000000000000}"/>
  <bookViews>
    <workbookView xWindow="12945" yWindow="390" windowWidth="13800" windowHeight="15045" tabRatio="871" activeTab="1" xr2:uid="{00000000-000D-0000-FFFF-FFFF00000000}"/>
  </bookViews>
  <sheets>
    <sheet name="Contexto" sheetId="18" r:id="rId1"/>
    <sheet name="Dirección G. Corporativa" sheetId="34" r:id="rId2"/>
    <sheet name="Dirección de Personas Juríd" sheetId="38" r:id="rId3"/>
    <sheet name="Oficina Comunicaciones" sheetId="32" r:id="rId4"/>
    <sheet name="Oficina Jurídica" sheetId="13" r:id="rId5"/>
    <sheet name="Dirección de PLaneación " sheetId="1" r:id="rId6"/>
    <sheet name="Dirección de Cultura Ciudadana" sheetId="25" r:id="rId7"/>
    <sheet name="Dirección ACyP_Infraestructura" sheetId="26" r:id="rId8"/>
    <sheet name="Dir_Subdir. Arte, Cultura y P." sheetId="27" r:id="rId9"/>
    <sheet name="Dirección Fomento" sheetId="29" r:id="rId10"/>
    <sheet name="Dirección Asuntos Locales y P" sheetId="36" r:id="rId11"/>
    <sheet name=" Dirección Lectura y Biblioteca" sheetId="31" r:id="rId12"/>
    <sheet name="Oficina de Control Interno" sheetId="19" r:id="rId13"/>
    <sheet name="Control Interno Disciplinario" sheetId="37" r:id="rId14"/>
    <sheet name="FUENTES " sheetId="39" r:id="rId15"/>
    <sheet name="Hoja1" sheetId="40" r:id="rId16"/>
  </sheets>
  <externalReferences>
    <externalReference r:id="rId17"/>
  </externalReferences>
  <definedNames>
    <definedName name="_xlnm._FilterDatabase" localSheetId="11" hidden="1">' Dirección Lectura y Biblioteca'!$A$54:$AP$90</definedName>
    <definedName name="_xlnm._FilterDatabase" localSheetId="13" hidden="1">'Control Interno Disciplinario'!$A$49:$U$51</definedName>
    <definedName name="_xlnm._FilterDatabase" localSheetId="8" hidden="1">'Dir_Subdir. Arte, Cultura y P.'!$A$44:$AP$58</definedName>
    <definedName name="_xlnm._FilterDatabase" localSheetId="7" hidden="1">'Dirección ACyP_Infraestructura'!$A$39:$AP$104</definedName>
    <definedName name="_xlnm._FilterDatabase" localSheetId="10" hidden="1">'Dirección Asuntos Locales y P'!$A$56:$AP$198</definedName>
    <definedName name="_xlnm._FilterDatabase" localSheetId="6" hidden="1">'Dirección de Cultura Ciudadana'!$A$53:$AP$84</definedName>
    <definedName name="_xlnm._FilterDatabase" localSheetId="2" hidden="1">'Dirección de Personas Juríd'!$A$44:$AP$53</definedName>
    <definedName name="_xlnm._FilterDatabase" localSheetId="5" hidden="1">'Dirección de PLaneación '!$A$47:$AP$105</definedName>
    <definedName name="_xlnm._FilterDatabase" localSheetId="9" hidden="1">'Dirección Fomento'!$A$44:$AP$79</definedName>
    <definedName name="_xlnm._FilterDatabase" localSheetId="1" hidden="1">'Dirección G. Corporativa'!$A$74:$AP$264</definedName>
    <definedName name="_xlnm._FilterDatabase" localSheetId="15" hidden="1">Hoja1!$A$1:$AB$382</definedName>
    <definedName name="_xlnm._FilterDatabase" localSheetId="3" hidden="1">'Oficina Comunicaciones'!$A$45:$AP$71</definedName>
    <definedName name="_xlnm._FilterDatabase" localSheetId="12" hidden="1">'Oficina de Control Interno'!$A$48:$AP$60</definedName>
    <definedName name="_xlnm._FilterDatabase" localSheetId="4" hidden="1">'Oficina Jurídica'!$A$48:$AP$62</definedName>
    <definedName name="_xlnm.Print_Area" localSheetId="14">'FUENTES '!$A$1:$L$23</definedName>
    <definedName name="PAA_Enero_28" localSheetId="15">Hoja1!$A$1:$AD$382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353" i="40" l="1"/>
  <c r="AC337" i="40"/>
  <c r="AC336" i="40"/>
  <c r="AC251" i="40"/>
  <c r="AC95" i="40"/>
  <c r="AC94" i="40"/>
  <c r="AC93" i="40"/>
  <c r="AC92" i="40"/>
  <c r="AC91" i="40"/>
  <c r="AC90" i="40"/>
  <c r="AC89" i="40"/>
  <c r="AC88" i="40"/>
  <c r="AC87" i="40"/>
  <c r="AC86" i="40"/>
  <c r="AC85" i="40"/>
  <c r="AC84" i="40"/>
  <c r="AC83" i="40"/>
  <c r="AC82" i="40"/>
  <c r="AC81" i="40"/>
  <c r="AC80" i="40"/>
  <c r="AC79" i="40"/>
  <c r="AC78" i="40"/>
  <c r="AC77" i="40"/>
  <c r="AC74" i="40"/>
  <c r="AC73" i="40"/>
  <c r="AC68" i="40"/>
  <c r="AC67" i="40"/>
  <c r="AC31" i="40"/>
  <c r="AC23" i="40"/>
  <c r="AC22" i="40"/>
  <c r="AC21" i="40"/>
  <c r="AC16" i="40"/>
  <c r="AC15" i="40"/>
  <c r="AC376" i="40"/>
  <c r="AC373" i="40"/>
  <c r="AC371" i="40"/>
  <c r="AC370" i="40"/>
  <c r="AC369" i="40"/>
  <c r="AC368" i="40"/>
  <c r="AC367" i="40"/>
  <c r="AC366" i="40"/>
  <c r="AC365" i="40"/>
  <c r="AC364" i="40"/>
  <c r="AC363" i="40"/>
  <c r="AC362" i="40"/>
  <c r="AC361" i="40"/>
  <c r="AC360" i="40"/>
  <c r="AC359" i="40"/>
  <c r="AC358" i="40"/>
  <c r="AC357" i="40"/>
  <c r="AC356" i="40"/>
  <c r="AC355" i="40"/>
  <c r="AC354" i="40"/>
  <c r="AC268" i="40"/>
  <c r="AC267" i="40"/>
  <c r="AC266" i="40"/>
  <c r="AC265" i="40"/>
  <c r="AC264" i="40"/>
  <c r="AC263" i="40"/>
  <c r="AC262" i="40"/>
  <c r="AC261" i="40"/>
  <c r="AC260" i="40"/>
  <c r="AC259" i="40"/>
  <c r="AC258" i="40"/>
  <c r="AC257" i="40"/>
  <c r="AC256" i="40"/>
  <c r="AC255" i="40"/>
  <c r="AC212" i="40"/>
  <c r="AC211" i="40"/>
  <c r="AC210" i="40"/>
  <c r="AC209" i="40"/>
  <c r="AC198" i="40"/>
  <c r="AC197" i="40"/>
  <c r="AC196" i="40"/>
  <c r="AC195" i="40"/>
  <c r="AC194" i="40"/>
  <c r="AC193" i="40"/>
  <c r="AC192" i="40"/>
  <c r="AC191" i="40"/>
  <c r="AC190" i="40"/>
  <c r="AC189" i="40"/>
  <c r="AC188" i="40"/>
  <c r="AC187" i="40"/>
  <c r="AC186" i="40"/>
  <c r="AC185" i="40"/>
  <c r="AC168" i="40"/>
  <c r="AC167" i="40"/>
  <c r="AC166" i="40"/>
  <c r="AC165" i="40"/>
  <c r="AC164" i="40"/>
  <c r="AC163" i="40"/>
  <c r="AC162" i="40"/>
  <c r="AC161" i="40"/>
  <c r="AC160" i="40"/>
  <c r="AC159" i="40"/>
  <c r="AC158" i="40"/>
  <c r="AC157" i="40"/>
  <c r="AC156" i="40"/>
  <c r="AC155" i="40"/>
  <c r="AC154" i="40"/>
  <c r="AC153" i="40"/>
  <c r="AC152" i="40"/>
  <c r="AC151" i="40"/>
  <c r="AC150" i="40"/>
  <c r="AC149" i="40"/>
  <c r="AC148" i="40"/>
  <c r="AC147" i="40"/>
  <c r="AC146" i="40"/>
  <c r="AC145" i="40"/>
  <c r="AC144" i="40"/>
  <c r="AC143" i="40"/>
  <c r="AC142" i="40"/>
  <c r="AC140" i="40"/>
  <c r="AC139" i="40"/>
  <c r="AC138" i="40"/>
  <c r="AC137" i="40"/>
  <c r="AC136" i="40"/>
  <c r="AC135" i="40"/>
  <c r="AC61" i="40"/>
  <c r="AC58" i="40"/>
  <c r="AC50" i="40"/>
  <c r="AC30" i="40"/>
  <c r="AC29" i="40"/>
  <c r="AC28" i="40"/>
  <c r="AC27" i="40"/>
  <c r="AC26" i="40"/>
  <c r="AC25" i="40"/>
  <c r="AC24" i="40"/>
  <c r="AC20" i="40"/>
  <c r="AC19" i="40"/>
  <c r="AC18" i="40"/>
  <c r="AC17" i="40"/>
  <c r="AC14" i="40"/>
  <c r="AC13" i="40"/>
  <c r="AC12" i="40"/>
  <c r="AC11" i="40"/>
  <c r="AC10" i="40"/>
  <c r="AC9" i="40"/>
  <c r="AC8" i="40"/>
  <c r="AC7" i="40"/>
  <c r="AC3" i="40"/>
  <c r="AC2" i="40"/>
  <c r="AM73" i="29"/>
  <c r="AO73" i="29" s="1"/>
  <c r="AP73" i="29" s="1"/>
  <c r="AK73" i="29"/>
  <c r="AL73" i="29" s="1"/>
  <c r="AG73" i="29"/>
  <c r="AH73" i="29" s="1"/>
  <c r="AC73" i="29"/>
  <c r="AD73" i="29" s="1"/>
  <c r="X73" i="29"/>
  <c r="Y73" i="29" s="1"/>
  <c r="D73" i="29"/>
  <c r="AC335" i="40"/>
  <c r="AC334" i="40"/>
  <c r="AC332" i="40"/>
  <c r="AC331" i="40"/>
  <c r="AC330" i="40"/>
  <c r="AC329" i="40"/>
  <c r="AC328" i="40"/>
  <c r="AC327" i="40"/>
  <c r="AC324" i="40"/>
  <c r="AC323" i="40"/>
  <c r="AC322" i="40"/>
  <c r="AC321" i="40"/>
  <c r="AC320" i="40"/>
  <c r="AC319" i="40"/>
  <c r="AC318" i="40"/>
  <c r="AC317" i="40"/>
  <c r="AC316" i="40"/>
  <c r="AC315" i="40"/>
  <c r="AC314" i="40"/>
  <c r="AC313" i="40"/>
  <c r="AC312" i="40"/>
  <c r="AC311" i="40"/>
  <c r="AC310" i="40"/>
  <c r="AC170" i="40"/>
  <c r="AC76" i="40"/>
  <c r="AC75" i="40"/>
  <c r="F64" i="29"/>
  <c r="F63" i="29"/>
  <c r="F62" i="29"/>
  <c r="F61" i="29"/>
  <c r="F60" i="29"/>
  <c r="F59" i="29"/>
  <c r="F58" i="29"/>
  <c r="F57" i="29"/>
  <c r="F56" i="29"/>
  <c r="F55" i="29"/>
  <c r="F54" i="29"/>
  <c r="F53" i="29"/>
  <c r="F52" i="29"/>
  <c r="F51" i="29"/>
  <c r="F50" i="29"/>
  <c r="F49" i="29"/>
  <c r="F48" i="29"/>
  <c r="F47" i="29"/>
  <c r="D70" i="29"/>
  <c r="D69" i="29"/>
  <c r="D68" i="29"/>
  <c r="D67" i="29"/>
  <c r="D66" i="29"/>
  <c r="D71" i="29"/>
  <c r="D72" i="29"/>
  <c r="D65" i="29"/>
  <c r="D64" i="29"/>
  <c r="D63" i="29"/>
  <c r="D62" i="29"/>
  <c r="D61" i="29"/>
  <c r="D60" i="29"/>
  <c r="D59" i="29"/>
  <c r="D58" i="29"/>
  <c r="D57" i="29"/>
  <c r="D56" i="29"/>
  <c r="D55" i="29"/>
  <c r="D54" i="29"/>
  <c r="D53" i="29"/>
  <c r="D52" i="29"/>
  <c r="D51" i="29"/>
  <c r="D50" i="29"/>
  <c r="D49" i="29"/>
  <c r="D48" i="29"/>
  <c r="D47" i="29"/>
  <c r="B6" i="39" l="1"/>
  <c r="C6" i="39"/>
  <c r="L6" i="39" s="1"/>
  <c r="B7" i="39"/>
  <c r="C7" i="39"/>
  <c r="L7" i="39" s="1"/>
  <c r="B8" i="39"/>
  <c r="C8" i="39"/>
  <c r="J8" i="39"/>
  <c r="J17" i="39" s="1"/>
  <c r="K8" i="39"/>
  <c r="K17" i="39" s="1"/>
  <c r="B9" i="39"/>
  <c r="C9" i="39"/>
  <c r="F9" i="39"/>
  <c r="G9" i="39"/>
  <c r="I9" i="39"/>
  <c r="B10" i="39"/>
  <c r="C10" i="39"/>
  <c r="L10" i="39" s="1"/>
  <c r="B11" i="39"/>
  <c r="C11" i="39"/>
  <c r="D11" i="39"/>
  <c r="D17" i="39" s="1"/>
  <c r="E11" i="39"/>
  <c r="E17" i="39" s="1"/>
  <c r="H11" i="39"/>
  <c r="B12" i="39"/>
  <c r="C12" i="39"/>
  <c r="L12" i="39" s="1"/>
  <c r="B13" i="39"/>
  <c r="C13" i="39"/>
  <c r="L13" i="39" s="1"/>
  <c r="B14" i="39"/>
  <c r="C14" i="39"/>
  <c r="L14" i="39" s="1"/>
  <c r="B15" i="39"/>
  <c r="C15" i="39"/>
  <c r="L15" i="39" s="1"/>
  <c r="F286" i="34" s="1"/>
  <c r="B16" i="39"/>
  <c r="C16" i="39"/>
  <c r="L16" i="39" s="1"/>
  <c r="F17" i="39"/>
  <c r="H17" i="39"/>
  <c r="I17" i="39"/>
  <c r="T17" i="37"/>
  <c r="U17" i="37"/>
  <c r="AC17" i="37"/>
  <c r="AD17" i="37"/>
  <c r="AG17" i="37"/>
  <c r="AH17" i="37" s="1"/>
  <c r="AK17" i="37"/>
  <c r="AL17" i="37" s="1"/>
  <c r="P18" i="37"/>
  <c r="U18" i="37"/>
  <c r="V18" i="37"/>
  <c r="X18" i="37"/>
  <c r="Y18" i="37"/>
  <c r="AC18" i="37"/>
  <c r="AD18" i="37"/>
  <c r="AG18" i="37"/>
  <c r="AH18" i="37"/>
  <c r="AK18" i="37"/>
  <c r="AL18" i="37" s="1"/>
  <c r="AM18" i="37"/>
  <c r="AO18" i="37"/>
  <c r="AP18" i="37" s="1"/>
  <c r="P19" i="37"/>
  <c r="U19" i="37"/>
  <c r="V19" i="37"/>
  <c r="AC19" i="37"/>
  <c r="AD19" i="37"/>
  <c r="AG19" i="37"/>
  <c r="AH19" i="37"/>
  <c r="AK19" i="37"/>
  <c r="AL19" i="37"/>
  <c r="P20" i="37"/>
  <c r="U20" i="37"/>
  <c r="V20" i="37"/>
  <c r="AA20" i="37" s="1"/>
  <c r="Y20" i="37"/>
  <c r="P21" i="37"/>
  <c r="U21" i="37"/>
  <c r="V21" i="37"/>
  <c r="AA21" i="37" s="1"/>
  <c r="Y21" i="37"/>
  <c r="J22" i="37"/>
  <c r="AC22" i="37"/>
  <c r="AD22" i="37" s="1"/>
  <c r="AG22" i="37"/>
  <c r="AH22" i="37" s="1"/>
  <c r="AK22" i="37"/>
  <c r="AL22" i="37" s="1"/>
  <c r="P23" i="37"/>
  <c r="U23" i="37"/>
  <c r="V23" i="37"/>
  <c r="AM23" i="37" s="1"/>
  <c r="AO23" i="37" s="1"/>
  <c r="AP23" i="37" s="1"/>
  <c r="X23" i="37"/>
  <c r="Y23" i="37" s="1"/>
  <c r="AC23" i="37"/>
  <c r="AD23" i="37"/>
  <c r="AG23" i="37"/>
  <c r="AH23" i="37" s="1"/>
  <c r="AK23" i="37"/>
  <c r="AL23" i="37" s="1"/>
  <c r="P24" i="37"/>
  <c r="U24" i="37"/>
  <c r="AC24" i="37"/>
  <c r="AD24" i="37" s="1"/>
  <c r="AG24" i="37"/>
  <c r="AH24" i="37"/>
  <c r="AK24" i="37"/>
  <c r="AL24" i="37" s="1"/>
  <c r="AM24" i="37"/>
  <c r="AO24" i="37"/>
  <c r="AP24" i="37" s="1"/>
  <c r="P25" i="37"/>
  <c r="AC25" i="37"/>
  <c r="AD25" i="37"/>
  <c r="AG25" i="37"/>
  <c r="AH25" i="37" s="1"/>
  <c r="AK25" i="37"/>
  <c r="AL25" i="37"/>
  <c r="V31" i="37"/>
  <c r="AM31" i="37" s="1"/>
  <c r="AO31" i="37" s="1"/>
  <c r="AP31" i="37" s="1"/>
  <c r="AC31" i="37"/>
  <c r="AD31" i="37"/>
  <c r="AG31" i="37"/>
  <c r="AH31" i="37" s="1"/>
  <c r="AK31" i="37"/>
  <c r="AL31" i="37" s="1"/>
  <c r="X42" i="37"/>
  <c r="Y42" i="37" s="1"/>
  <c r="AC42" i="37"/>
  <c r="AD42" i="37"/>
  <c r="AG42" i="37"/>
  <c r="AH42" i="37" s="1"/>
  <c r="AK42" i="37"/>
  <c r="AL42" i="37" s="1"/>
  <c r="AM42" i="37"/>
  <c r="AO42" i="37"/>
  <c r="AP42" i="37" s="1"/>
  <c r="V43" i="37"/>
  <c r="X43" i="37" s="1"/>
  <c r="Y43" i="37"/>
  <c r="AC43" i="37"/>
  <c r="AD43" i="37" s="1"/>
  <c r="AG43" i="37"/>
  <c r="AH43" i="37" s="1"/>
  <c r="AK43" i="37"/>
  <c r="AL43" i="37"/>
  <c r="AM43" i="37"/>
  <c r="AO43" i="37" s="1"/>
  <c r="AP43" i="37" s="1"/>
  <c r="X51" i="37"/>
  <c r="Y51" i="37"/>
  <c r="AC51" i="37"/>
  <c r="AD51" i="37" s="1"/>
  <c r="AG51" i="37"/>
  <c r="AH51" i="37"/>
  <c r="AK51" i="37"/>
  <c r="AL51" i="37" s="1"/>
  <c r="AM51" i="37"/>
  <c r="AO51" i="37"/>
  <c r="AP51" i="37"/>
  <c r="P18" i="19"/>
  <c r="P17" i="37" s="1"/>
  <c r="V18" i="19"/>
  <c r="X18" i="19" s="1"/>
  <c r="Y18" i="19" s="1"/>
  <c r="AC18" i="19"/>
  <c r="AD18" i="19" s="1"/>
  <c r="AG18" i="19"/>
  <c r="AH18" i="19" s="1"/>
  <c r="AK18" i="19"/>
  <c r="AL18" i="19"/>
  <c r="AM18" i="19"/>
  <c r="AO18" i="19" s="1"/>
  <c r="AP18" i="19" s="1"/>
  <c r="X19" i="19"/>
  <c r="Y19" i="19"/>
  <c r="AC19" i="19"/>
  <c r="AD19" i="19" s="1"/>
  <c r="AG19" i="19"/>
  <c r="AH19" i="19"/>
  <c r="AK19" i="19"/>
  <c r="AL19" i="19" s="1"/>
  <c r="AM19" i="19"/>
  <c r="AO19" i="19"/>
  <c r="AP19" i="19" s="1"/>
  <c r="X20" i="19"/>
  <c r="Y20" i="19"/>
  <c r="AC20" i="19"/>
  <c r="AD20" i="19"/>
  <c r="AG20" i="19"/>
  <c r="AH20" i="19" s="1"/>
  <c r="AK20" i="19"/>
  <c r="AL20" i="19" s="1"/>
  <c r="AM20" i="19"/>
  <c r="AO20" i="19"/>
  <c r="AP20" i="19" s="1"/>
  <c r="Y21" i="19"/>
  <c r="AC21" i="19"/>
  <c r="AD21" i="19" s="1"/>
  <c r="AG21" i="19"/>
  <c r="AH21" i="19" s="1"/>
  <c r="AK21" i="19"/>
  <c r="AL21" i="19"/>
  <c r="AM21" i="19"/>
  <c r="AO21" i="19" s="1"/>
  <c r="AP21" i="19" s="1"/>
  <c r="V22" i="19"/>
  <c r="Y22" i="19"/>
  <c r="AC22" i="19"/>
  <c r="AD22" i="19" s="1"/>
  <c r="AG22" i="19"/>
  <c r="AH22" i="19" s="1"/>
  <c r="AK22" i="19"/>
  <c r="AL22" i="19" s="1"/>
  <c r="AM22" i="19"/>
  <c r="AO22" i="19"/>
  <c r="AP22" i="19" s="1"/>
  <c r="J23" i="19"/>
  <c r="P23" i="19"/>
  <c r="P22" i="37" s="1"/>
  <c r="T23" i="19"/>
  <c r="U23" i="19"/>
  <c r="U22" i="37" s="1"/>
  <c r="V23" i="19"/>
  <c r="V22" i="37" s="1"/>
  <c r="X23" i="19"/>
  <c r="Y23" i="19"/>
  <c r="AC23" i="19"/>
  <c r="AD23" i="19" s="1"/>
  <c r="AG23" i="19"/>
  <c r="AH23" i="19" s="1"/>
  <c r="AK23" i="19"/>
  <c r="AL23" i="19" s="1"/>
  <c r="AM23" i="19"/>
  <c r="AO23" i="19"/>
  <c r="AP23" i="19"/>
  <c r="U24" i="19"/>
  <c r="V24" i="19"/>
  <c r="X24" i="19"/>
  <c r="Y24" i="19" s="1"/>
  <c r="AC24" i="19"/>
  <c r="AD24" i="19"/>
  <c r="AG24" i="19"/>
  <c r="AH24" i="19"/>
  <c r="AK24" i="19"/>
  <c r="AL24" i="19"/>
  <c r="AM24" i="19"/>
  <c r="AO24" i="19" s="1"/>
  <c r="AP24" i="19" s="1"/>
  <c r="U25" i="19"/>
  <c r="V25" i="19"/>
  <c r="V24" i="37" s="1"/>
  <c r="X24" i="37" s="1"/>
  <c r="Y24" i="37" s="1"/>
  <c r="X25" i="19"/>
  <c r="Y25" i="19" s="1"/>
  <c r="AC25" i="19"/>
  <c r="AD25" i="19"/>
  <c r="AG25" i="19"/>
  <c r="AH25" i="19" s="1"/>
  <c r="AK25" i="19"/>
  <c r="AL25" i="19"/>
  <c r="AM25" i="19"/>
  <c r="AO25" i="19" s="1"/>
  <c r="AP25" i="19" s="1"/>
  <c r="U26" i="19"/>
  <c r="U25" i="37" s="1"/>
  <c r="V26" i="19"/>
  <c r="AC26" i="19"/>
  <c r="AD26" i="19" s="1"/>
  <c r="AG26" i="19"/>
  <c r="AH26" i="19"/>
  <c r="AK26" i="19"/>
  <c r="AL26" i="19" s="1"/>
  <c r="V33" i="19"/>
  <c r="AC33" i="19"/>
  <c r="AD33" i="19"/>
  <c r="AG33" i="19"/>
  <c r="AH33" i="19"/>
  <c r="AK33" i="19"/>
  <c r="AL33" i="19"/>
  <c r="X44" i="19"/>
  <c r="Y44" i="19" s="1"/>
  <c r="AC44" i="19"/>
  <c r="AD44" i="19"/>
  <c r="AG44" i="19"/>
  <c r="AH44" i="19" s="1"/>
  <c r="AK44" i="19"/>
  <c r="AL44" i="19"/>
  <c r="AM44" i="19"/>
  <c r="AO44" i="19" s="1"/>
  <c r="AP44" i="19" s="1"/>
  <c r="X50" i="19"/>
  <c r="Y50" i="19" s="1"/>
  <c r="AC50" i="19"/>
  <c r="AD50" i="19"/>
  <c r="AG50" i="19"/>
  <c r="AH50" i="19" s="1"/>
  <c r="AK50" i="19"/>
  <c r="AL50" i="19" s="1"/>
  <c r="AM50" i="19"/>
  <c r="AO50" i="19"/>
  <c r="AP50" i="19" s="1"/>
  <c r="X51" i="19"/>
  <c r="Y51" i="19"/>
  <c r="AC51" i="19"/>
  <c r="AD51" i="19" s="1"/>
  <c r="AG51" i="19"/>
  <c r="AH51" i="19"/>
  <c r="AK51" i="19"/>
  <c r="AL51" i="19" s="1"/>
  <c r="AM51" i="19"/>
  <c r="AO51" i="19"/>
  <c r="AP51" i="19" s="1"/>
  <c r="X52" i="19"/>
  <c r="Y52" i="19" s="1"/>
  <c r="AC52" i="19"/>
  <c r="AD52" i="19" s="1"/>
  <c r="AG52" i="19"/>
  <c r="AH52" i="19"/>
  <c r="AK52" i="19"/>
  <c r="AL52" i="19"/>
  <c r="AM52" i="19"/>
  <c r="AO52" i="19" s="1"/>
  <c r="AP52" i="19"/>
  <c r="X53" i="19"/>
  <c r="Y53" i="19" s="1"/>
  <c r="AC53" i="19"/>
  <c r="AD53" i="19" s="1"/>
  <c r="AG53" i="19"/>
  <c r="AH53" i="19" s="1"/>
  <c r="AK53" i="19"/>
  <c r="AL53" i="19"/>
  <c r="AM53" i="19"/>
  <c r="AO53" i="19" s="1"/>
  <c r="AP53" i="19"/>
  <c r="X54" i="19"/>
  <c r="Y54" i="19" s="1"/>
  <c r="AC54" i="19"/>
  <c r="AD54" i="19" s="1"/>
  <c r="AG54" i="19"/>
  <c r="AH54" i="19"/>
  <c r="AK54" i="19"/>
  <c r="AL54" i="19"/>
  <c r="AM54" i="19"/>
  <c r="AO54" i="19"/>
  <c r="AP54" i="19" s="1"/>
  <c r="X55" i="19"/>
  <c r="Y55" i="19"/>
  <c r="AC55" i="19"/>
  <c r="AD55" i="19" s="1"/>
  <c r="AG55" i="19"/>
  <c r="AH55" i="19"/>
  <c r="AK55" i="19"/>
  <c r="AL55" i="19" s="1"/>
  <c r="AM55" i="19"/>
  <c r="AO55" i="19"/>
  <c r="AP55" i="19" s="1"/>
  <c r="X56" i="19"/>
  <c r="Y56" i="19"/>
  <c r="AC56" i="19"/>
  <c r="AD56" i="19"/>
  <c r="AG56" i="19"/>
  <c r="AH56" i="19" s="1"/>
  <c r="AK56" i="19"/>
  <c r="AL56" i="19" s="1"/>
  <c r="AM56" i="19"/>
  <c r="AO56" i="19"/>
  <c r="AP56" i="19"/>
  <c r="X57" i="19"/>
  <c r="Y57" i="19" s="1"/>
  <c r="AC57" i="19"/>
  <c r="AD57" i="19"/>
  <c r="AG57" i="19"/>
  <c r="AH57" i="19" s="1"/>
  <c r="AK57" i="19"/>
  <c r="AL57" i="19" s="1"/>
  <c r="AM57" i="19"/>
  <c r="AO57" i="19" s="1"/>
  <c r="AP57" i="19" s="1"/>
  <c r="X58" i="19"/>
  <c r="Y58" i="19"/>
  <c r="AC58" i="19"/>
  <c r="AD58" i="19"/>
  <c r="AG58" i="19"/>
  <c r="AH58" i="19" s="1"/>
  <c r="AK58" i="19"/>
  <c r="AL58" i="19" s="1"/>
  <c r="AM58" i="19"/>
  <c r="AO58" i="19"/>
  <c r="AP58" i="19" s="1"/>
  <c r="X59" i="19"/>
  <c r="Y59" i="19"/>
  <c r="AC59" i="19"/>
  <c r="AD59" i="19" s="1"/>
  <c r="AG59" i="19"/>
  <c r="AH59" i="19"/>
  <c r="AK59" i="19"/>
  <c r="AL59" i="19" s="1"/>
  <c r="AM59" i="19"/>
  <c r="AO59" i="19"/>
  <c r="AP59" i="19"/>
  <c r="X60" i="19"/>
  <c r="Y60" i="19" s="1"/>
  <c r="AC60" i="19"/>
  <c r="AD60" i="19"/>
  <c r="AG60" i="19"/>
  <c r="AH60" i="19"/>
  <c r="AK60" i="19"/>
  <c r="AL60" i="19"/>
  <c r="AM60" i="19"/>
  <c r="AO60" i="19" s="1"/>
  <c r="AP60" i="19"/>
  <c r="X16" i="31"/>
  <c r="Y16" i="31" s="1"/>
  <c r="AC16" i="31"/>
  <c r="AD16" i="31" s="1"/>
  <c r="AG16" i="31"/>
  <c r="AH16" i="31" s="1"/>
  <c r="AK16" i="31"/>
  <c r="AL16" i="31"/>
  <c r="AM16" i="31"/>
  <c r="AP16" i="31"/>
  <c r="X17" i="31"/>
  <c r="Y17" i="31"/>
  <c r="AC17" i="31"/>
  <c r="AD17" i="31" s="1"/>
  <c r="AG17" i="31"/>
  <c r="AH17" i="31" s="1"/>
  <c r="AK17" i="31"/>
  <c r="AL17" i="31" s="1"/>
  <c r="AM17" i="31"/>
  <c r="AP17" i="31"/>
  <c r="X18" i="31"/>
  <c r="Y18" i="31" s="1"/>
  <c r="AC18" i="31"/>
  <c r="AD18" i="31" s="1"/>
  <c r="AG18" i="31"/>
  <c r="AH18" i="31" s="1"/>
  <c r="AK18" i="31"/>
  <c r="AL18" i="31"/>
  <c r="AM18" i="31"/>
  <c r="AP18" i="31"/>
  <c r="X19" i="31"/>
  <c r="Y19" i="31"/>
  <c r="AC19" i="31"/>
  <c r="AD19" i="31" s="1"/>
  <c r="AG19" i="31"/>
  <c r="AH19" i="31" s="1"/>
  <c r="AK19" i="31"/>
  <c r="AL19" i="31" s="1"/>
  <c r="AM19" i="31"/>
  <c r="AP19" i="31"/>
  <c r="X20" i="31"/>
  <c r="Y20" i="31" s="1"/>
  <c r="AC20" i="31"/>
  <c r="AD20" i="31" s="1"/>
  <c r="AG20" i="31"/>
  <c r="AH20" i="31" s="1"/>
  <c r="AK20" i="31"/>
  <c r="AL20" i="31" s="1"/>
  <c r="AM20" i="31"/>
  <c r="AP20" i="31"/>
  <c r="X21" i="31"/>
  <c r="Y21" i="31"/>
  <c r="AC21" i="31"/>
  <c r="AD21" i="31" s="1"/>
  <c r="AG21" i="31"/>
  <c r="AH21" i="31" s="1"/>
  <c r="AK21" i="31"/>
  <c r="AL21" i="31" s="1"/>
  <c r="AM21" i="31"/>
  <c r="AP21" i="31"/>
  <c r="X22" i="31"/>
  <c r="Y22" i="31" s="1"/>
  <c r="AC22" i="31"/>
  <c r="AD22" i="31" s="1"/>
  <c r="AG22" i="31"/>
  <c r="AH22" i="31" s="1"/>
  <c r="AK22" i="31"/>
  <c r="AL22" i="31" s="1"/>
  <c r="AM22" i="31"/>
  <c r="AP22" i="31"/>
  <c r="X23" i="31"/>
  <c r="Y23" i="31"/>
  <c r="AC23" i="31"/>
  <c r="AD23" i="31" s="1"/>
  <c r="AG23" i="31"/>
  <c r="AH23" i="31" s="1"/>
  <c r="AK23" i="31"/>
  <c r="AL23" i="31" s="1"/>
  <c r="AM23" i="31"/>
  <c r="AP23" i="31"/>
  <c r="X24" i="31"/>
  <c r="Y24" i="31" s="1"/>
  <c r="AC24" i="31"/>
  <c r="AD24" i="31"/>
  <c r="AG24" i="31"/>
  <c r="AH24" i="31" s="1"/>
  <c r="AK24" i="31"/>
  <c r="AL24" i="31" s="1"/>
  <c r="AM24" i="31"/>
  <c r="AP24" i="31"/>
  <c r="V31" i="31"/>
  <c r="X31" i="31" s="1"/>
  <c r="Y31" i="31" s="1"/>
  <c r="AC31" i="31"/>
  <c r="AD31" i="31" s="1"/>
  <c r="AG31" i="31"/>
  <c r="AH31" i="31" s="1"/>
  <c r="AK31" i="31"/>
  <c r="AL31" i="31" s="1"/>
  <c r="AM31" i="31"/>
  <c r="AP31" i="31"/>
  <c r="V32" i="31"/>
  <c r="X32" i="31" s="1"/>
  <c r="Y32" i="31" s="1"/>
  <c r="AC32" i="31"/>
  <c r="AD32" i="31" s="1"/>
  <c r="AG32" i="31"/>
  <c r="AH32" i="31" s="1"/>
  <c r="AK32" i="31"/>
  <c r="AL32" i="31" s="1"/>
  <c r="AP32" i="31"/>
  <c r="X43" i="31"/>
  <c r="Y43" i="31" s="1"/>
  <c r="AC43" i="31"/>
  <c r="AD43" i="31" s="1"/>
  <c r="AG43" i="31"/>
  <c r="AH43" i="31" s="1"/>
  <c r="AK43" i="31"/>
  <c r="AL43" i="31"/>
  <c r="AM43" i="31"/>
  <c r="AP43" i="31"/>
  <c r="X44" i="31"/>
  <c r="Y44" i="31" s="1"/>
  <c r="AC44" i="31"/>
  <c r="AD44" i="31" s="1"/>
  <c r="AG44" i="31"/>
  <c r="AH44" i="31"/>
  <c r="AK44" i="31"/>
  <c r="AL44" i="31" s="1"/>
  <c r="AM44" i="31"/>
  <c r="AP44" i="31"/>
  <c r="X45" i="31"/>
  <c r="Y45" i="31" s="1"/>
  <c r="AC45" i="31"/>
  <c r="AD45" i="31"/>
  <c r="AG45" i="31"/>
  <c r="AH45" i="31" s="1"/>
  <c r="AK45" i="31"/>
  <c r="AL45" i="31" s="1"/>
  <c r="AM45" i="31"/>
  <c r="AP45" i="31"/>
  <c r="X46" i="31"/>
  <c r="Y46" i="31" s="1"/>
  <c r="AC46" i="31"/>
  <c r="AD46" i="31" s="1"/>
  <c r="AG46" i="31"/>
  <c r="AH46" i="31"/>
  <c r="AK46" i="31"/>
  <c r="AL46" i="31" s="1"/>
  <c r="AM46" i="31"/>
  <c r="AP46" i="31"/>
  <c r="X56" i="31"/>
  <c r="Y56" i="31" s="1"/>
  <c r="AC56" i="31"/>
  <c r="AD56" i="31" s="1"/>
  <c r="AG56" i="31"/>
  <c r="AH56" i="31" s="1"/>
  <c r="AK56" i="31"/>
  <c r="AL56" i="31"/>
  <c r="AM56" i="31"/>
  <c r="AP56" i="31"/>
  <c r="X57" i="31"/>
  <c r="Y57" i="31" s="1"/>
  <c r="AC57" i="31"/>
  <c r="AD57" i="31" s="1"/>
  <c r="AG57" i="31"/>
  <c r="AH57" i="31" s="1"/>
  <c r="AK57" i="31"/>
  <c r="AL57" i="31" s="1"/>
  <c r="AM57" i="31"/>
  <c r="AP57" i="31"/>
  <c r="X58" i="31"/>
  <c r="Y58" i="31" s="1"/>
  <c r="AC58" i="31"/>
  <c r="AD58" i="31" s="1"/>
  <c r="AG58" i="31"/>
  <c r="AH58" i="31" s="1"/>
  <c r="AK58" i="31"/>
  <c r="AL58" i="31" s="1"/>
  <c r="AM58" i="31"/>
  <c r="AP58" i="31"/>
  <c r="X59" i="31"/>
  <c r="Y59" i="31" s="1"/>
  <c r="AC59" i="31"/>
  <c r="AD59" i="31" s="1"/>
  <c r="AG59" i="31"/>
  <c r="AH59" i="31" s="1"/>
  <c r="AK59" i="31"/>
  <c r="AL59" i="31" s="1"/>
  <c r="AM59" i="31"/>
  <c r="AP59" i="31"/>
  <c r="X60" i="31"/>
  <c r="Y60" i="31" s="1"/>
  <c r="AC60" i="31"/>
  <c r="AD60" i="31" s="1"/>
  <c r="AG60" i="31"/>
  <c r="AH60" i="31" s="1"/>
  <c r="AK60" i="31"/>
  <c r="AL60" i="31" s="1"/>
  <c r="AM60" i="31"/>
  <c r="AP60" i="31"/>
  <c r="X61" i="31"/>
  <c r="Y61" i="31" s="1"/>
  <c r="AC61" i="31"/>
  <c r="AD61" i="31" s="1"/>
  <c r="AG61" i="31"/>
  <c r="AH61" i="31"/>
  <c r="AK61" i="31"/>
  <c r="AL61" i="31" s="1"/>
  <c r="AM61" i="31"/>
  <c r="AP61" i="31"/>
  <c r="X62" i="31"/>
  <c r="Y62" i="31" s="1"/>
  <c r="AC62" i="31"/>
  <c r="AD62" i="31" s="1"/>
  <c r="AG62" i="31"/>
  <c r="AH62" i="31" s="1"/>
  <c r="AK62" i="31"/>
  <c r="AL62" i="31" s="1"/>
  <c r="AM62" i="31"/>
  <c r="AP62" i="31"/>
  <c r="X63" i="31"/>
  <c r="Y63" i="31" s="1"/>
  <c r="AC63" i="31"/>
  <c r="AD63" i="31" s="1"/>
  <c r="AG63" i="31"/>
  <c r="AH63" i="31"/>
  <c r="AK63" i="31"/>
  <c r="AL63" i="31" s="1"/>
  <c r="AM63" i="31"/>
  <c r="AP63" i="31"/>
  <c r="X64" i="31"/>
  <c r="Y64" i="31" s="1"/>
  <c r="AC64" i="31"/>
  <c r="AD64" i="31" s="1"/>
  <c r="AG64" i="31"/>
  <c r="AH64" i="31" s="1"/>
  <c r="AK64" i="31"/>
  <c r="AL64" i="31"/>
  <c r="AM64" i="31"/>
  <c r="AP64" i="31"/>
  <c r="X65" i="31"/>
  <c r="Y65" i="31" s="1"/>
  <c r="AC65" i="31"/>
  <c r="AD65" i="31" s="1"/>
  <c r="AG65" i="31"/>
  <c r="AH65" i="31" s="1"/>
  <c r="AK65" i="31"/>
  <c r="AL65" i="31" s="1"/>
  <c r="AM65" i="31"/>
  <c r="AP65" i="31"/>
  <c r="X66" i="31"/>
  <c r="Y66" i="31" s="1"/>
  <c r="AC66" i="31"/>
  <c r="AD66" i="31" s="1"/>
  <c r="AG66" i="31"/>
  <c r="AH66" i="31" s="1"/>
  <c r="AK66" i="31"/>
  <c r="AL66" i="31" s="1"/>
  <c r="AM66" i="31"/>
  <c r="AP66" i="31"/>
  <c r="X67" i="31"/>
  <c r="Y67" i="31" s="1"/>
  <c r="AC67" i="31"/>
  <c r="AD67" i="31"/>
  <c r="AG67" i="31"/>
  <c r="AH67" i="31" s="1"/>
  <c r="AK67" i="31"/>
  <c r="AL67" i="31" s="1"/>
  <c r="AM67" i="31"/>
  <c r="AP67" i="31"/>
  <c r="X68" i="31"/>
  <c r="Y68" i="31" s="1"/>
  <c r="AC68" i="31"/>
  <c r="AD68" i="31" s="1"/>
  <c r="AG68" i="31"/>
  <c r="AH68" i="31" s="1"/>
  <c r="AK68" i="31"/>
  <c r="AL68" i="31" s="1"/>
  <c r="AM68" i="31"/>
  <c r="AP68" i="31"/>
  <c r="X69" i="31"/>
  <c r="Y69" i="31" s="1"/>
  <c r="AC69" i="31"/>
  <c r="AD69" i="31" s="1"/>
  <c r="AG69" i="31"/>
  <c r="AH69" i="31" s="1"/>
  <c r="AK69" i="31"/>
  <c r="AL69" i="31" s="1"/>
  <c r="AM69" i="31"/>
  <c r="AP69" i="31"/>
  <c r="X70" i="31"/>
  <c r="Y70" i="31" s="1"/>
  <c r="AC70" i="31"/>
  <c r="AD70" i="31" s="1"/>
  <c r="AG70" i="31"/>
  <c r="AH70" i="31" s="1"/>
  <c r="AK70" i="31"/>
  <c r="AL70" i="31" s="1"/>
  <c r="AM70" i="31"/>
  <c r="AP70" i="31"/>
  <c r="X71" i="31"/>
  <c r="Y71" i="31" s="1"/>
  <c r="AC71" i="31"/>
  <c r="AD71" i="31" s="1"/>
  <c r="AG71" i="31"/>
  <c r="AH71" i="31" s="1"/>
  <c r="AK71" i="31"/>
  <c r="AL71" i="31" s="1"/>
  <c r="AM71" i="31"/>
  <c r="AP71" i="31"/>
  <c r="X72" i="31"/>
  <c r="Y72" i="31" s="1"/>
  <c r="AC72" i="31"/>
  <c r="AD72" i="31" s="1"/>
  <c r="AG72" i="31"/>
  <c r="AH72" i="31" s="1"/>
  <c r="AK72" i="31"/>
  <c r="AL72" i="31" s="1"/>
  <c r="AM72" i="31"/>
  <c r="AP72" i="31"/>
  <c r="X73" i="31"/>
  <c r="Y73" i="31" s="1"/>
  <c r="AC73" i="31"/>
  <c r="AD73" i="31" s="1"/>
  <c r="AG73" i="31"/>
  <c r="AH73" i="31" s="1"/>
  <c r="AK73" i="31"/>
  <c r="AL73" i="31" s="1"/>
  <c r="AM73" i="31"/>
  <c r="AP73" i="31"/>
  <c r="X74" i="31"/>
  <c r="Y74" i="31"/>
  <c r="AC74" i="31"/>
  <c r="AD74" i="31" s="1"/>
  <c r="AG74" i="31"/>
  <c r="AH74" i="31" s="1"/>
  <c r="AK74" i="31"/>
  <c r="AL74" i="31"/>
  <c r="AM74" i="31"/>
  <c r="AP74" i="31"/>
  <c r="X75" i="31"/>
  <c r="Y75" i="31" s="1"/>
  <c r="AC75" i="31"/>
  <c r="AD75" i="31" s="1"/>
  <c r="AG75" i="31"/>
  <c r="AH75" i="31"/>
  <c r="AK75" i="31"/>
  <c r="AL75" i="31" s="1"/>
  <c r="AM75" i="31"/>
  <c r="AP75" i="31"/>
  <c r="X76" i="31"/>
  <c r="Y76" i="31" s="1"/>
  <c r="AC76" i="31"/>
  <c r="AD76" i="31"/>
  <c r="AG76" i="31"/>
  <c r="AH76" i="31" s="1"/>
  <c r="AK76" i="31"/>
  <c r="AL76" i="31" s="1"/>
  <c r="AM76" i="31"/>
  <c r="AP76" i="31"/>
  <c r="X77" i="31"/>
  <c r="Y77" i="31" s="1"/>
  <c r="AC77" i="31"/>
  <c r="AD77" i="31" s="1"/>
  <c r="AG77" i="31"/>
  <c r="AH77" i="31" s="1"/>
  <c r="AK77" i="31"/>
  <c r="AL77" i="31" s="1"/>
  <c r="AM77" i="31"/>
  <c r="AP77" i="31"/>
  <c r="X78" i="31"/>
  <c r="Y78" i="31" s="1"/>
  <c r="AC78" i="31"/>
  <c r="AD78" i="31" s="1"/>
  <c r="AG78" i="31"/>
  <c r="AH78" i="31" s="1"/>
  <c r="AK78" i="31"/>
  <c r="AL78" i="31" s="1"/>
  <c r="AM78" i="31"/>
  <c r="AP78" i="31"/>
  <c r="X79" i="31"/>
  <c r="Y79" i="31" s="1"/>
  <c r="AC79" i="31"/>
  <c r="AD79" i="31" s="1"/>
  <c r="AG79" i="31"/>
  <c r="AH79" i="31"/>
  <c r="AK79" i="31"/>
  <c r="AL79" i="31" s="1"/>
  <c r="AM79" i="31"/>
  <c r="AP79" i="31"/>
  <c r="X80" i="31"/>
  <c r="Y80" i="31" s="1"/>
  <c r="AC80" i="31"/>
  <c r="AD80" i="31" s="1"/>
  <c r="AG80" i="31"/>
  <c r="AH80" i="31" s="1"/>
  <c r="AK80" i="31"/>
  <c r="AL80" i="31" s="1"/>
  <c r="AM80" i="31"/>
  <c r="AP80" i="31"/>
  <c r="X81" i="31"/>
  <c r="Y81" i="31" s="1"/>
  <c r="AC81" i="31"/>
  <c r="AD81" i="31" s="1"/>
  <c r="AG81" i="31"/>
  <c r="AH81" i="31" s="1"/>
  <c r="AK81" i="31"/>
  <c r="AL81" i="31" s="1"/>
  <c r="AM81" i="31"/>
  <c r="AP81" i="31"/>
  <c r="X82" i="31"/>
  <c r="Y82" i="31" s="1"/>
  <c r="AC82" i="31"/>
  <c r="AD82" i="31" s="1"/>
  <c r="AG82" i="31"/>
  <c r="AH82" i="31" s="1"/>
  <c r="AK82" i="31"/>
  <c r="AL82" i="31" s="1"/>
  <c r="AM82" i="31"/>
  <c r="AP82" i="31"/>
  <c r="X83" i="31"/>
  <c r="Y83" i="31" s="1"/>
  <c r="AC83" i="31"/>
  <c r="AD83" i="31" s="1"/>
  <c r="AG83" i="31"/>
  <c r="AH83" i="31" s="1"/>
  <c r="AK83" i="31"/>
  <c r="AL83" i="31" s="1"/>
  <c r="AM83" i="31"/>
  <c r="AP83" i="31"/>
  <c r="X84" i="31"/>
  <c r="Y84" i="31" s="1"/>
  <c r="AC84" i="31"/>
  <c r="AD84" i="31"/>
  <c r="AG84" i="31"/>
  <c r="AH84" i="31" s="1"/>
  <c r="AK84" i="31"/>
  <c r="AL84" i="31" s="1"/>
  <c r="AM84" i="31"/>
  <c r="AP84" i="31"/>
  <c r="X85" i="31"/>
  <c r="Y85" i="31" s="1"/>
  <c r="AC85" i="31"/>
  <c r="AD85" i="31" s="1"/>
  <c r="AG85" i="31"/>
  <c r="AH85" i="31" s="1"/>
  <c r="AK85" i="31"/>
  <c r="AL85" i="31" s="1"/>
  <c r="AM85" i="31"/>
  <c r="AP85" i="31"/>
  <c r="X86" i="31"/>
  <c r="Y86" i="31" s="1"/>
  <c r="AC86" i="31"/>
  <c r="AD86" i="31" s="1"/>
  <c r="AG86" i="31"/>
  <c r="AH86" i="31" s="1"/>
  <c r="AK86" i="31"/>
  <c r="AL86" i="31" s="1"/>
  <c r="AM86" i="31"/>
  <c r="AP86" i="31"/>
  <c r="X87" i="31"/>
  <c r="Y87" i="31" s="1"/>
  <c r="AC87" i="31"/>
  <c r="AD87" i="31" s="1"/>
  <c r="AG87" i="31"/>
  <c r="AH87" i="31" s="1"/>
  <c r="AK87" i="31"/>
  <c r="AL87" i="31" s="1"/>
  <c r="AM87" i="31"/>
  <c r="AP87" i="31"/>
  <c r="X88" i="31"/>
  <c r="Y88" i="31" s="1"/>
  <c r="AC88" i="31"/>
  <c r="AD88" i="31" s="1"/>
  <c r="AG88" i="31"/>
  <c r="AH88" i="31" s="1"/>
  <c r="AK88" i="31"/>
  <c r="AL88" i="31" s="1"/>
  <c r="AM88" i="31"/>
  <c r="AP88" i="31"/>
  <c r="X89" i="31"/>
  <c r="Y89" i="31" s="1"/>
  <c r="AC89" i="31"/>
  <c r="AD89" i="31" s="1"/>
  <c r="AG89" i="31"/>
  <c r="AH89" i="31" s="1"/>
  <c r="AK89" i="31"/>
  <c r="AL89" i="31" s="1"/>
  <c r="AM89" i="31"/>
  <c r="AP89" i="31"/>
  <c r="X90" i="31"/>
  <c r="Y90" i="31" s="1"/>
  <c r="AC90" i="31"/>
  <c r="AD90" i="31" s="1"/>
  <c r="AG90" i="31"/>
  <c r="AH90" i="31" s="1"/>
  <c r="AK90" i="31"/>
  <c r="AL90" i="31" s="1"/>
  <c r="AM90" i="31"/>
  <c r="AP90" i="31"/>
  <c r="I100" i="31"/>
  <c r="J100" i="31" s="1"/>
  <c r="S100" i="31"/>
  <c r="T100" i="31" s="1"/>
  <c r="W100" i="31"/>
  <c r="X100" i="31" s="1"/>
  <c r="AA100" i="31"/>
  <c r="AB100" i="31" s="1"/>
  <c r="AD100" i="31"/>
  <c r="AE100" i="31" s="1"/>
  <c r="AF100" i="31" s="1"/>
  <c r="AI100" i="31"/>
  <c r="AJ100" i="31" s="1"/>
  <c r="AN100" i="31"/>
  <c r="AO100" i="31" s="1"/>
  <c r="AR100" i="31"/>
  <c r="AS100" i="31" s="1"/>
  <c r="AV100" i="31"/>
  <c r="AW100" i="31" s="1"/>
  <c r="AX100" i="31"/>
  <c r="BA100" i="31"/>
  <c r="I101" i="31"/>
  <c r="J101" i="31" s="1"/>
  <c r="S101" i="31"/>
  <c r="T101" i="31" s="1"/>
  <c r="W101" i="31"/>
  <c r="X101" i="31" s="1"/>
  <c r="AA101" i="31"/>
  <c r="AB101" i="31" s="1"/>
  <c r="AD101" i="31"/>
  <c r="AE101" i="31" s="1"/>
  <c r="AF101" i="31"/>
  <c r="AI101" i="31"/>
  <c r="AJ101" i="31"/>
  <c r="AN101" i="31"/>
  <c r="AO101" i="31" s="1"/>
  <c r="AR101" i="31"/>
  <c r="AS101" i="31" s="1"/>
  <c r="AV101" i="31"/>
  <c r="AW101" i="31" s="1"/>
  <c r="AX101" i="31"/>
  <c r="BA101" i="31"/>
  <c r="I102" i="31"/>
  <c r="J102" i="31" s="1"/>
  <c r="S102" i="31"/>
  <c r="T102" i="31" s="1"/>
  <c r="W102" i="31"/>
  <c r="X102" i="31" s="1"/>
  <c r="AA102" i="31"/>
  <c r="AB102" i="31" s="1"/>
  <c r="AD102" i="31"/>
  <c r="AE102" i="31" s="1"/>
  <c r="AF102" i="31" s="1"/>
  <c r="AI102" i="31"/>
  <c r="AJ102" i="31"/>
  <c r="AN102" i="31"/>
  <c r="AO102" i="31" s="1"/>
  <c r="AR102" i="31"/>
  <c r="AS102" i="31" s="1"/>
  <c r="AV102" i="31"/>
  <c r="AW102" i="31" s="1"/>
  <c r="AX102" i="31"/>
  <c r="BA102" i="31"/>
  <c r="I103" i="31"/>
  <c r="J103" i="31" s="1"/>
  <c r="T103" i="31"/>
  <c r="W103" i="31"/>
  <c r="X103" i="31" s="1"/>
  <c r="AA103" i="31"/>
  <c r="AB103" i="31" s="1"/>
  <c r="AD103" i="31"/>
  <c r="AE103" i="31"/>
  <c r="AF103" i="31" s="1"/>
  <c r="AJ103" i="31"/>
  <c r="AN103" i="31"/>
  <c r="AO103" i="31" s="1"/>
  <c r="AR103" i="31"/>
  <c r="AS103" i="31" s="1"/>
  <c r="AV103" i="31"/>
  <c r="AW103" i="31"/>
  <c r="AX103" i="31"/>
  <c r="BA103" i="31"/>
  <c r="I104" i="31"/>
  <c r="J104" i="31" s="1"/>
  <c r="S104" i="31"/>
  <c r="T104" i="31" s="1"/>
  <c r="W104" i="31"/>
  <c r="X104" i="31" s="1"/>
  <c r="AA104" i="31"/>
  <c r="AB104" i="31" s="1"/>
  <c r="AD104" i="31"/>
  <c r="AE104" i="31" s="1"/>
  <c r="AF104" i="31" s="1"/>
  <c r="AI104" i="31"/>
  <c r="AJ104" i="31"/>
  <c r="AN104" i="31"/>
  <c r="AO104" i="31" s="1"/>
  <c r="AR104" i="31"/>
  <c r="AS104" i="31"/>
  <c r="AV104" i="31"/>
  <c r="AW104" i="31"/>
  <c r="AX104" i="31"/>
  <c r="BA104" i="31"/>
  <c r="I105" i="31"/>
  <c r="J105" i="31" s="1"/>
  <c r="S105" i="31"/>
  <c r="T105" i="31" s="1"/>
  <c r="W105" i="31"/>
  <c r="X105" i="31" s="1"/>
  <c r="AA105" i="31"/>
  <c r="AB105" i="31" s="1"/>
  <c r="AD105" i="31"/>
  <c r="AE105" i="31" s="1"/>
  <c r="AF105" i="31" s="1"/>
  <c r="AI105" i="31"/>
  <c r="AJ105" i="31" s="1"/>
  <c r="AN105" i="31"/>
  <c r="AO105" i="31" s="1"/>
  <c r="AR105" i="31"/>
  <c r="AS105" i="31" s="1"/>
  <c r="AV105" i="31"/>
  <c r="AW105" i="31"/>
  <c r="AX105" i="31"/>
  <c r="BA105" i="31"/>
  <c r="I106" i="31"/>
  <c r="J106" i="31"/>
  <c r="S106" i="31"/>
  <c r="T106" i="31" s="1"/>
  <c r="W106" i="31"/>
  <c r="X106" i="31" s="1"/>
  <c r="AA106" i="31"/>
  <c r="AB106" i="31" s="1"/>
  <c r="AD106" i="31"/>
  <c r="AE106" i="31" s="1"/>
  <c r="AF106" i="31" s="1"/>
  <c r="AI106" i="31"/>
  <c r="AJ106" i="31" s="1"/>
  <c r="AN106" i="31"/>
  <c r="AO106" i="31" s="1"/>
  <c r="AR106" i="31"/>
  <c r="AS106" i="31" s="1"/>
  <c r="AV106" i="31"/>
  <c r="AW106" i="31" s="1"/>
  <c r="AX106" i="31"/>
  <c r="BA106" i="31"/>
  <c r="I107" i="31"/>
  <c r="J107" i="31" s="1"/>
  <c r="T107" i="31"/>
  <c r="W107" i="31"/>
  <c r="X107" i="31" s="1"/>
  <c r="AA107" i="31"/>
  <c r="AB107" i="31" s="1"/>
  <c r="AD107" i="31"/>
  <c r="AE107" i="31" s="1"/>
  <c r="AF107" i="31" s="1"/>
  <c r="AI107" i="31"/>
  <c r="AJ107" i="31" s="1"/>
  <c r="AN107" i="31"/>
  <c r="AO107" i="31" s="1"/>
  <c r="AR107" i="31"/>
  <c r="AS107" i="31" s="1"/>
  <c r="AV107" i="31"/>
  <c r="AW107" i="31" s="1"/>
  <c r="AX107" i="31"/>
  <c r="BA107" i="31"/>
  <c r="I108" i="31"/>
  <c r="J108" i="31"/>
  <c r="T108" i="31"/>
  <c r="W108" i="31"/>
  <c r="X108" i="31" s="1"/>
  <c r="AA108" i="31"/>
  <c r="AB108" i="31"/>
  <c r="AD108" i="31"/>
  <c r="AE108" i="31" s="1"/>
  <c r="AF108" i="31" s="1"/>
  <c r="AI108" i="31"/>
  <c r="AJ108" i="31" s="1"/>
  <c r="AN108" i="31"/>
  <c r="AO108" i="31" s="1"/>
  <c r="AR108" i="31"/>
  <c r="AS108" i="31" s="1"/>
  <c r="AV108" i="31"/>
  <c r="AW108" i="31"/>
  <c r="AX108" i="31"/>
  <c r="BA108" i="31"/>
  <c r="I109" i="31"/>
  <c r="J109" i="31" s="1"/>
  <c r="T109" i="31"/>
  <c r="W109" i="31"/>
  <c r="X109" i="31"/>
  <c r="AA109" i="31"/>
  <c r="AB109" i="31" s="1"/>
  <c r="AD109" i="31"/>
  <c r="AE109" i="31" s="1"/>
  <c r="AF109" i="31" s="1"/>
  <c r="AI109" i="31"/>
  <c r="AJ109" i="31" s="1"/>
  <c r="AN109" i="31"/>
  <c r="AO109" i="31" s="1"/>
  <c r="AR109" i="31"/>
  <c r="AS109" i="31" s="1"/>
  <c r="AV109" i="31"/>
  <c r="AW109" i="31"/>
  <c r="AX109" i="31"/>
  <c r="BA109" i="31"/>
  <c r="I110" i="31"/>
  <c r="J110" i="31" s="1"/>
  <c r="S110" i="31"/>
  <c r="T110" i="31" s="1"/>
  <c r="W110" i="31"/>
  <c r="X110" i="31" s="1"/>
  <c r="AA110" i="31"/>
  <c r="AB110" i="31" s="1"/>
  <c r="AD110" i="31"/>
  <c r="AE110" i="31" s="1"/>
  <c r="AF110" i="31" s="1"/>
  <c r="AI110" i="31"/>
  <c r="AJ110" i="31" s="1"/>
  <c r="AN110" i="31"/>
  <c r="AO110" i="31" s="1"/>
  <c r="AR110" i="31"/>
  <c r="AS110" i="31" s="1"/>
  <c r="AV110" i="31"/>
  <c r="AW110" i="31" s="1"/>
  <c r="AX110" i="31"/>
  <c r="BA110" i="31"/>
  <c r="I111" i="31"/>
  <c r="J111" i="31"/>
  <c r="S111" i="31"/>
  <c r="T111" i="31" s="1"/>
  <c r="W111" i="31"/>
  <c r="X111" i="31" s="1"/>
  <c r="AA111" i="31"/>
  <c r="AB111" i="31" s="1"/>
  <c r="AD111" i="31"/>
  <c r="AE111" i="31"/>
  <c r="AF111" i="31" s="1"/>
  <c r="AI111" i="31"/>
  <c r="AJ111" i="31" s="1"/>
  <c r="AN111" i="31"/>
  <c r="AO111" i="31" s="1"/>
  <c r="AR111" i="31"/>
  <c r="AS111" i="31" s="1"/>
  <c r="AV111" i="31"/>
  <c r="AW111" i="31" s="1"/>
  <c r="AX111" i="31"/>
  <c r="BA111" i="31"/>
  <c r="E112" i="31"/>
  <c r="E96" i="31" s="1"/>
  <c r="G112" i="31"/>
  <c r="AC16" i="36"/>
  <c r="AD16" i="36" s="1"/>
  <c r="AG16" i="36"/>
  <c r="AH16" i="36" s="1"/>
  <c r="AK16" i="36"/>
  <c r="AL16" i="36"/>
  <c r="X17" i="36"/>
  <c r="Y17" i="36"/>
  <c r="AC17" i="36"/>
  <c r="AD17" i="36"/>
  <c r="AG17" i="36"/>
  <c r="AH17" i="36" s="1"/>
  <c r="AK17" i="36"/>
  <c r="AL17" i="36" s="1"/>
  <c r="AM17" i="36"/>
  <c r="AO17" i="36" s="1"/>
  <c r="AP17" i="36" s="1"/>
  <c r="X18" i="36"/>
  <c r="Y18" i="36" s="1"/>
  <c r="AC18" i="36"/>
  <c r="AD18" i="36" s="1"/>
  <c r="AG18" i="36"/>
  <c r="AH18" i="36" s="1"/>
  <c r="AK18" i="36"/>
  <c r="AL18" i="36" s="1"/>
  <c r="AM18" i="36"/>
  <c r="AO18" i="36" s="1"/>
  <c r="AP18" i="36" s="1"/>
  <c r="X19" i="36"/>
  <c r="Y19" i="36"/>
  <c r="AC19" i="36"/>
  <c r="AD19" i="36" s="1"/>
  <c r="AG19" i="36"/>
  <c r="AH19" i="36" s="1"/>
  <c r="AK19" i="36"/>
  <c r="AL19" i="36" s="1"/>
  <c r="AM19" i="36"/>
  <c r="AO19" i="36" s="1"/>
  <c r="AP19" i="36" s="1"/>
  <c r="V20" i="36"/>
  <c r="AC20" i="36"/>
  <c r="AD20" i="36"/>
  <c r="AG20" i="36"/>
  <c r="AH20" i="36"/>
  <c r="AK20" i="36"/>
  <c r="AL20" i="36" s="1"/>
  <c r="X21" i="36"/>
  <c r="Y21" i="36" s="1"/>
  <c r="AC21" i="36"/>
  <c r="AD21" i="36"/>
  <c r="AG21" i="36"/>
  <c r="AH21" i="36" s="1"/>
  <c r="AK21" i="36"/>
  <c r="AL21" i="36" s="1"/>
  <c r="AM21" i="36"/>
  <c r="AO21" i="36" s="1"/>
  <c r="AP21" i="36" s="1"/>
  <c r="X22" i="36"/>
  <c r="Y22" i="36"/>
  <c r="AC22" i="36"/>
  <c r="AD22" i="36"/>
  <c r="AG22" i="36"/>
  <c r="AH22" i="36" s="1"/>
  <c r="AK22" i="36"/>
  <c r="AL22" i="36" s="1"/>
  <c r="AM22" i="36"/>
  <c r="AO22" i="36" s="1"/>
  <c r="AP22" i="36" s="1"/>
  <c r="X23" i="36"/>
  <c r="Y23" i="36" s="1"/>
  <c r="AC23" i="36"/>
  <c r="AD23" i="36" s="1"/>
  <c r="AG23" i="36"/>
  <c r="AH23" i="36" s="1"/>
  <c r="AK23" i="36"/>
  <c r="AL23" i="36" s="1"/>
  <c r="AM23" i="36"/>
  <c r="AO23" i="36" s="1"/>
  <c r="AP23" i="36" s="1"/>
  <c r="X24" i="36"/>
  <c r="Y24" i="36"/>
  <c r="AC24" i="36"/>
  <c r="AD24" i="36" s="1"/>
  <c r="AG24" i="36"/>
  <c r="AH24" i="36" s="1"/>
  <c r="AK24" i="36"/>
  <c r="AL24" i="36" s="1"/>
  <c r="AM24" i="36"/>
  <c r="AO24" i="36" s="1"/>
  <c r="AP24" i="36" s="1"/>
  <c r="X25" i="36"/>
  <c r="Y25" i="36" s="1"/>
  <c r="AC25" i="36"/>
  <c r="AD25" i="36" s="1"/>
  <c r="AG25" i="36"/>
  <c r="AH25" i="36" s="1"/>
  <c r="AK25" i="36"/>
  <c r="AL25" i="36" s="1"/>
  <c r="AM25" i="36"/>
  <c r="AO25" i="36" s="1"/>
  <c r="AP25" i="36" s="1"/>
  <c r="X26" i="36"/>
  <c r="Y26" i="36" s="1"/>
  <c r="AC26" i="36"/>
  <c r="AD26" i="36" s="1"/>
  <c r="AG26" i="36"/>
  <c r="AH26" i="36" s="1"/>
  <c r="AK26" i="36"/>
  <c r="AL26" i="36"/>
  <c r="AM26" i="36"/>
  <c r="AO26" i="36" s="1"/>
  <c r="AP26" i="36" s="1"/>
  <c r="V32" i="36"/>
  <c r="X32" i="36" s="1"/>
  <c r="Y32" i="36" s="1"/>
  <c r="AC32" i="36"/>
  <c r="AD32" i="36"/>
  <c r="AG32" i="36"/>
  <c r="AH32" i="36" s="1"/>
  <c r="AK32" i="36"/>
  <c r="AL32" i="36" s="1"/>
  <c r="AM32" i="36"/>
  <c r="AO32" i="36" s="1"/>
  <c r="AP32" i="36" s="1"/>
  <c r="U33" i="36"/>
  <c r="V33" i="36"/>
  <c r="AM33" i="36" s="1"/>
  <c r="AO33" i="36" s="1"/>
  <c r="AP33" i="36" s="1"/>
  <c r="AC33" i="36"/>
  <c r="AD33" i="36" s="1"/>
  <c r="AG33" i="36"/>
  <c r="AH33" i="36" s="1"/>
  <c r="AK33" i="36"/>
  <c r="AL33" i="36" s="1"/>
  <c r="V34" i="36"/>
  <c r="AC34" i="36"/>
  <c r="AD34" i="36"/>
  <c r="AG34" i="36"/>
  <c r="AH34" i="36" s="1"/>
  <c r="AK34" i="36"/>
  <c r="AL34" i="36" s="1"/>
  <c r="V35" i="36"/>
  <c r="AM35" i="36" s="1"/>
  <c r="AO35" i="36" s="1"/>
  <c r="AP35" i="36" s="1"/>
  <c r="AC35" i="36"/>
  <c r="AD35" i="36" s="1"/>
  <c r="AG35" i="36"/>
  <c r="AH35" i="36" s="1"/>
  <c r="AK35" i="36"/>
  <c r="AL35" i="36"/>
  <c r="V36" i="36"/>
  <c r="AC36" i="36"/>
  <c r="AD36" i="36" s="1"/>
  <c r="AG36" i="36"/>
  <c r="AH36" i="36" s="1"/>
  <c r="AK36" i="36"/>
  <c r="AL36" i="36" s="1"/>
  <c r="V37" i="36"/>
  <c r="X37" i="36" s="1"/>
  <c r="Y37" i="36" s="1"/>
  <c r="AC37" i="36"/>
  <c r="AD37" i="36" s="1"/>
  <c r="AG37" i="36"/>
  <c r="AH37" i="36" s="1"/>
  <c r="AK37" i="36"/>
  <c r="AL37" i="36" s="1"/>
  <c r="U38" i="36"/>
  <c r="V38" i="36"/>
  <c r="X38" i="36" s="1"/>
  <c r="Y38" i="36" s="1"/>
  <c r="AC38" i="36"/>
  <c r="AD38" i="36" s="1"/>
  <c r="AG38" i="36"/>
  <c r="AH38" i="36" s="1"/>
  <c r="AK38" i="36"/>
  <c r="AL38" i="36" s="1"/>
  <c r="X48" i="36"/>
  <c r="Y48" i="36" s="1"/>
  <c r="AC48" i="36"/>
  <c r="AD48" i="36" s="1"/>
  <c r="AG48" i="36"/>
  <c r="AH48" i="36" s="1"/>
  <c r="AK48" i="36"/>
  <c r="AL48" i="36" s="1"/>
  <c r="AM48" i="36"/>
  <c r="AO48" i="36" s="1"/>
  <c r="AP48" i="36" s="1"/>
  <c r="X49" i="36"/>
  <c r="Y49" i="36" s="1"/>
  <c r="AC49" i="36"/>
  <c r="AD49" i="36" s="1"/>
  <c r="AG49" i="36"/>
  <c r="AH49" i="36" s="1"/>
  <c r="AK49" i="36"/>
  <c r="AL49" i="36" s="1"/>
  <c r="AM49" i="36"/>
  <c r="AO49" i="36" s="1"/>
  <c r="AP49" i="36" s="1"/>
  <c r="X50" i="36"/>
  <c r="Y50" i="36"/>
  <c r="AC50" i="36"/>
  <c r="AD50" i="36" s="1"/>
  <c r="AG50" i="36"/>
  <c r="AH50" i="36" s="1"/>
  <c r="AK50" i="36"/>
  <c r="AL50" i="36" s="1"/>
  <c r="AM50" i="36"/>
  <c r="AO50" i="36" s="1"/>
  <c r="AP50" i="36" s="1"/>
  <c r="V51" i="36"/>
  <c r="X51" i="36"/>
  <c r="Y51" i="36" s="1"/>
  <c r="AC51" i="36"/>
  <c r="AD51" i="36" s="1"/>
  <c r="AG51" i="36"/>
  <c r="AH51" i="36" s="1"/>
  <c r="AK51" i="36"/>
  <c r="AL51" i="36" s="1"/>
  <c r="AM51" i="36"/>
  <c r="AO51" i="36" s="1"/>
  <c r="AP51" i="36" s="1"/>
  <c r="X52" i="36"/>
  <c r="Y52" i="36" s="1"/>
  <c r="AC52" i="36"/>
  <c r="AD52" i="36" s="1"/>
  <c r="AG52" i="36"/>
  <c r="AH52" i="36" s="1"/>
  <c r="AK52" i="36"/>
  <c r="AL52" i="36" s="1"/>
  <c r="AM52" i="36"/>
  <c r="AO52" i="36" s="1"/>
  <c r="AP52" i="36" s="1"/>
  <c r="X58" i="36"/>
  <c r="Y58" i="36" s="1"/>
  <c r="AC58" i="36"/>
  <c r="AD58" i="36" s="1"/>
  <c r="AG58" i="36"/>
  <c r="AH58" i="36" s="1"/>
  <c r="AK58" i="36"/>
  <c r="AL58" i="36"/>
  <c r="AM58" i="36"/>
  <c r="AO58" i="36" s="1"/>
  <c r="AP58" i="36"/>
  <c r="X59" i="36"/>
  <c r="Y59" i="36" s="1"/>
  <c r="AC59" i="36"/>
  <c r="AD59" i="36" s="1"/>
  <c r="AG59" i="36"/>
  <c r="AH59" i="36"/>
  <c r="AK59" i="36"/>
  <c r="AL59" i="36"/>
  <c r="AM59" i="36"/>
  <c r="AO59" i="36" s="1"/>
  <c r="AP59" i="36" s="1"/>
  <c r="X60" i="36"/>
  <c r="Y60" i="36" s="1"/>
  <c r="AC60" i="36"/>
  <c r="AD60" i="36" s="1"/>
  <c r="AG60" i="36"/>
  <c r="AH60" i="36" s="1"/>
  <c r="AK60" i="36"/>
  <c r="AL60" i="36" s="1"/>
  <c r="AM60" i="36"/>
  <c r="AO60" i="36"/>
  <c r="AP60" i="36" s="1"/>
  <c r="X61" i="36"/>
  <c r="Y61" i="36" s="1"/>
  <c r="AC61" i="36"/>
  <c r="AD61" i="36" s="1"/>
  <c r="AG61" i="36"/>
  <c r="AH61" i="36" s="1"/>
  <c r="AK61" i="36"/>
  <c r="AL61" i="36" s="1"/>
  <c r="AM61" i="36"/>
  <c r="AO61" i="36" s="1"/>
  <c r="AP61" i="36" s="1"/>
  <c r="X62" i="36"/>
  <c r="Y62" i="36" s="1"/>
  <c r="AC62" i="36"/>
  <c r="AD62" i="36" s="1"/>
  <c r="AG62" i="36"/>
  <c r="AH62" i="36" s="1"/>
  <c r="AK62" i="36"/>
  <c r="AL62" i="36" s="1"/>
  <c r="AM62" i="36"/>
  <c r="AO62" i="36" s="1"/>
  <c r="AP62" i="36" s="1"/>
  <c r="X63" i="36"/>
  <c r="Y63" i="36"/>
  <c r="AC63" i="36"/>
  <c r="AD63" i="36" s="1"/>
  <c r="AG63" i="36"/>
  <c r="AH63" i="36" s="1"/>
  <c r="AK63" i="36"/>
  <c r="AL63" i="36" s="1"/>
  <c r="AM63" i="36"/>
  <c r="AO63" i="36"/>
  <c r="AP63" i="36" s="1"/>
  <c r="X64" i="36"/>
  <c r="Y64" i="36" s="1"/>
  <c r="AC64" i="36"/>
  <c r="AD64" i="36" s="1"/>
  <c r="AG64" i="36"/>
  <c r="AH64" i="36" s="1"/>
  <c r="AK64" i="36"/>
  <c r="AL64" i="36" s="1"/>
  <c r="AM64" i="36"/>
  <c r="AO64" i="36" s="1"/>
  <c r="AP64" i="36" s="1"/>
  <c r="X65" i="36"/>
  <c r="Y65" i="36" s="1"/>
  <c r="AC65" i="36"/>
  <c r="AD65" i="36"/>
  <c r="AG65" i="36"/>
  <c r="AH65" i="36" s="1"/>
  <c r="AK65" i="36"/>
  <c r="AL65" i="36" s="1"/>
  <c r="AM65" i="36"/>
  <c r="AO65" i="36" s="1"/>
  <c r="AP65" i="36" s="1"/>
  <c r="X66" i="36"/>
  <c r="Y66" i="36" s="1"/>
  <c r="AC66" i="36"/>
  <c r="AD66" i="36" s="1"/>
  <c r="AG66" i="36"/>
  <c r="AH66" i="36" s="1"/>
  <c r="AK66" i="36"/>
  <c r="AL66" i="36" s="1"/>
  <c r="AM66" i="36"/>
  <c r="AO66" i="36" s="1"/>
  <c r="AP66" i="36" s="1"/>
  <c r="X67" i="36"/>
  <c r="Y67" i="36" s="1"/>
  <c r="AC67" i="36"/>
  <c r="AD67" i="36" s="1"/>
  <c r="AG67" i="36"/>
  <c r="AH67" i="36" s="1"/>
  <c r="AK67" i="36"/>
  <c r="AL67" i="36" s="1"/>
  <c r="AM67" i="36"/>
  <c r="AO67" i="36" s="1"/>
  <c r="AP67" i="36" s="1"/>
  <c r="X68" i="36"/>
  <c r="Y68" i="36"/>
  <c r="AC68" i="36"/>
  <c r="AD68" i="36" s="1"/>
  <c r="AG68" i="36"/>
  <c r="AH68" i="36" s="1"/>
  <c r="AK68" i="36"/>
  <c r="AL68" i="36" s="1"/>
  <c r="AM68" i="36"/>
  <c r="AO68" i="36" s="1"/>
  <c r="AP68" i="36" s="1"/>
  <c r="X69" i="36"/>
  <c r="Y69" i="36"/>
  <c r="AC69" i="36"/>
  <c r="AD69" i="36" s="1"/>
  <c r="AG69" i="36"/>
  <c r="AH69" i="36" s="1"/>
  <c r="AK69" i="36"/>
  <c r="AL69" i="36" s="1"/>
  <c r="AM69" i="36"/>
  <c r="AO69" i="36" s="1"/>
  <c r="AP69" i="36" s="1"/>
  <c r="X70" i="36"/>
  <c r="Y70" i="36" s="1"/>
  <c r="AC70" i="36"/>
  <c r="AD70" i="36" s="1"/>
  <c r="AG70" i="36"/>
  <c r="AH70" i="36" s="1"/>
  <c r="AK70" i="36"/>
  <c r="AL70" i="36" s="1"/>
  <c r="AM70" i="36"/>
  <c r="AO70" i="36" s="1"/>
  <c r="AP70" i="36" s="1"/>
  <c r="X71" i="36"/>
  <c r="Y71" i="36" s="1"/>
  <c r="AC71" i="36"/>
  <c r="AD71" i="36"/>
  <c r="AG71" i="36"/>
  <c r="AH71" i="36" s="1"/>
  <c r="AK71" i="36"/>
  <c r="AL71" i="36" s="1"/>
  <c r="AM71" i="36"/>
  <c r="AO71" i="36"/>
  <c r="AP71" i="36" s="1"/>
  <c r="X72" i="36"/>
  <c r="Y72" i="36" s="1"/>
  <c r="AC72" i="36"/>
  <c r="AD72" i="36" s="1"/>
  <c r="AG72" i="36"/>
  <c r="AH72" i="36" s="1"/>
  <c r="AK72" i="36"/>
  <c r="AL72" i="36" s="1"/>
  <c r="AM72" i="36"/>
  <c r="AO72" i="36"/>
  <c r="AP72" i="36" s="1"/>
  <c r="X73" i="36"/>
  <c r="Y73" i="36" s="1"/>
  <c r="AC73" i="36"/>
  <c r="AD73" i="36" s="1"/>
  <c r="AG73" i="36"/>
  <c r="AH73" i="36" s="1"/>
  <c r="AK73" i="36"/>
  <c r="AL73" i="36" s="1"/>
  <c r="AM73" i="36"/>
  <c r="AO73" i="36" s="1"/>
  <c r="AP73" i="36"/>
  <c r="X74" i="36"/>
  <c r="Y74" i="36" s="1"/>
  <c r="AC74" i="36"/>
  <c r="AD74" i="36" s="1"/>
  <c r="AG74" i="36"/>
  <c r="AH74" i="36" s="1"/>
  <c r="AK74" i="36"/>
  <c r="AL74" i="36" s="1"/>
  <c r="AM74" i="36"/>
  <c r="AO74" i="36" s="1"/>
  <c r="AP74" i="36" s="1"/>
  <c r="X75" i="36"/>
  <c r="Y75" i="36" s="1"/>
  <c r="AC75" i="36"/>
  <c r="AD75" i="36" s="1"/>
  <c r="AG75" i="36"/>
  <c r="AH75" i="36" s="1"/>
  <c r="AK75" i="36"/>
  <c r="AL75" i="36" s="1"/>
  <c r="AM75" i="36"/>
  <c r="AO75" i="36" s="1"/>
  <c r="AP75" i="36" s="1"/>
  <c r="X76" i="36"/>
  <c r="Y76" i="36"/>
  <c r="AC76" i="36"/>
  <c r="AD76" i="36" s="1"/>
  <c r="AG76" i="36"/>
  <c r="AH76" i="36" s="1"/>
  <c r="AK76" i="36"/>
  <c r="AL76" i="36"/>
  <c r="AM76" i="36"/>
  <c r="AO76" i="36"/>
  <c r="AP76" i="36" s="1"/>
  <c r="X77" i="36"/>
  <c r="Y77" i="36"/>
  <c r="AC77" i="36"/>
  <c r="AD77" i="36" s="1"/>
  <c r="AG77" i="36"/>
  <c r="AH77" i="36" s="1"/>
  <c r="AK77" i="36"/>
  <c r="AL77" i="36"/>
  <c r="AM77" i="36"/>
  <c r="AO77" i="36"/>
  <c r="AP77" i="36" s="1"/>
  <c r="X78" i="36"/>
  <c r="Y78" i="36" s="1"/>
  <c r="AC78" i="36"/>
  <c r="AD78" i="36" s="1"/>
  <c r="AG78" i="36"/>
  <c r="AH78" i="36" s="1"/>
  <c r="AK78" i="36"/>
  <c r="AL78" i="36" s="1"/>
  <c r="AM78" i="36"/>
  <c r="AO78" i="36" s="1"/>
  <c r="AP78" i="36" s="1"/>
  <c r="X79" i="36"/>
  <c r="Y79" i="36" s="1"/>
  <c r="AC79" i="36"/>
  <c r="AD79" i="36" s="1"/>
  <c r="AG79" i="36"/>
  <c r="AH79" i="36" s="1"/>
  <c r="AK79" i="36"/>
  <c r="AL79" i="36" s="1"/>
  <c r="AM79" i="36"/>
  <c r="AO79" i="36" s="1"/>
  <c r="AP79" i="36" s="1"/>
  <c r="X80" i="36"/>
  <c r="Y80" i="36"/>
  <c r="AC80" i="36"/>
  <c r="AD80" i="36" s="1"/>
  <c r="AG80" i="36"/>
  <c r="AH80" i="36"/>
  <c r="AK80" i="36"/>
  <c r="AL80" i="36" s="1"/>
  <c r="AM80" i="36"/>
  <c r="AO80" i="36" s="1"/>
  <c r="AP80" i="36" s="1"/>
  <c r="X81" i="36"/>
  <c r="Y81" i="36" s="1"/>
  <c r="AC81" i="36"/>
  <c r="AD81" i="36" s="1"/>
  <c r="AG81" i="36"/>
  <c r="AH81" i="36" s="1"/>
  <c r="AK81" i="36"/>
  <c r="AL81" i="36" s="1"/>
  <c r="AM81" i="36"/>
  <c r="AO81" i="36" s="1"/>
  <c r="AP81" i="36" s="1"/>
  <c r="X82" i="36"/>
  <c r="Y82" i="36" s="1"/>
  <c r="AC82" i="36"/>
  <c r="AD82" i="36"/>
  <c r="AG82" i="36"/>
  <c r="AH82" i="36" s="1"/>
  <c r="AK82" i="36"/>
  <c r="AL82" i="36"/>
  <c r="AM82" i="36"/>
  <c r="AO82" i="36" s="1"/>
  <c r="AP82" i="36"/>
  <c r="X83" i="36"/>
  <c r="Y83" i="36" s="1"/>
  <c r="AC83" i="36"/>
  <c r="AD83" i="36" s="1"/>
  <c r="AG83" i="36"/>
  <c r="AH83" i="36" s="1"/>
  <c r="AK83" i="36"/>
  <c r="AL83" i="36" s="1"/>
  <c r="AM83" i="36"/>
  <c r="AO83" i="36" s="1"/>
  <c r="AP83" i="36" s="1"/>
  <c r="X84" i="36"/>
  <c r="Y84" i="36"/>
  <c r="AC84" i="36"/>
  <c r="AD84" i="36" s="1"/>
  <c r="AG84" i="36"/>
  <c r="AH84" i="36" s="1"/>
  <c r="AK84" i="36"/>
  <c r="AL84" i="36" s="1"/>
  <c r="AM84" i="36"/>
  <c r="AO84" i="36"/>
  <c r="AP84" i="36" s="1"/>
  <c r="X85" i="36"/>
  <c r="Y85" i="36" s="1"/>
  <c r="AC85" i="36"/>
  <c r="AD85" i="36" s="1"/>
  <c r="AG85" i="36"/>
  <c r="AH85" i="36" s="1"/>
  <c r="AK85" i="36"/>
  <c r="AL85" i="36" s="1"/>
  <c r="AM85" i="36"/>
  <c r="AO85" i="36"/>
  <c r="AP85" i="36" s="1"/>
  <c r="X86" i="36"/>
  <c r="Y86" i="36" s="1"/>
  <c r="AC86" i="36"/>
  <c r="AD86" i="36" s="1"/>
  <c r="AG86" i="36"/>
  <c r="AH86" i="36" s="1"/>
  <c r="AK86" i="36"/>
  <c r="AL86" i="36"/>
  <c r="AM86" i="36"/>
  <c r="AO86" i="36"/>
  <c r="AP86" i="36" s="1"/>
  <c r="X87" i="36"/>
  <c r="Y87" i="36"/>
  <c r="AC87" i="36"/>
  <c r="AD87" i="36" s="1"/>
  <c r="AG87" i="36"/>
  <c r="AH87" i="36" s="1"/>
  <c r="AK87" i="36"/>
  <c r="AL87" i="36" s="1"/>
  <c r="AM87" i="36"/>
  <c r="AO87" i="36" s="1"/>
  <c r="AP87" i="36" s="1"/>
  <c r="X88" i="36"/>
  <c r="Y88" i="36" s="1"/>
  <c r="AC88" i="36"/>
  <c r="AD88" i="36" s="1"/>
  <c r="AG88" i="36"/>
  <c r="AH88" i="36" s="1"/>
  <c r="AK88" i="36"/>
  <c r="AL88" i="36" s="1"/>
  <c r="AM88" i="36"/>
  <c r="AO88" i="36"/>
  <c r="AP88" i="36" s="1"/>
  <c r="X89" i="36"/>
  <c r="Y89" i="36" s="1"/>
  <c r="AC89" i="36"/>
  <c r="AD89" i="36" s="1"/>
  <c r="AG89" i="36"/>
  <c r="AH89" i="36" s="1"/>
  <c r="AK89" i="36"/>
  <c r="AL89" i="36" s="1"/>
  <c r="AM89" i="36"/>
  <c r="AO89" i="36" s="1"/>
  <c r="AP89" i="36" s="1"/>
  <c r="X90" i="36"/>
  <c r="Y90" i="36" s="1"/>
  <c r="AC90" i="36"/>
  <c r="AD90" i="36" s="1"/>
  <c r="AG90" i="36"/>
  <c r="AH90" i="36" s="1"/>
  <c r="AK90" i="36"/>
  <c r="AL90" i="36" s="1"/>
  <c r="AM90" i="36"/>
  <c r="AO90" i="36"/>
  <c r="AP90" i="36" s="1"/>
  <c r="X91" i="36"/>
  <c r="Y91" i="36" s="1"/>
  <c r="AC91" i="36"/>
  <c r="AD91" i="36"/>
  <c r="AG91" i="36"/>
  <c r="AH91" i="36" s="1"/>
  <c r="AK91" i="36"/>
  <c r="AL91" i="36" s="1"/>
  <c r="AM91" i="36"/>
  <c r="AO91" i="36" s="1"/>
  <c r="AP91" i="36" s="1"/>
  <c r="X92" i="36"/>
  <c r="Y92" i="36"/>
  <c r="AC92" i="36"/>
  <c r="AD92" i="36"/>
  <c r="AG92" i="36"/>
  <c r="AH92" i="36" s="1"/>
  <c r="AK92" i="36"/>
  <c r="AL92" i="36"/>
  <c r="AM92" i="36"/>
  <c r="AO92" i="36"/>
  <c r="AP92" i="36" s="1"/>
  <c r="X93" i="36"/>
  <c r="Y93" i="36"/>
  <c r="AC93" i="36"/>
  <c r="AD93" i="36" s="1"/>
  <c r="AG93" i="36"/>
  <c r="AH93" i="36" s="1"/>
  <c r="AK93" i="36"/>
  <c r="AL93" i="36" s="1"/>
  <c r="AM93" i="36"/>
  <c r="AO93" i="36"/>
  <c r="AP93" i="36" s="1"/>
  <c r="X94" i="36"/>
  <c r="Y94" i="36"/>
  <c r="AC94" i="36"/>
  <c r="AD94" i="36" s="1"/>
  <c r="AG94" i="36"/>
  <c r="AH94" i="36"/>
  <c r="AK94" i="36"/>
  <c r="AL94" i="36" s="1"/>
  <c r="AM94" i="36"/>
  <c r="AO94" i="36" s="1"/>
  <c r="AP94" i="36" s="1"/>
  <c r="X95" i="36"/>
  <c r="Y95" i="36" s="1"/>
  <c r="AC95" i="36"/>
  <c r="AD95" i="36" s="1"/>
  <c r="AG95" i="36"/>
  <c r="AH95" i="36" s="1"/>
  <c r="AK95" i="36"/>
  <c r="AL95" i="36"/>
  <c r="AM95" i="36"/>
  <c r="AO95" i="36" s="1"/>
  <c r="AP95" i="36" s="1"/>
  <c r="X96" i="36"/>
  <c r="Y96" i="36" s="1"/>
  <c r="AC96" i="36"/>
  <c r="AD96" i="36" s="1"/>
  <c r="AG96" i="36"/>
  <c r="AH96" i="36"/>
  <c r="AK96" i="36"/>
  <c r="AL96" i="36"/>
  <c r="AM96" i="36"/>
  <c r="AO96" i="36" s="1"/>
  <c r="AP96" i="36" s="1"/>
  <c r="X97" i="36"/>
  <c r="Y97" i="36" s="1"/>
  <c r="AC97" i="36"/>
  <c r="AD97" i="36" s="1"/>
  <c r="AG97" i="36"/>
  <c r="AH97" i="36"/>
  <c r="AK97" i="36"/>
  <c r="AL97" i="36" s="1"/>
  <c r="AM97" i="36"/>
  <c r="AO97" i="36" s="1"/>
  <c r="AP97" i="36" s="1"/>
  <c r="X98" i="36"/>
  <c r="Y98" i="36" s="1"/>
  <c r="AC98" i="36"/>
  <c r="AD98" i="36" s="1"/>
  <c r="AG98" i="36"/>
  <c r="AH98" i="36" s="1"/>
  <c r="AK98" i="36"/>
  <c r="AL98" i="36" s="1"/>
  <c r="AM98" i="36"/>
  <c r="AO98" i="36" s="1"/>
  <c r="AP98" i="36" s="1"/>
  <c r="X99" i="36"/>
  <c r="Y99" i="36" s="1"/>
  <c r="AC99" i="36"/>
  <c r="AD99" i="36" s="1"/>
  <c r="AG99" i="36"/>
  <c r="AH99" i="36" s="1"/>
  <c r="AK99" i="36"/>
  <c r="AL99" i="36"/>
  <c r="AM99" i="36"/>
  <c r="AO99" i="36" s="1"/>
  <c r="AP99" i="36" s="1"/>
  <c r="X100" i="36"/>
  <c r="Y100" i="36" s="1"/>
  <c r="AC100" i="36"/>
  <c r="AD100" i="36" s="1"/>
  <c r="AG100" i="36"/>
  <c r="AH100" i="36" s="1"/>
  <c r="AK100" i="36"/>
  <c r="AL100" i="36" s="1"/>
  <c r="AM100" i="36"/>
  <c r="AO100" i="36" s="1"/>
  <c r="AP100" i="36" s="1"/>
  <c r="X101" i="36"/>
  <c r="Y101" i="36" s="1"/>
  <c r="AC101" i="36"/>
  <c r="AD101" i="36" s="1"/>
  <c r="AG101" i="36"/>
  <c r="AH101" i="36"/>
  <c r="AK101" i="36"/>
  <c r="AL101" i="36" s="1"/>
  <c r="AM101" i="36"/>
  <c r="AO101" i="36" s="1"/>
  <c r="AP101" i="36" s="1"/>
  <c r="X102" i="36"/>
  <c r="Y102" i="36"/>
  <c r="AC102" i="36"/>
  <c r="AD102" i="36"/>
  <c r="AG102" i="36"/>
  <c r="AH102" i="36" s="1"/>
  <c r="AK102" i="36"/>
  <c r="AL102" i="36"/>
  <c r="AM102" i="36"/>
  <c r="AO102" i="36"/>
  <c r="AP102" i="36" s="1"/>
  <c r="X103" i="36"/>
  <c r="Y103" i="36" s="1"/>
  <c r="AC103" i="36"/>
  <c r="AD103" i="36" s="1"/>
  <c r="AG103" i="36"/>
  <c r="AH103" i="36" s="1"/>
  <c r="AK103" i="36"/>
  <c r="AL103" i="36" s="1"/>
  <c r="AM103" i="36"/>
  <c r="AO103" i="36" s="1"/>
  <c r="AP103" i="36" s="1"/>
  <c r="X104" i="36"/>
  <c r="Y104" i="36"/>
  <c r="AC104" i="36"/>
  <c r="AD104" i="36" s="1"/>
  <c r="AG104" i="36"/>
  <c r="AH104" i="36"/>
  <c r="AK104" i="36"/>
  <c r="AL104" i="36"/>
  <c r="AM104" i="36"/>
  <c r="AO104" i="36"/>
  <c r="AP104" i="36" s="1"/>
  <c r="X105" i="36"/>
  <c r="Y105" i="36" s="1"/>
  <c r="AC105" i="36"/>
  <c r="AD105" i="36" s="1"/>
  <c r="AG105" i="36"/>
  <c r="AH105" i="36" s="1"/>
  <c r="AK105" i="36"/>
  <c r="AL105" i="36" s="1"/>
  <c r="AM105" i="36"/>
  <c r="AO105" i="36"/>
  <c r="AP105" i="36" s="1"/>
  <c r="X106" i="36"/>
  <c r="Y106" i="36" s="1"/>
  <c r="AC106" i="36"/>
  <c r="AD106" i="36" s="1"/>
  <c r="AG106" i="36"/>
  <c r="AH106" i="36" s="1"/>
  <c r="AK106" i="36"/>
  <c r="AL106" i="36" s="1"/>
  <c r="AM106" i="36"/>
  <c r="AO106" i="36" s="1"/>
  <c r="AP106" i="36" s="1"/>
  <c r="X107" i="36"/>
  <c r="Y107" i="36" s="1"/>
  <c r="AC107" i="36"/>
  <c r="AD107" i="36" s="1"/>
  <c r="AG107" i="36"/>
  <c r="AH107" i="36" s="1"/>
  <c r="AK107" i="36"/>
  <c r="AL107" i="36" s="1"/>
  <c r="AM107" i="36"/>
  <c r="AO107" i="36" s="1"/>
  <c r="AP107" i="36" s="1"/>
  <c r="X108" i="36"/>
  <c r="Y108" i="36" s="1"/>
  <c r="AC108" i="36"/>
  <c r="AD108" i="36" s="1"/>
  <c r="AG108" i="36"/>
  <c r="AH108" i="36" s="1"/>
  <c r="AK108" i="36"/>
  <c r="AL108" i="36" s="1"/>
  <c r="AM108" i="36"/>
  <c r="AO108" i="36"/>
  <c r="AP108" i="36" s="1"/>
  <c r="X109" i="36"/>
  <c r="Y109" i="36"/>
  <c r="AC109" i="36"/>
  <c r="AD109" i="36" s="1"/>
  <c r="AG109" i="36"/>
  <c r="AH109" i="36" s="1"/>
  <c r="AK109" i="36"/>
  <c r="AL109" i="36" s="1"/>
  <c r="AM109" i="36"/>
  <c r="AO109" i="36"/>
  <c r="AP109" i="36" s="1"/>
  <c r="X110" i="36"/>
  <c r="Y110" i="36"/>
  <c r="AC110" i="36"/>
  <c r="AD110" i="36"/>
  <c r="AG110" i="36"/>
  <c r="AH110" i="36" s="1"/>
  <c r="AK110" i="36"/>
  <c r="AL110" i="36" s="1"/>
  <c r="AM110" i="36"/>
  <c r="AO110" i="36" s="1"/>
  <c r="AP110" i="36" s="1"/>
  <c r="X111" i="36"/>
  <c r="Y111" i="36" s="1"/>
  <c r="AC111" i="36"/>
  <c r="AD111" i="36" s="1"/>
  <c r="AG111" i="36"/>
  <c r="AH111" i="36" s="1"/>
  <c r="AK111" i="36"/>
  <c r="AL111" i="36"/>
  <c r="AM111" i="36"/>
  <c r="AO111" i="36" s="1"/>
  <c r="AP111" i="36" s="1"/>
  <c r="X112" i="36"/>
  <c r="Y112" i="36" s="1"/>
  <c r="AC112" i="36"/>
  <c r="AD112" i="36"/>
  <c r="AG112" i="36"/>
  <c r="AH112" i="36" s="1"/>
  <c r="AK112" i="36"/>
  <c r="AL112" i="36"/>
  <c r="AM112" i="36"/>
  <c r="AO112" i="36" s="1"/>
  <c r="AP112" i="36" s="1"/>
  <c r="X113" i="36"/>
  <c r="Y113" i="36" s="1"/>
  <c r="AC113" i="36"/>
  <c r="AD113" i="36" s="1"/>
  <c r="AG113" i="36"/>
  <c r="AH113" i="36" s="1"/>
  <c r="AK113" i="36"/>
  <c r="AL113" i="36" s="1"/>
  <c r="AM113" i="36"/>
  <c r="AO113" i="36" s="1"/>
  <c r="AP113" i="36" s="1"/>
  <c r="X114" i="36"/>
  <c r="Y114" i="36" s="1"/>
  <c r="AC114" i="36"/>
  <c r="AD114" i="36" s="1"/>
  <c r="AG114" i="36"/>
  <c r="AH114" i="36" s="1"/>
  <c r="AK114" i="36"/>
  <c r="AL114" i="36"/>
  <c r="AM114" i="36"/>
  <c r="AO114" i="36" s="1"/>
  <c r="AP114" i="36"/>
  <c r="X115" i="36"/>
  <c r="Y115" i="36" s="1"/>
  <c r="AC115" i="36"/>
  <c r="AD115" i="36" s="1"/>
  <c r="AG115" i="36"/>
  <c r="AH115" i="36" s="1"/>
  <c r="AK115" i="36"/>
  <c r="AL115" i="36"/>
  <c r="AM115" i="36"/>
  <c r="AO115" i="36" s="1"/>
  <c r="AP115" i="36" s="1"/>
  <c r="X116" i="36"/>
  <c r="Y116" i="36" s="1"/>
  <c r="AC116" i="36"/>
  <c r="AD116" i="36" s="1"/>
  <c r="AG116" i="36"/>
  <c r="AH116" i="36" s="1"/>
  <c r="AK116" i="36"/>
  <c r="AL116" i="36"/>
  <c r="AM116" i="36"/>
  <c r="AO116" i="36"/>
  <c r="AP116" i="36" s="1"/>
  <c r="X117" i="36"/>
  <c r="Y117" i="36"/>
  <c r="AC117" i="36"/>
  <c r="AD117" i="36" s="1"/>
  <c r="AG117" i="36"/>
  <c r="AH117" i="36" s="1"/>
  <c r="AK117" i="36"/>
  <c r="AL117" i="36" s="1"/>
  <c r="AM117" i="36"/>
  <c r="AO117" i="36"/>
  <c r="AP117" i="36" s="1"/>
  <c r="X118" i="36"/>
  <c r="Y118" i="36" s="1"/>
  <c r="AC118" i="36"/>
  <c r="AD118" i="36" s="1"/>
  <c r="AG118" i="36"/>
  <c r="AH118" i="36" s="1"/>
  <c r="AK118" i="36"/>
  <c r="AL118" i="36" s="1"/>
  <c r="AM118" i="36"/>
  <c r="AO118" i="36" s="1"/>
  <c r="AP118" i="36" s="1"/>
  <c r="X119" i="36"/>
  <c r="Y119" i="36" s="1"/>
  <c r="AC119" i="36"/>
  <c r="AD119" i="36" s="1"/>
  <c r="AG119" i="36"/>
  <c r="AH119" i="36" s="1"/>
  <c r="AK119" i="36"/>
  <c r="AL119" i="36"/>
  <c r="AM119" i="36"/>
  <c r="AO119" i="36" s="1"/>
  <c r="AP119" i="36" s="1"/>
  <c r="X120" i="36"/>
  <c r="Y120" i="36" s="1"/>
  <c r="AC120" i="36"/>
  <c r="AD120" i="36" s="1"/>
  <c r="AG120" i="36"/>
  <c r="AH120" i="36" s="1"/>
  <c r="AK120" i="36"/>
  <c r="AL120" i="36" s="1"/>
  <c r="AM120" i="36"/>
  <c r="AO120" i="36" s="1"/>
  <c r="AP120" i="36" s="1"/>
  <c r="X121" i="36"/>
  <c r="Y121" i="36"/>
  <c r="AC121" i="36"/>
  <c r="AD121" i="36" s="1"/>
  <c r="AG121" i="36"/>
  <c r="AH121" i="36" s="1"/>
  <c r="AK121" i="36"/>
  <c r="AL121" i="36" s="1"/>
  <c r="AM121" i="36"/>
  <c r="AO121" i="36" s="1"/>
  <c r="AP121" i="36" s="1"/>
  <c r="X122" i="36"/>
  <c r="Y122" i="36" s="1"/>
  <c r="AC122" i="36"/>
  <c r="AD122" i="36"/>
  <c r="AG122" i="36"/>
  <c r="AH122" i="36"/>
  <c r="AK122" i="36"/>
  <c r="AL122" i="36" s="1"/>
  <c r="AM122" i="36"/>
  <c r="AO122" i="36" s="1"/>
  <c r="AP122" i="36" s="1"/>
  <c r="X123" i="36"/>
  <c r="Y123" i="36" s="1"/>
  <c r="AC123" i="36"/>
  <c r="AD123" i="36"/>
  <c r="AG123" i="36"/>
  <c r="AH123" i="36" s="1"/>
  <c r="AK123" i="36"/>
  <c r="AL123" i="36" s="1"/>
  <c r="AM123" i="36"/>
  <c r="AO123" i="36" s="1"/>
  <c r="AP123" i="36" s="1"/>
  <c r="X124" i="36"/>
  <c r="Y124" i="36"/>
  <c r="AC124" i="36"/>
  <c r="AD124" i="36" s="1"/>
  <c r="AG124" i="36"/>
  <c r="AH124" i="36" s="1"/>
  <c r="AK124" i="36"/>
  <c r="AL124" i="36"/>
  <c r="AM124" i="36"/>
  <c r="AO124" i="36" s="1"/>
  <c r="AP124" i="36" s="1"/>
  <c r="X125" i="36"/>
  <c r="Y125" i="36" s="1"/>
  <c r="AC125" i="36"/>
  <c r="AD125" i="36" s="1"/>
  <c r="AG125" i="36"/>
  <c r="AH125" i="36" s="1"/>
  <c r="AK125" i="36"/>
  <c r="AL125" i="36" s="1"/>
  <c r="AM125" i="36"/>
  <c r="AO125" i="36"/>
  <c r="AP125" i="36" s="1"/>
  <c r="X126" i="36"/>
  <c r="Y126" i="36" s="1"/>
  <c r="AC126" i="36"/>
  <c r="AD126" i="36" s="1"/>
  <c r="AG126" i="36"/>
  <c r="AH126" i="36" s="1"/>
  <c r="AK126" i="36"/>
  <c r="AL126" i="36" s="1"/>
  <c r="AM126" i="36"/>
  <c r="AO126" i="36" s="1"/>
  <c r="AP126" i="36" s="1"/>
  <c r="X127" i="36"/>
  <c r="Y127" i="36" s="1"/>
  <c r="AC127" i="36"/>
  <c r="AD127" i="36" s="1"/>
  <c r="AG127" i="36"/>
  <c r="AH127" i="36" s="1"/>
  <c r="AK127" i="36"/>
  <c r="AL127" i="36" s="1"/>
  <c r="AM127" i="36"/>
  <c r="AO127" i="36" s="1"/>
  <c r="AP127" i="36" s="1"/>
  <c r="X128" i="36"/>
  <c r="Y128" i="36"/>
  <c r="AC128" i="36"/>
  <c r="AD128" i="36" s="1"/>
  <c r="AG128" i="36"/>
  <c r="AH128" i="36" s="1"/>
  <c r="AK128" i="36"/>
  <c r="AL128" i="36" s="1"/>
  <c r="AM128" i="36"/>
  <c r="AO128" i="36"/>
  <c r="AP128" i="36" s="1"/>
  <c r="X129" i="36"/>
  <c r="Y129" i="36" s="1"/>
  <c r="AC129" i="36"/>
  <c r="AD129" i="36" s="1"/>
  <c r="AG129" i="36"/>
  <c r="AH129" i="36" s="1"/>
  <c r="AK129" i="36"/>
  <c r="AL129" i="36" s="1"/>
  <c r="AM129" i="36"/>
  <c r="AO129" i="36" s="1"/>
  <c r="AP129" i="36" s="1"/>
  <c r="X130" i="36"/>
  <c r="Y130" i="36" s="1"/>
  <c r="AC130" i="36"/>
  <c r="AD130" i="36" s="1"/>
  <c r="AG130" i="36"/>
  <c r="AH130" i="36" s="1"/>
  <c r="AK130" i="36"/>
  <c r="AL130" i="36"/>
  <c r="AM130" i="36"/>
  <c r="AO130" i="36" s="1"/>
  <c r="AP130" i="36" s="1"/>
  <c r="X131" i="36"/>
  <c r="Y131" i="36" s="1"/>
  <c r="AC131" i="36"/>
  <c r="AD131" i="36" s="1"/>
  <c r="AG131" i="36"/>
  <c r="AH131" i="36"/>
  <c r="AK131" i="36"/>
  <c r="AL131" i="36"/>
  <c r="AM131" i="36"/>
  <c r="AO131" i="36"/>
  <c r="AP131" i="36" s="1"/>
  <c r="X132" i="36"/>
  <c r="Y132" i="36" s="1"/>
  <c r="AC132" i="36"/>
  <c r="AD132" i="36" s="1"/>
  <c r="AG132" i="36"/>
  <c r="AH132" i="36" s="1"/>
  <c r="AK132" i="36"/>
  <c r="AL132" i="36" s="1"/>
  <c r="AM132" i="36"/>
  <c r="AO132" i="36"/>
  <c r="AP132" i="36" s="1"/>
  <c r="X133" i="36"/>
  <c r="Y133" i="36" s="1"/>
  <c r="AC133" i="36"/>
  <c r="AD133" i="36" s="1"/>
  <c r="AG133" i="36"/>
  <c r="AH133" i="36" s="1"/>
  <c r="AK133" i="36"/>
  <c r="AL133" i="36" s="1"/>
  <c r="AM133" i="36"/>
  <c r="AO133" i="36" s="1"/>
  <c r="AP133" i="36" s="1"/>
  <c r="X134" i="36"/>
  <c r="Y134" i="36" s="1"/>
  <c r="AC134" i="36"/>
  <c r="AD134" i="36" s="1"/>
  <c r="AG134" i="36"/>
  <c r="AH134" i="36" s="1"/>
  <c r="AK134" i="36"/>
  <c r="AL134" i="36"/>
  <c r="AM134" i="36"/>
  <c r="AO134" i="36" s="1"/>
  <c r="AP134" i="36" s="1"/>
  <c r="X135" i="36"/>
  <c r="Y135" i="36"/>
  <c r="AC135" i="36"/>
  <c r="AD135" i="36" s="1"/>
  <c r="AG135" i="36"/>
  <c r="AH135" i="36" s="1"/>
  <c r="AK135" i="36"/>
  <c r="AL135" i="36" s="1"/>
  <c r="AM135" i="36"/>
  <c r="AO135" i="36" s="1"/>
  <c r="AP135" i="36" s="1"/>
  <c r="X136" i="36"/>
  <c r="Y136" i="36"/>
  <c r="AC136" i="36"/>
  <c r="AD136" i="36" s="1"/>
  <c r="AG136" i="36"/>
  <c r="AH136" i="36"/>
  <c r="AK136" i="36"/>
  <c r="AL136" i="36" s="1"/>
  <c r="AM136" i="36"/>
  <c r="AO136" i="36" s="1"/>
  <c r="AP136" i="36" s="1"/>
  <c r="X137" i="36"/>
  <c r="Y137" i="36" s="1"/>
  <c r="AC137" i="36"/>
  <c r="AD137" i="36" s="1"/>
  <c r="AG137" i="36"/>
  <c r="AH137" i="36"/>
  <c r="AK137" i="36"/>
  <c r="AL137" i="36"/>
  <c r="AM137" i="36"/>
  <c r="AO137" i="36" s="1"/>
  <c r="AP137" i="36" s="1"/>
  <c r="X138" i="36"/>
  <c r="Y138" i="36" s="1"/>
  <c r="AC138" i="36"/>
  <c r="AD138" i="36" s="1"/>
  <c r="AG138" i="36"/>
  <c r="AH138" i="36" s="1"/>
  <c r="AK138" i="36"/>
  <c r="AL138" i="36"/>
  <c r="AM138" i="36"/>
  <c r="AO138" i="36" s="1"/>
  <c r="AP138" i="36" s="1"/>
  <c r="X139" i="36"/>
  <c r="Y139" i="36"/>
  <c r="AC139" i="36"/>
  <c r="AD139" i="36" s="1"/>
  <c r="AG139" i="36"/>
  <c r="AH139" i="36"/>
  <c r="AK139" i="36"/>
  <c r="AL139" i="36"/>
  <c r="AM139" i="36"/>
  <c r="AO139" i="36" s="1"/>
  <c r="AP139" i="36" s="1"/>
  <c r="X140" i="36"/>
  <c r="Y140" i="36"/>
  <c r="AC140" i="36"/>
  <c r="AD140" i="36" s="1"/>
  <c r="AG140" i="36"/>
  <c r="AH140" i="36" s="1"/>
  <c r="AK140" i="36"/>
  <c r="AL140" i="36" s="1"/>
  <c r="AM140" i="36"/>
  <c r="AO140" i="36" s="1"/>
  <c r="AP140" i="36" s="1"/>
  <c r="X141" i="36"/>
  <c r="Y141" i="36" s="1"/>
  <c r="AC141" i="36"/>
  <c r="AD141" i="36" s="1"/>
  <c r="AG141" i="36"/>
  <c r="AH141" i="36" s="1"/>
  <c r="AK141" i="36"/>
  <c r="AL141" i="36" s="1"/>
  <c r="AM141" i="36"/>
  <c r="AO141" i="36"/>
  <c r="AP141" i="36" s="1"/>
  <c r="X142" i="36"/>
  <c r="Y142" i="36" s="1"/>
  <c r="AC142" i="36"/>
  <c r="AD142" i="36"/>
  <c r="AG142" i="36"/>
  <c r="AH142" i="36" s="1"/>
  <c r="AK142" i="36"/>
  <c r="AL142" i="36" s="1"/>
  <c r="AM142" i="36"/>
  <c r="AO142" i="36" s="1"/>
  <c r="AP142" i="36" s="1"/>
  <c r="X143" i="36"/>
  <c r="Y143" i="36"/>
  <c r="AC143" i="36"/>
  <c r="AD143" i="36"/>
  <c r="AG143" i="36"/>
  <c r="AH143" i="36" s="1"/>
  <c r="AK143" i="36"/>
  <c r="AL143" i="36" s="1"/>
  <c r="AM143" i="36"/>
  <c r="AO143" i="36" s="1"/>
  <c r="AP143" i="36" s="1"/>
  <c r="X144" i="36"/>
  <c r="Y144" i="36"/>
  <c r="AC144" i="36"/>
  <c r="AD144" i="36" s="1"/>
  <c r="AG144" i="36"/>
  <c r="AH144" i="36" s="1"/>
  <c r="AK144" i="36"/>
  <c r="AL144" i="36" s="1"/>
  <c r="AM144" i="36"/>
  <c r="AO144" i="36"/>
  <c r="AP144" i="36" s="1"/>
  <c r="X145" i="36"/>
  <c r="Y145" i="36" s="1"/>
  <c r="AC145" i="36"/>
  <c r="AD145" i="36"/>
  <c r="AG145" i="36"/>
  <c r="AH145" i="36" s="1"/>
  <c r="AK145" i="36"/>
  <c r="AL145" i="36"/>
  <c r="AM145" i="36"/>
  <c r="AO145" i="36" s="1"/>
  <c r="AP145" i="36"/>
  <c r="X146" i="36"/>
  <c r="Y146" i="36" s="1"/>
  <c r="AC146" i="36"/>
  <c r="AD146" i="36" s="1"/>
  <c r="AG146" i="36"/>
  <c r="AH146" i="36" s="1"/>
  <c r="AK146" i="36"/>
  <c r="AL146" i="36"/>
  <c r="AM146" i="36"/>
  <c r="AO146" i="36" s="1"/>
  <c r="AP146" i="36" s="1"/>
  <c r="X147" i="36"/>
  <c r="Y147" i="36" s="1"/>
  <c r="AC147" i="36"/>
  <c r="AD147" i="36" s="1"/>
  <c r="AG147" i="36"/>
  <c r="AH147" i="36" s="1"/>
  <c r="AK147" i="36"/>
  <c r="AL147" i="36"/>
  <c r="AM147" i="36"/>
  <c r="AO147" i="36"/>
  <c r="AP147" i="36" s="1"/>
  <c r="X148" i="36"/>
  <c r="Y148" i="36"/>
  <c r="AC148" i="36"/>
  <c r="AD148" i="36" s="1"/>
  <c r="AG148" i="36"/>
  <c r="AH148" i="36" s="1"/>
  <c r="AK148" i="36"/>
  <c r="AL148" i="36" s="1"/>
  <c r="AM148" i="36"/>
  <c r="AO148" i="36"/>
  <c r="AP148" i="36" s="1"/>
  <c r="X149" i="36"/>
  <c r="Y149" i="36"/>
  <c r="AC149" i="36"/>
  <c r="AD149" i="36" s="1"/>
  <c r="AG149" i="36"/>
  <c r="AH149" i="36" s="1"/>
  <c r="AK149" i="36"/>
  <c r="AL149" i="36" s="1"/>
  <c r="AM149" i="36"/>
  <c r="AO149" i="36" s="1"/>
  <c r="AP149" i="36" s="1"/>
  <c r="X150" i="36"/>
  <c r="Y150" i="36" s="1"/>
  <c r="AC150" i="36"/>
  <c r="AD150" i="36"/>
  <c r="AG150" i="36"/>
  <c r="AH150" i="36" s="1"/>
  <c r="AK150" i="36"/>
  <c r="AL150" i="36"/>
  <c r="AM150" i="36"/>
  <c r="AO150" i="36" s="1"/>
  <c r="AP150" i="36" s="1"/>
  <c r="X151" i="36"/>
  <c r="Y151" i="36" s="1"/>
  <c r="AC151" i="36"/>
  <c r="AD151" i="36" s="1"/>
  <c r="AG151" i="36"/>
  <c r="AH151" i="36"/>
  <c r="AK151" i="36"/>
  <c r="AL151" i="36" s="1"/>
  <c r="AM151" i="36"/>
  <c r="AO151" i="36" s="1"/>
  <c r="AP151" i="36" s="1"/>
  <c r="X152" i="36"/>
  <c r="Y152" i="36" s="1"/>
  <c r="AC152" i="36"/>
  <c r="AD152" i="36" s="1"/>
  <c r="AG152" i="36"/>
  <c r="AH152" i="36"/>
  <c r="AK152" i="36"/>
  <c r="AL152" i="36" s="1"/>
  <c r="AM152" i="36"/>
  <c r="AO152" i="36" s="1"/>
  <c r="AP152" i="36" s="1"/>
  <c r="X153" i="36"/>
  <c r="Y153" i="36" s="1"/>
  <c r="AC153" i="36"/>
  <c r="AD153" i="36" s="1"/>
  <c r="AG153" i="36"/>
  <c r="AH153" i="36" s="1"/>
  <c r="AK153" i="36"/>
  <c r="AL153" i="36" s="1"/>
  <c r="AM153" i="36"/>
  <c r="AO153" i="36" s="1"/>
  <c r="AP153" i="36" s="1"/>
  <c r="X154" i="36"/>
  <c r="Y154" i="36" s="1"/>
  <c r="AC154" i="36"/>
  <c r="AD154" i="36" s="1"/>
  <c r="AG154" i="36"/>
  <c r="AH154" i="36" s="1"/>
  <c r="AK154" i="36"/>
  <c r="AL154" i="36"/>
  <c r="AM154" i="36"/>
  <c r="AO154" i="36" s="1"/>
  <c r="AP154" i="36" s="1"/>
  <c r="X155" i="36"/>
  <c r="Y155" i="36" s="1"/>
  <c r="AC155" i="36"/>
  <c r="AD155" i="36" s="1"/>
  <c r="AG155" i="36"/>
  <c r="AH155" i="36" s="1"/>
  <c r="AK155" i="36"/>
  <c r="AL155" i="36" s="1"/>
  <c r="AM155" i="36"/>
  <c r="AO155" i="36" s="1"/>
  <c r="AP155" i="36" s="1"/>
  <c r="X156" i="36"/>
  <c r="Y156" i="36" s="1"/>
  <c r="AC156" i="36"/>
  <c r="AD156" i="36" s="1"/>
  <c r="AG156" i="36"/>
  <c r="AH156" i="36"/>
  <c r="AK156" i="36"/>
  <c r="AL156" i="36" s="1"/>
  <c r="AM156" i="36"/>
  <c r="AO156" i="36" s="1"/>
  <c r="AP156" i="36" s="1"/>
  <c r="X157" i="36"/>
  <c r="Y157" i="36" s="1"/>
  <c r="AC157" i="36"/>
  <c r="AD157" i="36" s="1"/>
  <c r="AG157" i="36"/>
  <c r="AH157" i="36" s="1"/>
  <c r="AK157" i="36"/>
  <c r="AL157" i="36" s="1"/>
  <c r="AM157" i="36"/>
  <c r="AO157" i="36" s="1"/>
  <c r="AP157" i="36" s="1"/>
  <c r="X158" i="36"/>
  <c r="Y158" i="36" s="1"/>
  <c r="AC158" i="36"/>
  <c r="AD158" i="36" s="1"/>
  <c r="AG158" i="36"/>
  <c r="AH158" i="36" s="1"/>
  <c r="AK158" i="36"/>
  <c r="AL158" i="36"/>
  <c r="AM158" i="36"/>
  <c r="AO158" i="36" s="1"/>
  <c r="AP158" i="36" s="1"/>
  <c r="X159" i="36"/>
  <c r="Y159" i="36" s="1"/>
  <c r="AC159" i="36"/>
  <c r="AD159" i="36" s="1"/>
  <c r="AG159" i="36"/>
  <c r="AH159" i="36"/>
  <c r="AK159" i="36"/>
  <c r="AL159" i="36" s="1"/>
  <c r="AM159" i="36"/>
  <c r="AO159" i="36" s="1"/>
  <c r="AP159" i="36" s="1"/>
  <c r="X160" i="36"/>
  <c r="Y160" i="36" s="1"/>
  <c r="AC160" i="36"/>
  <c r="AD160" i="36" s="1"/>
  <c r="AG160" i="36"/>
  <c r="AH160" i="36"/>
  <c r="AK160" i="36"/>
  <c r="AL160" i="36" s="1"/>
  <c r="AM160" i="36"/>
  <c r="AO160" i="36" s="1"/>
  <c r="AP160" i="36" s="1"/>
  <c r="X161" i="36"/>
  <c r="Y161" i="36" s="1"/>
  <c r="AC161" i="36"/>
  <c r="AD161" i="36" s="1"/>
  <c r="AG161" i="36"/>
  <c r="AH161" i="36" s="1"/>
  <c r="AK161" i="36"/>
  <c r="AL161" i="36" s="1"/>
  <c r="AM161" i="36"/>
  <c r="AO161" i="36" s="1"/>
  <c r="AP161" i="36" s="1"/>
  <c r="X162" i="36"/>
  <c r="Y162" i="36" s="1"/>
  <c r="AC162" i="36"/>
  <c r="AD162" i="36"/>
  <c r="AG162" i="36"/>
  <c r="AH162" i="36" s="1"/>
  <c r="AK162" i="36"/>
  <c r="AL162" i="36" s="1"/>
  <c r="AM162" i="36"/>
  <c r="AO162" i="36" s="1"/>
  <c r="AP162" i="36" s="1"/>
  <c r="X163" i="36"/>
  <c r="Y163" i="36" s="1"/>
  <c r="AC163" i="36"/>
  <c r="AD163" i="36" s="1"/>
  <c r="AG163" i="36"/>
  <c r="AH163" i="36" s="1"/>
  <c r="AK163" i="36"/>
  <c r="AL163" i="36"/>
  <c r="AM163" i="36"/>
  <c r="AO163" i="36"/>
  <c r="AP163" i="36" s="1"/>
  <c r="X164" i="36"/>
  <c r="Y164" i="36" s="1"/>
  <c r="AC164" i="36"/>
  <c r="AD164" i="36" s="1"/>
  <c r="AG164" i="36"/>
  <c r="AH164" i="36" s="1"/>
  <c r="AK164" i="36"/>
  <c r="AL164" i="36" s="1"/>
  <c r="AM164" i="36"/>
  <c r="AO164" i="36"/>
  <c r="AP164" i="36" s="1"/>
  <c r="X165" i="36"/>
  <c r="Y165" i="36" s="1"/>
  <c r="AC165" i="36"/>
  <c r="AD165" i="36" s="1"/>
  <c r="AG165" i="36"/>
  <c r="AH165" i="36" s="1"/>
  <c r="AK165" i="36"/>
  <c r="AL165" i="36"/>
  <c r="AM165" i="36"/>
  <c r="AO165" i="36" s="1"/>
  <c r="AP165" i="36" s="1"/>
  <c r="X166" i="36"/>
  <c r="Y166" i="36" s="1"/>
  <c r="AC166" i="36"/>
  <c r="AD166" i="36"/>
  <c r="AG166" i="36"/>
  <c r="AH166" i="36" s="1"/>
  <c r="AK166" i="36"/>
  <c r="AL166" i="36" s="1"/>
  <c r="AM166" i="36"/>
  <c r="AO166" i="36" s="1"/>
  <c r="AP166" i="36" s="1"/>
  <c r="X167" i="36"/>
  <c r="Y167" i="36"/>
  <c r="AC167" i="36"/>
  <c r="AD167" i="36"/>
  <c r="AG167" i="36"/>
  <c r="AH167" i="36" s="1"/>
  <c r="AK167" i="36"/>
  <c r="AL167" i="36" s="1"/>
  <c r="AM167" i="36"/>
  <c r="AO167" i="36" s="1"/>
  <c r="AP167" i="36" s="1"/>
  <c r="X168" i="36"/>
  <c r="Y168" i="36" s="1"/>
  <c r="AC168" i="36"/>
  <c r="AD168" i="36"/>
  <c r="AG168" i="36"/>
  <c r="AH168" i="36" s="1"/>
  <c r="AK168" i="36"/>
  <c r="AL168" i="36" s="1"/>
  <c r="AM168" i="36"/>
  <c r="AO168" i="36" s="1"/>
  <c r="AP168" i="36" s="1"/>
  <c r="X169" i="36"/>
  <c r="Y169" i="36" s="1"/>
  <c r="AC169" i="36"/>
  <c r="AD169" i="36" s="1"/>
  <c r="AG169" i="36"/>
  <c r="AH169" i="36" s="1"/>
  <c r="AK169" i="36"/>
  <c r="AL169" i="36" s="1"/>
  <c r="AM169" i="36"/>
  <c r="AO169" i="36" s="1"/>
  <c r="AP169" i="36" s="1"/>
  <c r="X170" i="36"/>
  <c r="Y170" i="36" s="1"/>
  <c r="AC170" i="36"/>
  <c r="AD170" i="36" s="1"/>
  <c r="AG170" i="36"/>
  <c r="AH170" i="36"/>
  <c r="AK170" i="36"/>
  <c r="AL170" i="36" s="1"/>
  <c r="AM170" i="36"/>
  <c r="AO170" i="36" s="1"/>
  <c r="AP170" i="36" s="1"/>
  <c r="X171" i="36"/>
  <c r="Y171" i="36" s="1"/>
  <c r="AC171" i="36"/>
  <c r="AD171" i="36" s="1"/>
  <c r="AG171" i="36"/>
  <c r="AH171" i="36" s="1"/>
  <c r="AK171" i="36"/>
  <c r="AL171" i="36" s="1"/>
  <c r="AM171" i="36"/>
  <c r="AO171" i="36" s="1"/>
  <c r="AP171" i="36" s="1"/>
  <c r="X172" i="36"/>
  <c r="Y172" i="36" s="1"/>
  <c r="AC172" i="36"/>
  <c r="AD172" i="36" s="1"/>
  <c r="AG172" i="36"/>
  <c r="AH172" i="36"/>
  <c r="AK172" i="36"/>
  <c r="AL172" i="36"/>
  <c r="AM172" i="36"/>
  <c r="AO172" i="36" s="1"/>
  <c r="AP172" i="36" s="1"/>
  <c r="X173" i="36"/>
  <c r="Y173" i="36" s="1"/>
  <c r="AC173" i="36"/>
  <c r="AD173" i="36"/>
  <c r="AG173" i="36"/>
  <c r="AH173" i="36"/>
  <c r="AK173" i="36"/>
  <c r="AL173" i="36"/>
  <c r="AM173" i="36"/>
  <c r="AO173" i="36" s="1"/>
  <c r="AP173" i="36" s="1"/>
  <c r="X174" i="36"/>
  <c r="Y174" i="36" s="1"/>
  <c r="AC174" i="36"/>
  <c r="AD174" i="36" s="1"/>
  <c r="AG174" i="36"/>
  <c r="AH174" i="36" s="1"/>
  <c r="AK174" i="36"/>
  <c r="AL174" i="36" s="1"/>
  <c r="AM174" i="36"/>
  <c r="AO174" i="36" s="1"/>
  <c r="AP174" i="36" s="1"/>
  <c r="X175" i="36"/>
  <c r="Y175" i="36" s="1"/>
  <c r="AC175" i="36"/>
  <c r="AD175" i="36" s="1"/>
  <c r="AG175" i="36"/>
  <c r="AH175" i="36"/>
  <c r="AK175" i="36"/>
  <c r="AL175" i="36" s="1"/>
  <c r="AM175" i="36"/>
  <c r="AO175" i="36" s="1"/>
  <c r="AP175" i="36" s="1"/>
  <c r="X176" i="36"/>
  <c r="Y176" i="36" s="1"/>
  <c r="AC176" i="36"/>
  <c r="AD176" i="36" s="1"/>
  <c r="AG176" i="36"/>
  <c r="AH176" i="36"/>
  <c r="AK176" i="36"/>
  <c r="AL176" i="36"/>
  <c r="AM176" i="36"/>
  <c r="AO176" i="36" s="1"/>
  <c r="AP176" i="36" s="1"/>
  <c r="X177" i="36"/>
  <c r="Y177" i="36" s="1"/>
  <c r="AC177" i="36"/>
  <c r="AD177" i="36" s="1"/>
  <c r="AG177" i="36"/>
  <c r="AH177" i="36" s="1"/>
  <c r="AK177" i="36"/>
  <c r="AL177" i="36" s="1"/>
  <c r="AM177" i="36"/>
  <c r="AO177" i="36" s="1"/>
  <c r="AP177" i="36" s="1"/>
  <c r="X178" i="36"/>
  <c r="Y178" i="36" s="1"/>
  <c r="AC178" i="36"/>
  <c r="AD178" i="36" s="1"/>
  <c r="AG178" i="36"/>
  <c r="AH178" i="36" s="1"/>
  <c r="AK178" i="36"/>
  <c r="AL178" i="36"/>
  <c r="AM178" i="36"/>
  <c r="AO178" i="36" s="1"/>
  <c r="AP178" i="36" s="1"/>
  <c r="X179" i="36"/>
  <c r="Y179" i="36" s="1"/>
  <c r="AC179" i="36"/>
  <c r="AD179" i="36" s="1"/>
  <c r="AG179" i="36"/>
  <c r="AH179" i="36" s="1"/>
  <c r="AK179" i="36"/>
  <c r="AL179" i="36" s="1"/>
  <c r="AM179" i="36"/>
  <c r="AO179" i="36" s="1"/>
  <c r="AP179" i="36" s="1"/>
  <c r="X180" i="36"/>
  <c r="Y180" i="36"/>
  <c r="AC180" i="36"/>
  <c r="AD180" i="36" s="1"/>
  <c r="AG180" i="36"/>
  <c r="AH180" i="36" s="1"/>
  <c r="AK180" i="36"/>
  <c r="AL180" i="36"/>
  <c r="AM180" i="36"/>
  <c r="AO180" i="36"/>
  <c r="AP180" i="36" s="1"/>
  <c r="X181" i="36"/>
  <c r="Y181" i="36" s="1"/>
  <c r="AC181" i="36"/>
  <c r="AD181" i="36" s="1"/>
  <c r="AG181" i="36"/>
  <c r="AH181" i="36" s="1"/>
  <c r="AK181" i="36"/>
  <c r="AL181" i="36" s="1"/>
  <c r="AM181" i="36"/>
  <c r="AO181" i="36" s="1"/>
  <c r="AP181" i="36" s="1"/>
  <c r="X182" i="36"/>
  <c r="Y182" i="36"/>
  <c r="AC182" i="36"/>
  <c r="AD182" i="36" s="1"/>
  <c r="AG182" i="36"/>
  <c r="AH182" i="36" s="1"/>
  <c r="AK182" i="36"/>
  <c r="AL182" i="36" s="1"/>
  <c r="AM182" i="36"/>
  <c r="AO182" i="36"/>
  <c r="AP182" i="36" s="1"/>
  <c r="X183" i="36"/>
  <c r="Y183" i="36"/>
  <c r="AC183" i="36"/>
  <c r="AD183" i="36" s="1"/>
  <c r="AG183" i="36"/>
  <c r="AH183" i="36"/>
  <c r="AK183" i="36"/>
  <c r="AL183" i="36" s="1"/>
  <c r="AM183" i="36"/>
  <c r="AO183" i="36"/>
  <c r="AP183" i="36" s="1"/>
  <c r="X184" i="36"/>
  <c r="Y184" i="36" s="1"/>
  <c r="AC184" i="36"/>
  <c r="AD184" i="36" s="1"/>
  <c r="AG184" i="36"/>
  <c r="AH184" i="36"/>
  <c r="AK184" i="36"/>
  <c r="AL184" i="36" s="1"/>
  <c r="AM184" i="36"/>
  <c r="AO184" i="36" s="1"/>
  <c r="AP184" i="36" s="1"/>
  <c r="X185" i="36"/>
  <c r="Y185" i="36" s="1"/>
  <c r="AC185" i="36"/>
  <c r="AD185" i="36" s="1"/>
  <c r="AG185" i="36"/>
  <c r="AH185" i="36" s="1"/>
  <c r="AK185" i="36"/>
  <c r="AL185" i="36"/>
  <c r="AM185" i="36"/>
  <c r="AO185" i="36" s="1"/>
  <c r="AP185" i="36" s="1"/>
  <c r="X186" i="36"/>
  <c r="Y186" i="36" s="1"/>
  <c r="AC186" i="36"/>
  <c r="AD186" i="36" s="1"/>
  <c r="AG186" i="36"/>
  <c r="AH186" i="36" s="1"/>
  <c r="AK186" i="36"/>
  <c r="AL186" i="36" s="1"/>
  <c r="AM186" i="36"/>
  <c r="AO186" i="36" s="1"/>
  <c r="AP186" i="36" s="1"/>
  <c r="X187" i="36"/>
  <c r="Y187" i="36"/>
  <c r="AC187" i="36"/>
  <c r="AD187" i="36" s="1"/>
  <c r="AG187" i="36"/>
  <c r="AH187" i="36" s="1"/>
  <c r="AK187" i="36"/>
  <c r="AL187" i="36" s="1"/>
  <c r="AM187" i="36"/>
  <c r="AO187" i="36"/>
  <c r="AP187" i="36" s="1"/>
  <c r="X188" i="36"/>
  <c r="Y188" i="36" s="1"/>
  <c r="AC188" i="36"/>
  <c r="AD188" i="36" s="1"/>
  <c r="AG188" i="36"/>
  <c r="AH188" i="36" s="1"/>
  <c r="AK188" i="36"/>
  <c r="AL188" i="36" s="1"/>
  <c r="AM188" i="36"/>
  <c r="AO188" i="36" s="1"/>
  <c r="AP188" i="36" s="1"/>
  <c r="X189" i="36"/>
  <c r="Y189" i="36" s="1"/>
  <c r="AC189" i="36"/>
  <c r="AD189" i="36" s="1"/>
  <c r="AG189" i="36"/>
  <c r="AH189" i="36" s="1"/>
  <c r="AK189" i="36"/>
  <c r="AL189" i="36"/>
  <c r="AM189" i="36"/>
  <c r="AO189" i="36" s="1"/>
  <c r="AP189" i="36" s="1"/>
  <c r="X190" i="36"/>
  <c r="Y190" i="36" s="1"/>
  <c r="AC190" i="36"/>
  <c r="AD190" i="36" s="1"/>
  <c r="AG190" i="36"/>
  <c r="AH190" i="36" s="1"/>
  <c r="AK190" i="36"/>
  <c r="AL190" i="36" s="1"/>
  <c r="AM190" i="36"/>
  <c r="AO190" i="36" s="1"/>
  <c r="AP190" i="36" s="1"/>
  <c r="X191" i="36"/>
  <c r="Y191" i="36" s="1"/>
  <c r="AC191" i="36"/>
  <c r="AD191" i="36" s="1"/>
  <c r="AG191" i="36"/>
  <c r="AH191" i="36" s="1"/>
  <c r="AK191" i="36"/>
  <c r="AL191" i="36" s="1"/>
  <c r="AM191" i="36"/>
  <c r="AO191" i="36" s="1"/>
  <c r="AP191" i="36" s="1"/>
  <c r="X192" i="36"/>
  <c r="Y192" i="36" s="1"/>
  <c r="AC192" i="36"/>
  <c r="AD192" i="36"/>
  <c r="AG192" i="36"/>
  <c r="AH192" i="36" s="1"/>
  <c r="AK192" i="36"/>
  <c r="AL192" i="36"/>
  <c r="AM192" i="36"/>
  <c r="AO192" i="36" s="1"/>
  <c r="AP192" i="36" s="1"/>
  <c r="X193" i="36"/>
  <c r="Y193" i="36" s="1"/>
  <c r="AC193" i="36"/>
  <c r="AD193" i="36"/>
  <c r="AG193" i="36"/>
  <c r="AH193" i="36" s="1"/>
  <c r="AK193" i="36"/>
  <c r="AL193" i="36" s="1"/>
  <c r="AM193" i="36"/>
  <c r="AO193" i="36" s="1"/>
  <c r="AP193" i="36" s="1"/>
  <c r="X194" i="36"/>
  <c r="Y194" i="36" s="1"/>
  <c r="AC194" i="36"/>
  <c r="AD194" i="36" s="1"/>
  <c r="AG194" i="36"/>
  <c r="AH194" i="36"/>
  <c r="AK194" i="36"/>
  <c r="AL194" i="36" s="1"/>
  <c r="AM194" i="36"/>
  <c r="AO194" i="36" s="1"/>
  <c r="AP194" i="36" s="1"/>
  <c r="X195" i="36"/>
  <c r="Y195" i="36" s="1"/>
  <c r="AC195" i="36"/>
  <c r="AD195" i="36" s="1"/>
  <c r="AG195" i="36"/>
  <c r="AH195" i="36"/>
  <c r="AK195" i="36"/>
  <c r="AL195" i="36" s="1"/>
  <c r="AM195" i="36"/>
  <c r="AO195" i="36"/>
  <c r="AP195" i="36"/>
  <c r="X196" i="36"/>
  <c r="Y196" i="36"/>
  <c r="AC196" i="36"/>
  <c r="AD196" i="36" s="1"/>
  <c r="AG196" i="36"/>
  <c r="AH196" i="36" s="1"/>
  <c r="AK196" i="36"/>
  <c r="AL196" i="36" s="1"/>
  <c r="AM196" i="36"/>
  <c r="AO196" i="36"/>
  <c r="AP196" i="36" s="1"/>
  <c r="X197" i="36"/>
  <c r="Y197" i="36" s="1"/>
  <c r="AC197" i="36"/>
  <c r="AD197" i="36"/>
  <c r="AG197" i="36"/>
  <c r="AH197" i="36" s="1"/>
  <c r="AK197" i="36"/>
  <c r="AL197" i="36" s="1"/>
  <c r="AM197" i="36"/>
  <c r="AO197" i="36" s="1"/>
  <c r="AP197" i="36" s="1"/>
  <c r="X198" i="36"/>
  <c r="Y198" i="36"/>
  <c r="AC198" i="36"/>
  <c r="AD198" i="36"/>
  <c r="AG198" i="36"/>
  <c r="AH198" i="36" s="1"/>
  <c r="AK198" i="36"/>
  <c r="AL198" i="36" s="1"/>
  <c r="AM198" i="36"/>
  <c r="AO198" i="36"/>
  <c r="AP198" i="36" s="1"/>
  <c r="F208" i="36"/>
  <c r="I208" i="36"/>
  <c r="J208" i="36" s="1"/>
  <c r="S208" i="36"/>
  <c r="T208" i="36" s="1"/>
  <c r="W208" i="36"/>
  <c r="X208" i="36" s="1"/>
  <c r="AA208" i="36"/>
  <c r="AB208" i="36" s="1"/>
  <c r="AD208" i="36"/>
  <c r="AE208" i="36" s="1"/>
  <c r="AF208" i="36" s="1"/>
  <c r="AI208" i="36"/>
  <c r="AJ208" i="36" s="1"/>
  <c r="AN208" i="36"/>
  <c r="AO208" i="36" s="1"/>
  <c r="AR208" i="36"/>
  <c r="AS208" i="36" s="1"/>
  <c r="AV208" i="36"/>
  <c r="AW208" i="36" s="1"/>
  <c r="AX208" i="36"/>
  <c r="AZ208" i="36" s="1"/>
  <c r="BA208" i="36" s="1"/>
  <c r="F209" i="36"/>
  <c r="I209" i="36"/>
  <c r="J209" i="36"/>
  <c r="T209" i="36"/>
  <c r="W209" i="36"/>
  <c r="X209" i="36" s="1"/>
  <c r="AA209" i="36"/>
  <c r="AB209" i="36" s="1"/>
  <c r="AD209" i="36"/>
  <c r="AE209" i="36" s="1"/>
  <c r="AF209" i="36" s="1"/>
  <c r="AI209" i="36"/>
  <c r="AJ209" i="36" s="1"/>
  <c r="AN209" i="36"/>
  <c r="AO209" i="36"/>
  <c r="AR209" i="36"/>
  <c r="AS209" i="36" s="1"/>
  <c r="AV209" i="36"/>
  <c r="AW209" i="36" s="1"/>
  <c r="AX209" i="36"/>
  <c r="AZ209" i="36" s="1"/>
  <c r="BA209" i="36" s="1"/>
  <c r="F210" i="36"/>
  <c r="I210" i="36"/>
  <c r="J210" i="36" s="1"/>
  <c r="S210" i="36"/>
  <c r="T210" i="36" s="1"/>
  <c r="W210" i="36"/>
  <c r="X210" i="36" s="1"/>
  <c r="AA210" i="36"/>
  <c r="AB210" i="36" s="1"/>
  <c r="AD210" i="36"/>
  <c r="AE210" i="36" s="1"/>
  <c r="AF210" i="36" s="1"/>
  <c r="AI210" i="36"/>
  <c r="AJ210" i="36"/>
  <c r="AN210" i="36"/>
  <c r="AO210" i="36"/>
  <c r="AR210" i="36"/>
  <c r="AS210" i="36" s="1"/>
  <c r="AV210" i="36"/>
  <c r="AW210" i="36" s="1"/>
  <c r="AX210" i="36"/>
  <c r="AZ210" i="36" s="1"/>
  <c r="BA210" i="36" s="1"/>
  <c r="E211" i="36"/>
  <c r="E204" i="36" s="1"/>
  <c r="F211" i="36"/>
  <c r="G211" i="36"/>
  <c r="I219" i="36"/>
  <c r="S219" i="36"/>
  <c r="T219" i="36" s="1"/>
  <c r="W219" i="36"/>
  <c r="X219" i="36" s="1"/>
  <c r="AA219" i="36"/>
  <c r="AB219" i="36" s="1"/>
  <c r="AD219" i="36"/>
  <c r="AE219" i="36"/>
  <c r="AF219" i="36" s="1"/>
  <c r="AI219" i="36"/>
  <c r="AJ219" i="36" s="1"/>
  <c r="AN219" i="36"/>
  <c r="AO219" i="36"/>
  <c r="AR219" i="36"/>
  <c r="AS219" i="36"/>
  <c r="AV219" i="36"/>
  <c r="AW219" i="36" s="1"/>
  <c r="AX219" i="36"/>
  <c r="AZ219" i="36" s="1"/>
  <c r="BA219" i="36" s="1"/>
  <c r="I220" i="36"/>
  <c r="S220" i="36"/>
  <c r="T220" i="36" s="1"/>
  <c r="W220" i="36"/>
  <c r="X220" i="36" s="1"/>
  <c r="AA220" i="36"/>
  <c r="AB220" i="36" s="1"/>
  <c r="AD220" i="36"/>
  <c r="AE220" i="36" s="1"/>
  <c r="AF220" i="36" s="1"/>
  <c r="AI220" i="36"/>
  <c r="AJ220" i="36" s="1"/>
  <c r="AN220" i="36"/>
  <c r="AO220" i="36" s="1"/>
  <c r="AR220" i="36"/>
  <c r="AS220" i="36"/>
  <c r="AV220" i="36"/>
  <c r="AW220" i="36"/>
  <c r="AX220" i="36"/>
  <c r="AZ220" i="36" s="1"/>
  <c r="BA220" i="36" s="1"/>
  <c r="E221" i="36"/>
  <c r="E215" i="36" s="1"/>
  <c r="G221" i="36"/>
  <c r="G215" i="36" s="1"/>
  <c r="F229" i="36"/>
  <c r="I229" i="36"/>
  <c r="J229" i="36" s="1"/>
  <c r="S229" i="36"/>
  <c r="T229" i="36" s="1"/>
  <c r="W229" i="36"/>
  <c r="X229" i="36" s="1"/>
  <c r="AA229" i="36"/>
  <c r="AB229" i="36" s="1"/>
  <c r="AD229" i="36"/>
  <c r="AE229" i="36"/>
  <c r="AF229" i="36" s="1"/>
  <c r="AI229" i="36"/>
  <c r="AJ229" i="36"/>
  <c r="AN229" i="36"/>
  <c r="AO229" i="36" s="1"/>
  <c r="AR229" i="36"/>
  <c r="AS229" i="36" s="1"/>
  <c r="AV229" i="36"/>
  <c r="AW229" i="36" s="1"/>
  <c r="AX229" i="36"/>
  <c r="AZ229" i="36"/>
  <c r="BA229" i="36" s="1"/>
  <c r="F230" i="36"/>
  <c r="I230" i="36"/>
  <c r="J230" i="36" s="1"/>
  <c r="S230" i="36"/>
  <c r="T230" i="36" s="1"/>
  <c r="W230" i="36"/>
  <c r="X230" i="36"/>
  <c r="AA230" i="36"/>
  <c r="AB230" i="36" s="1"/>
  <c r="AD230" i="36"/>
  <c r="AE230" i="36" s="1"/>
  <c r="AF230" i="36" s="1"/>
  <c r="AI230" i="36"/>
  <c r="AJ230" i="36"/>
  <c r="AN230" i="36"/>
  <c r="AO230" i="36" s="1"/>
  <c r="AR230" i="36"/>
  <c r="AS230" i="36" s="1"/>
  <c r="AV230" i="36"/>
  <c r="AW230" i="36"/>
  <c r="AX230" i="36"/>
  <c r="AZ230" i="36" s="1"/>
  <c r="BA230" i="36" s="1"/>
  <c r="F231" i="36"/>
  <c r="I231" i="36"/>
  <c r="J231" i="36" s="1"/>
  <c r="S231" i="36"/>
  <c r="T231" i="36" s="1"/>
  <c r="W231" i="36"/>
  <c r="X231" i="36" s="1"/>
  <c r="AA231" i="36"/>
  <c r="AB231" i="36"/>
  <c r="AE231" i="36"/>
  <c r="AF231" i="36" s="1"/>
  <c r="AI231" i="36"/>
  <c r="AJ231" i="36"/>
  <c r="AN231" i="36"/>
  <c r="AO231" i="36"/>
  <c r="AR231" i="36"/>
  <c r="AS231" i="36" s="1"/>
  <c r="AV231" i="36"/>
  <c r="AW231" i="36" s="1"/>
  <c r="AX231" i="36"/>
  <c r="AZ231" i="36"/>
  <c r="BA231" i="36" s="1"/>
  <c r="E232" i="36"/>
  <c r="E225" i="36" s="1"/>
  <c r="F232" i="36"/>
  <c r="G232" i="36"/>
  <c r="G225" i="36" s="1"/>
  <c r="G236" i="36"/>
  <c r="I240" i="36"/>
  <c r="S240" i="36"/>
  <c r="T240" i="36" s="1"/>
  <c r="W240" i="36"/>
  <c r="X240" i="36"/>
  <c r="AA240" i="36"/>
  <c r="AB240" i="36" s="1"/>
  <c r="AE240" i="36"/>
  <c r="AF240" i="36" s="1"/>
  <c r="AI240" i="36"/>
  <c r="AJ240" i="36" s="1"/>
  <c r="AN240" i="36"/>
  <c r="AO240" i="36" s="1"/>
  <c r="AR240" i="36"/>
  <c r="AS240" i="36" s="1"/>
  <c r="AV240" i="36"/>
  <c r="AW240" i="36"/>
  <c r="AX240" i="36"/>
  <c r="AZ240" i="36" s="1"/>
  <c r="BA240" i="36" s="1"/>
  <c r="I241" i="36"/>
  <c r="S241" i="36"/>
  <c r="T241" i="36"/>
  <c r="W241" i="36"/>
  <c r="X241" i="36" s="1"/>
  <c r="AA241" i="36"/>
  <c r="AB241" i="36" s="1"/>
  <c r="AD241" i="36"/>
  <c r="AE241" i="36" s="1"/>
  <c r="AF241" i="36" s="1"/>
  <c r="AI241" i="36"/>
  <c r="AJ241" i="36" s="1"/>
  <c r="AN241" i="36"/>
  <c r="AO241" i="36" s="1"/>
  <c r="AR241" i="36"/>
  <c r="AS241" i="36" s="1"/>
  <c r="AV241" i="36"/>
  <c r="AW241" i="36" s="1"/>
  <c r="AX241" i="36"/>
  <c r="AZ241" i="36"/>
  <c r="BA241" i="36" s="1"/>
  <c r="E242" i="36"/>
  <c r="I242" i="36" s="1"/>
  <c r="I236" i="36" s="1"/>
  <c r="G242" i="36"/>
  <c r="V14" i="29"/>
  <c r="V16" i="36" s="1"/>
  <c r="AC14" i="29"/>
  <c r="AD14" i="29" s="1"/>
  <c r="AG14" i="29"/>
  <c r="AH14" i="29" s="1"/>
  <c r="AK14" i="29"/>
  <c r="AL14" i="29" s="1"/>
  <c r="X15" i="29"/>
  <c r="Y15" i="29" s="1"/>
  <c r="AC15" i="29"/>
  <c r="AD15" i="29" s="1"/>
  <c r="AG15" i="29"/>
  <c r="AH15" i="29"/>
  <c r="AK15" i="29"/>
  <c r="AL15" i="29" s="1"/>
  <c r="AM15" i="29"/>
  <c r="AO15" i="29" s="1"/>
  <c r="AP15" i="29" s="1"/>
  <c r="X16" i="29"/>
  <c r="Y16" i="29" s="1"/>
  <c r="AC16" i="29"/>
  <c r="AD16" i="29" s="1"/>
  <c r="AG16" i="29"/>
  <c r="AH16" i="29" s="1"/>
  <c r="AK16" i="29"/>
  <c r="AL16" i="29" s="1"/>
  <c r="AM16" i="29"/>
  <c r="AO16" i="29" s="1"/>
  <c r="AP16" i="29" s="1"/>
  <c r="V23" i="29"/>
  <c r="X23" i="29" s="1"/>
  <c r="Y23" i="29" s="1"/>
  <c r="AC23" i="29"/>
  <c r="AD23" i="29" s="1"/>
  <c r="AG23" i="29"/>
  <c r="AH23" i="29" s="1"/>
  <c r="AK23" i="29"/>
  <c r="AL23" i="29" s="1"/>
  <c r="AM23" i="29"/>
  <c r="AO23" i="29" s="1"/>
  <c r="AP23" i="29" s="1"/>
  <c r="X34" i="29"/>
  <c r="Y34" i="29"/>
  <c r="AC34" i="29"/>
  <c r="AD34" i="29" s="1"/>
  <c r="AG34" i="29"/>
  <c r="AH34" i="29" s="1"/>
  <c r="AK34" i="29"/>
  <c r="AL34" i="29" s="1"/>
  <c r="AM34" i="29"/>
  <c r="AO34" i="29"/>
  <c r="AP34" i="29" s="1"/>
  <c r="X35" i="29"/>
  <c r="Y35" i="29"/>
  <c r="AC35" i="29"/>
  <c r="AD35" i="29" s="1"/>
  <c r="AG35" i="29"/>
  <c r="AH35" i="29" s="1"/>
  <c r="AK35" i="29"/>
  <c r="AL35" i="29" s="1"/>
  <c r="AM35" i="29"/>
  <c r="AO35" i="29"/>
  <c r="AP35" i="29" s="1"/>
  <c r="X36" i="29"/>
  <c r="Y36" i="29" s="1"/>
  <c r="AC36" i="29"/>
  <c r="AD36" i="29" s="1"/>
  <c r="AG36" i="29"/>
  <c r="AH36" i="29" s="1"/>
  <c r="AK36" i="29"/>
  <c r="AL36" i="29" s="1"/>
  <c r="AM36" i="29"/>
  <c r="AO36" i="29" s="1"/>
  <c r="AP36" i="29" s="1"/>
  <c r="V37" i="29"/>
  <c r="AC37" i="29"/>
  <c r="AD37" i="29" s="1"/>
  <c r="AG37" i="29"/>
  <c r="AH37" i="29" s="1"/>
  <c r="AK37" i="29"/>
  <c r="AL37" i="29" s="1"/>
  <c r="V38" i="29"/>
  <c r="AC38" i="29"/>
  <c r="AD38" i="29" s="1"/>
  <c r="AG38" i="29"/>
  <c r="AH38" i="29" s="1"/>
  <c r="AK38" i="29"/>
  <c r="AL38" i="29" s="1"/>
  <c r="X47" i="29"/>
  <c r="Y47" i="29" s="1"/>
  <c r="AC47" i="29"/>
  <c r="AD47" i="29" s="1"/>
  <c r="AG47" i="29"/>
  <c r="AH47" i="29" s="1"/>
  <c r="AK47" i="29"/>
  <c r="AL47" i="29" s="1"/>
  <c r="AM47" i="29"/>
  <c r="AO47" i="29" s="1"/>
  <c r="AP47" i="29" s="1"/>
  <c r="X48" i="29"/>
  <c r="Y48" i="29" s="1"/>
  <c r="AC48" i="29"/>
  <c r="AD48" i="29" s="1"/>
  <c r="AG48" i="29"/>
  <c r="AH48" i="29" s="1"/>
  <c r="AK48" i="29"/>
  <c r="AL48" i="29"/>
  <c r="AM48" i="29"/>
  <c r="AO48" i="29" s="1"/>
  <c r="AP48" i="29" s="1"/>
  <c r="X49" i="29"/>
  <c r="Y49" i="29" s="1"/>
  <c r="AC49" i="29"/>
  <c r="AD49" i="29" s="1"/>
  <c r="AG49" i="29"/>
  <c r="AH49" i="29"/>
  <c r="AK49" i="29"/>
  <c r="AL49" i="29" s="1"/>
  <c r="AM49" i="29"/>
  <c r="AO49" i="29" s="1"/>
  <c r="AP49" i="29" s="1"/>
  <c r="X50" i="29"/>
  <c r="Y50" i="29" s="1"/>
  <c r="AC50" i="29"/>
  <c r="AD50" i="29" s="1"/>
  <c r="AG50" i="29"/>
  <c r="AH50" i="29" s="1"/>
  <c r="AK50" i="29"/>
  <c r="AL50" i="29" s="1"/>
  <c r="AM50" i="29"/>
  <c r="AO50" i="29" s="1"/>
  <c r="AP50" i="29" s="1"/>
  <c r="X51" i="29"/>
  <c r="Y51" i="29" s="1"/>
  <c r="AC51" i="29"/>
  <c r="AD51" i="29" s="1"/>
  <c r="AG51" i="29"/>
  <c r="AH51" i="29" s="1"/>
  <c r="AK51" i="29"/>
  <c r="AL51" i="29" s="1"/>
  <c r="AM51" i="29"/>
  <c r="AO51" i="29" s="1"/>
  <c r="AP51" i="29" s="1"/>
  <c r="X52" i="29"/>
  <c r="Y52" i="29" s="1"/>
  <c r="AC52" i="29"/>
  <c r="AD52" i="29" s="1"/>
  <c r="AG52" i="29"/>
  <c r="AH52" i="29" s="1"/>
  <c r="AK52" i="29"/>
  <c r="AL52" i="29" s="1"/>
  <c r="AM52" i="29"/>
  <c r="AO52" i="29" s="1"/>
  <c r="AP52" i="29" s="1"/>
  <c r="X53" i="29"/>
  <c r="Y53" i="29" s="1"/>
  <c r="AC53" i="29"/>
  <c r="AD53" i="29" s="1"/>
  <c r="AG53" i="29"/>
  <c r="AH53" i="29" s="1"/>
  <c r="AK53" i="29"/>
  <c r="AL53" i="29" s="1"/>
  <c r="AM53" i="29"/>
  <c r="AO53" i="29"/>
  <c r="AP53" i="29" s="1"/>
  <c r="X54" i="29"/>
  <c r="Y54" i="29" s="1"/>
  <c r="AC54" i="29"/>
  <c r="AD54" i="29"/>
  <c r="AG54" i="29"/>
  <c r="AH54" i="29" s="1"/>
  <c r="AK54" i="29"/>
  <c r="AL54" i="29" s="1"/>
  <c r="AM54" i="29"/>
  <c r="AO54" i="29" s="1"/>
  <c r="AP54" i="29" s="1"/>
  <c r="X55" i="29"/>
  <c r="Y55" i="29" s="1"/>
  <c r="AC55" i="29"/>
  <c r="AD55" i="29" s="1"/>
  <c r="AG55" i="29"/>
  <c r="AH55" i="29" s="1"/>
  <c r="AK55" i="29"/>
  <c r="AL55" i="29" s="1"/>
  <c r="AM55" i="29"/>
  <c r="AO55" i="29" s="1"/>
  <c r="AP55" i="29" s="1"/>
  <c r="X56" i="29"/>
  <c r="Y56" i="29" s="1"/>
  <c r="AC56" i="29"/>
  <c r="AD56" i="29" s="1"/>
  <c r="AG56" i="29"/>
  <c r="AH56" i="29" s="1"/>
  <c r="AK56" i="29"/>
  <c r="AL56" i="29" s="1"/>
  <c r="AM56" i="29"/>
  <c r="AO56" i="29" s="1"/>
  <c r="AP56" i="29" s="1"/>
  <c r="X57" i="29"/>
  <c r="Y57" i="29" s="1"/>
  <c r="AC57" i="29"/>
  <c r="AD57" i="29" s="1"/>
  <c r="AG57" i="29"/>
  <c r="AH57" i="29" s="1"/>
  <c r="AK57" i="29"/>
  <c r="AL57" i="29" s="1"/>
  <c r="AM57" i="29"/>
  <c r="AO57" i="29" s="1"/>
  <c r="AP57" i="29" s="1"/>
  <c r="X58" i="29"/>
  <c r="Y58" i="29" s="1"/>
  <c r="AC58" i="29"/>
  <c r="AD58" i="29" s="1"/>
  <c r="AG58" i="29"/>
  <c r="AH58" i="29" s="1"/>
  <c r="AK58" i="29"/>
  <c r="AL58" i="29" s="1"/>
  <c r="AM58" i="29"/>
  <c r="AO58" i="29" s="1"/>
  <c r="AP58" i="29" s="1"/>
  <c r="X59" i="29"/>
  <c r="Y59" i="29" s="1"/>
  <c r="AC59" i="29"/>
  <c r="AD59" i="29" s="1"/>
  <c r="AG59" i="29"/>
  <c r="AH59" i="29" s="1"/>
  <c r="AK59" i="29"/>
  <c r="AL59" i="29" s="1"/>
  <c r="AM59" i="29"/>
  <c r="AO59" i="29" s="1"/>
  <c r="AP59" i="29" s="1"/>
  <c r="X60" i="29"/>
  <c r="Y60" i="29" s="1"/>
  <c r="AC60" i="29"/>
  <c r="AD60" i="29" s="1"/>
  <c r="AG60" i="29"/>
  <c r="AH60" i="29" s="1"/>
  <c r="AK60" i="29"/>
  <c r="AL60" i="29" s="1"/>
  <c r="AM60" i="29"/>
  <c r="AO60" i="29" s="1"/>
  <c r="AP60" i="29" s="1"/>
  <c r="X61" i="29"/>
  <c r="Y61" i="29" s="1"/>
  <c r="AC61" i="29"/>
  <c r="AD61" i="29" s="1"/>
  <c r="AG61" i="29"/>
  <c r="AH61" i="29" s="1"/>
  <c r="AK61" i="29"/>
  <c r="AL61" i="29" s="1"/>
  <c r="AM61" i="29"/>
  <c r="AO61" i="29" s="1"/>
  <c r="AP61" i="29" s="1"/>
  <c r="X62" i="29"/>
  <c r="Y62" i="29" s="1"/>
  <c r="AC62" i="29"/>
  <c r="AD62" i="29"/>
  <c r="AG62" i="29"/>
  <c r="AH62" i="29"/>
  <c r="AK62" i="29"/>
  <c r="AL62" i="29" s="1"/>
  <c r="AM62" i="29"/>
  <c r="AO62" i="29" s="1"/>
  <c r="AP62" i="29" s="1"/>
  <c r="X63" i="29"/>
  <c r="Y63" i="29" s="1"/>
  <c r="AC63" i="29"/>
  <c r="AD63" i="29" s="1"/>
  <c r="AG63" i="29"/>
  <c r="AH63" i="29" s="1"/>
  <c r="AK63" i="29"/>
  <c r="AL63" i="29" s="1"/>
  <c r="AM63" i="29"/>
  <c r="AO63" i="29" s="1"/>
  <c r="AP63" i="29" s="1"/>
  <c r="X64" i="29"/>
  <c r="Y64" i="29" s="1"/>
  <c r="AC64" i="29"/>
  <c r="AD64" i="29" s="1"/>
  <c r="AG64" i="29"/>
  <c r="AH64" i="29" s="1"/>
  <c r="AK64" i="29"/>
  <c r="AL64" i="29" s="1"/>
  <c r="AM64" i="29"/>
  <c r="AO64" i="29" s="1"/>
  <c r="AP64" i="29" s="1"/>
  <c r="X65" i="29"/>
  <c r="Y65" i="29" s="1"/>
  <c r="AC65" i="29"/>
  <c r="AD65" i="29" s="1"/>
  <c r="AG65" i="29"/>
  <c r="AH65" i="29" s="1"/>
  <c r="AK65" i="29"/>
  <c r="AL65" i="29" s="1"/>
  <c r="AM65" i="29"/>
  <c r="AO65" i="29" s="1"/>
  <c r="AP65" i="29" s="1"/>
  <c r="X66" i="29"/>
  <c r="Y66" i="29"/>
  <c r="AC66" i="29"/>
  <c r="AD66" i="29" s="1"/>
  <c r="AG66" i="29"/>
  <c r="AH66" i="29" s="1"/>
  <c r="AK66" i="29"/>
  <c r="AL66" i="29" s="1"/>
  <c r="AM66" i="29"/>
  <c r="AO66" i="29" s="1"/>
  <c r="AP66" i="29" s="1"/>
  <c r="X67" i="29"/>
  <c r="Y67" i="29" s="1"/>
  <c r="AC67" i="29"/>
  <c r="AD67" i="29" s="1"/>
  <c r="AG67" i="29"/>
  <c r="AH67" i="29" s="1"/>
  <c r="AK67" i="29"/>
  <c r="AL67" i="29" s="1"/>
  <c r="AM67" i="29"/>
  <c r="AO67" i="29" s="1"/>
  <c r="AP67" i="29" s="1"/>
  <c r="X68" i="29"/>
  <c r="Y68" i="29" s="1"/>
  <c r="AC68" i="29"/>
  <c r="AD68" i="29" s="1"/>
  <c r="AG68" i="29"/>
  <c r="AH68" i="29" s="1"/>
  <c r="AK68" i="29"/>
  <c r="AL68" i="29" s="1"/>
  <c r="AM68" i="29"/>
  <c r="AO68" i="29"/>
  <c r="AP68" i="29" s="1"/>
  <c r="X69" i="29"/>
  <c r="Y69" i="29"/>
  <c r="AC69" i="29"/>
  <c r="AD69" i="29" s="1"/>
  <c r="AG69" i="29"/>
  <c r="AH69" i="29" s="1"/>
  <c r="AK69" i="29"/>
  <c r="AL69" i="29" s="1"/>
  <c r="AM69" i="29"/>
  <c r="AO69" i="29" s="1"/>
  <c r="AP69" i="29" s="1"/>
  <c r="X70" i="29"/>
  <c r="Y70" i="29" s="1"/>
  <c r="AC70" i="29"/>
  <c r="AD70" i="29" s="1"/>
  <c r="AG70" i="29"/>
  <c r="AH70" i="29" s="1"/>
  <c r="AK70" i="29"/>
  <c r="AL70" i="29" s="1"/>
  <c r="AM70" i="29"/>
  <c r="AO70" i="29" s="1"/>
  <c r="AP70" i="29" s="1"/>
  <c r="X71" i="29"/>
  <c r="Y71" i="29" s="1"/>
  <c r="AC71" i="29"/>
  <c r="AD71" i="29" s="1"/>
  <c r="AG71" i="29"/>
  <c r="AH71" i="29" s="1"/>
  <c r="AK71" i="29"/>
  <c r="AL71" i="29" s="1"/>
  <c r="AM71" i="29"/>
  <c r="AO71" i="29" s="1"/>
  <c r="AP71" i="29" s="1"/>
  <c r="X72" i="29"/>
  <c r="Y72" i="29" s="1"/>
  <c r="AC72" i="29"/>
  <c r="AD72" i="29" s="1"/>
  <c r="AG72" i="29"/>
  <c r="AH72" i="29" s="1"/>
  <c r="AK72" i="29"/>
  <c r="AL72" i="29" s="1"/>
  <c r="AM72" i="29"/>
  <c r="AO72" i="29" s="1"/>
  <c r="AP72" i="29" s="1"/>
  <c r="X74" i="29"/>
  <c r="Y74" i="29"/>
  <c r="AC74" i="29"/>
  <c r="AD74" i="29" s="1"/>
  <c r="AG74" i="29"/>
  <c r="AH74" i="29" s="1"/>
  <c r="AK74" i="29"/>
  <c r="AL74" i="29" s="1"/>
  <c r="AM74" i="29"/>
  <c r="AO74" i="29" s="1"/>
  <c r="AP74" i="29" s="1"/>
  <c r="X75" i="29"/>
  <c r="Y75" i="29" s="1"/>
  <c r="AC75" i="29"/>
  <c r="AD75" i="29"/>
  <c r="AG75" i="29"/>
  <c r="AH75" i="29" s="1"/>
  <c r="AK75" i="29"/>
  <c r="AL75" i="29" s="1"/>
  <c r="AM75" i="29"/>
  <c r="AO75" i="29" s="1"/>
  <c r="AP75" i="29" s="1"/>
  <c r="X76" i="29"/>
  <c r="Y76" i="29" s="1"/>
  <c r="AC76" i="29"/>
  <c r="AD76" i="29"/>
  <c r="AG76" i="29"/>
  <c r="AH76" i="29" s="1"/>
  <c r="AK76" i="29"/>
  <c r="AL76" i="29" s="1"/>
  <c r="AM76" i="29"/>
  <c r="AO76" i="29" s="1"/>
  <c r="AP76" i="29" s="1"/>
  <c r="X77" i="29"/>
  <c r="Y77" i="29" s="1"/>
  <c r="AC77" i="29"/>
  <c r="AD77" i="29" s="1"/>
  <c r="AG77" i="29"/>
  <c r="AH77" i="29" s="1"/>
  <c r="AK77" i="29"/>
  <c r="AL77" i="29" s="1"/>
  <c r="AM77" i="29"/>
  <c r="AO77" i="29"/>
  <c r="AP77" i="29" s="1"/>
  <c r="X78" i="29"/>
  <c r="Y78" i="29" s="1"/>
  <c r="AC78" i="29"/>
  <c r="AD78" i="29" s="1"/>
  <c r="AG78" i="29"/>
  <c r="AH78" i="29" s="1"/>
  <c r="AK78" i="29"/>
  <c r="AL78" i="29" s="1"/>
  <c r="AM78" i="29"/>
  <c r="AO78" i="29" s="1"/>
  <c r="AP78" i="29" s="1"/>
  <c r="X79" i="29"/>
  <c r="Y79" i="29" s="1"/>
  <c r="AC79" i="29"/>
  <c r="AD79" i="29" s="1"/>
  <c r="AG79" i="29"/>
  <c r="AH79" i="29" s="1"/>
  <c r="AK79" i="29"/>
  <c r="AL79" i="29" s="1"/>
  <c r="AM79" i="29"/>
  <c r="AO79" i="29" s="1"/>
  <c r="AP79" i="29" s="1"/>
  <c r="F89" i="29"/>
  <c r="I89" i="29"/>
  <c r="J89" i="29" s="1"/>
  <c r="S89" i="29"/>
  <c r="T89" i="29"/>
  <c r="W89" i="29"/>
  <c r="X89" i="29" s="1"/>
  <c r="AA89" i="29"/>
  <c r="AB89" i="29"/>
  <c r="AD89" i="29"/>
  <c r="AE89" i="29" s="1"/>
  <c r="AF89" i="29" s="1"/>
  <c r="AI89" i="29"/>
  <c r="AJ89" i="29" s="1"/>
  <c r="AN89" i="29"/>
  <c r="AO89" i="29" s="1"/>
  <c r="AR89" i="29"/>
  <c r="AS89" i="29" s="1"/>
  <c r="AV89" i="29"/>
  <c r="AW89" i="29" s="1"/>
  <c r="AX89" i="29"/>
  <c r="AZ89" i="29" s="1"/>
  <c r="BA89" i="29" s="1"/>
  <c r="F90" i="29"/>
  <c r="I90" i="29"/>
  <c r="J90" i="29" s="1"/>
  <c r="S90" i="29"/>
  <c r="T90" i="29"/>
  <c r="W90" i="29"/>
  <c r="X90" i="29" s="1"/>
  <c r="AA90" i="29"/>
  <c r="AB90" i="29"/>
  <c r="AD90" i="29"/>
  <c r="AE90" i="29" s="1"/>
  <c r="AF90" i="29" s="1"/>
  <c r="AI90" i="29"/>
  <c r="AJ90" i="29" s="1"/>
  <c r="AN90" i="29"/>
  <c r="AO90" i="29" s="1"/>
  <c r="AR90" i="29"/>
  <c r="AS90" i="29"/>
  <c r="AV90" i="29"/>
  <c r="AW90" i="29" s="1"/>
  <c r="AX90" i="29"/>
  <c r="AZ90" i="29" s="1"/>
  <c r="BA90" i="29" s="1"/>
  <c r="F91" i="29"/>
  <c r="I91" i="29"/>
  <c r="J91" i="29" s="1"/>
  <c r="S91" i="29"/>
  <c r="T91" i="29" s="1"/>
  <c r="W91" i="29"/>
  <c r="X91" i="29" s="1"/>
  <c r="AA91" i="29"/>
  <c r="AB91" i="29" s="1"/>
  <c r="AD91" i="29"/>
  <c r="AE91" i="29"/>
  <c r="AF91" i="29" s="1"/>
  <c r="AI91" i="29"/>
  <c r="AJ91" i="29" s="1"/>
  <c r="AN91" i="29"/>
  <c r="AO91" i="29" s="1"/>
  <c r="AR91" i="29"/>
  <c r="AS91" i="29"/>
  <c r="AV91" i="29"/>
  <c r="AW91" i="29" s="1"/>
  <c r="AX91" i="29"/>
  <c r="AZ91" i="29"/>
  <c r="BA91" i="29"/>
  <c r="E92" i="29"/>
  <c r="F92" i="29" s="1"/>
  <c r="G92" i="29"/>
  <c r="G85" i="29" s="1"/>
  <c r="AC32" i="40"/>
  <c r="AC33" i="40"/>
  <c r="AC34" i="40"/>
  <c r="L49" i="32" s="1"/>
  <c r="AC35" i="40"/>
  <c r="AC36" i="40"/>
  <c r="L51" i="32" s="1"/>
  <c r="AC37" i="40"/>
  <c r="AC38" i="40"/>
  <c r="L53" i="32" s="1"/>
  <c r="AC39" i="40"/>
  <c r="AC40" i="40"/>
  <c r="AC41" i="40"/>
  <c r="AC42" i="40"/>
  <c r="L57" i="32" s="1"/>
  <c r="AC43" i="40"/>
  <c r="AC44" i="40"/>
  <c r="AC45" i="40"/>
  <c r="AC46" i="40"/>
  <c r="AC47" i="40"/>
  <c r="AC48" i="40"/>
  <c r="AC49" i="40"/>
  <c r="AC51" i="40"/>
  <c r="L41" i="26" s="1"/>
  <c r="AC52" i="40"/>
  <c r="L42" i="26" s="1"/>
  <c r="AC53" i="40"/>
  <c r="L43" i="26" s="1"/>
  <c r="AC54" i="40"/>
  <c r="L44" i="26" s="1"/>
  <c r="AC55" i="40"/>
  <c r="L45" i="26" s="1"/>
  <c r="AC56" i="40"/>
  <c r="L46" i="26" s="1"/>
  <c r="AC57" i="40"/>
  <c r="AC59" i="40"/>
  <c r="AC60" i="40"/>
  <c r="L49" i="26" s="1"/>
  <c r="AC62" i="40"/>
  <c r="L50" i="26" s="1"/>
  <c r="AC63" i="40"/>
  <c r="AC64" i="40"/>
  <c r="AC65" i="40"/>
  <c r="AC66" i="40"/>
  <c r="L183" i="34" s="1"/>
  <c r="AC69" i="40"/>
  <c r="AC70" i="40"/>
  <c r="L47" i="27" s="1"/>
  <c r="AC71" i="40"/>
  <c r="L48" i="27" s="1"/>
  <c r="AC72" i="40"/>
  <c r="F96" i="40"/>
  <c r="AC96" i="40"/>
  <c r="L50" i="13" s="1"/>
  <c r="AC97" i="40"/>
  <c r="L51" i="13" s="1"/>
  <c r="AC98" i="40"/>
  <c r="L52" i="13" s="1"/>
  <c r="AC99" i="40"/>
  <c r="F100" i="40"/>
  <c r="F382" i="40" s="1"/>
  <c r="AC100" i="40"/>
  <c r="L54" i="13" s="1"/>
  <c r="AC101" i="40"/>
  <c r="AC102" i="40"/>
  <c r="L56" i="13" s="1"/>
  <c r="AC103" i="40"/>
  <c r="AC104" i="40"/>
  <c r="AC105" i="40"/>
  <c r="AC106" i="40"/>
  <c r="AC107" i="40"/>
  <c r="AC108" i="40"/>
  <c r="L50" i="1" s="1"/>
  <c r="AC109" i="40"/>
  <c r="AC110" i="40"/>
  <c r="L52" i="1" s="1"/>
  <c r="AC111" i="40"/>
  <c r="AC112" i="40"/>
  <c r="L54" i="1" s="1"/>
  <c r="AC113" i="40"/>
  <c r="AC114" i="40"/>
  <c r="AC115" i="40"/>
  <c r="AC116" i="40"/>
  <c r="L54" i="26" s="1"/>
  <c r="AC117" i="40"/>
  <c r="L55" i="26" s="1"/>
  <c r="AC118" i="40"/>
  <c r="L56" i="26" s="1"/>
  <c r="AC119" i="40"/>
  <c r="L57" i="26" s="1"/>
  <c r="AC120" i="40"/>
  <c r="AC121" i="40"/>
  <c r="L59" i="26" s="1"/>
  <c r="AC122" i="40"/>
  <c r="AC123" i="40"/>
  <c r="AC124" i="40"/>
  <c r="L62" i="26" s="1"/>
  <c r="AC125" i="40"/>
  <c r="L63" i="26" s="1"/>
  <c r="AC126" i="40"/>
  <c r="L64" i="26" s="1"/>
  <c r="AC127" i="40"/>
  <c r="AC128" i="40"/>
  <c r="AC129" i="40"/>
  <c r="AC130" i="40"/>
  <c r="AC169" i="40"/>
  <c r="AC171" i="40"/>
  <c r="L185" i="34" s="1"/>
  <c r="AC172" i="40"/>
  <c r="AC173" i="40"/>
  <c r="L210" i="34" s="1"/>
  <c r="AC174" i="40"/>
  <c r="L211" i="34" s="1"/>
  <c r="AC175" i="40"/>
  <c r="L212" i="34" s="1"/>
  <c r="AC176" i="40"/>
  <c r="L180" i="34" s="1"/>
  <c r="F177" i="40"/>
  <c r="P177" i="40"/>
  <c r="Q177" i="40"/>
  <c r="AC177" i="40"/>
  <c r="L181" i="34" s="1"/>
  <c r="AC178" i="40"/>
  <c r="L182" i="34" s="1"/>
  <c r="AC179" i="40"/>
  <c r="AC180" i="40"/>
  <c r="AC181" i="40"/>
  <c r="L189" i="34" s="1"/>
  <c r="AC182" i="40"/>
  <c r="AC183" i="40"/>
  <c r="AC184" i="40"/>
  <c r="AC199" i="40"/>
  <c r="L55" i="25" s="1"/>
  <c r="AC200" i="40"/>
  <c r="L56" i="25" s="1"/>
  <c r="AC201" i="40"/>
  <c r="L57" i="25" s="1"/>
  <c r="AC202" i="40"/>
  <c r="L58" i="25" s="1"/>
  <c r="AC203" i="40"/>
  <c r="AC204" i="40"/>
  <c r="AC205" i="40"/>
  <c r="AC206" i="40"/>
  <c r="L62" i="25" s="1"/>
  <c r="AC207" i="40"/>
  <c r="AC208" i="40"/>
  <c r="AC213" i="40"/>
  <c r="AC214" i="40"/>
  <c r="AC215" i="40"/>
  <c r="AC216" i="40"/>
  <c r="AC217" i="40"/>
  <c r="AC218" i="40"/>
  <c r="AC219" i="40"/>
  <c r="AC220" i="40"/>
  <c r="AC221" i="40"/>
  <c r="L214" i="34" s="1"/>
  <c r="AC222" i="40"/>
  <c r="L194" i="34" s="1"/>
  <c r="AC223" i="40"/>
  <c r="AC224" i="40"/>
  <c r="AC225" i="40"/>
  <c r="AC226" i="40"/>
  <c r="AC227" i="40"/>
  <c r="AC228" i="40"/>
  <c r="AC229" i="40"/>
  <c r="L215" i="34" s="1"/>
  <c r="AC230" i="40"/>
  <c r="AC231" i="40"/>
  <c r="AC232" i="40"/>
  <c r="AC233" i="40"/>
  <c r="AC234" i="40"/>
  <c r="AC235" i="40"/>
  <c r="L218" i="34" s="1"/>
  <c r="AC236" i="40"/>
  <c r="L219" i="34" s="1"/>
  <c r="AC237" i="40"/>
  <c r="L197" i="34" s="1"/>
  <c r="AC238" i="40"/>
  <c r="L220" i="34" s="1"/>
  <c r="AC239" i="40"/>
  <c r="AC240" i="40"/>
  <c r="AC241" i="40"/>
  <c r="AC242" i="40"/>
  <c r="AC243" i="40"/>
  <c r="AC244" i="40"/>
  <c r="L222" i="34" s="1"/>
  <c r="AC245" i="40"/>
  <c r="L223" i="34" s="1"/>
  <c r="AC246" i="40"/>
  <c r="L224" i="34" s="1"/>
  <c r="AC247" i="40"/>
  <c r="L225" i="34" s="1"/>
  <c r="AC248" i="40"/>
  <c r="AC249" i="40"/>
  <c r="AC250" i="40"/>
  <c r="L226" i="34" s="1"/>
  <c r="AC252" i="40"/>
  <c r="AC253" i="40"/>
  <c r="L200" i="34" s="1"/>
  <c r="AC254" i="40"/>
  <c r="AC269" i="40"/>
  <c r="L63" i="25" s="1"/>
  <c r="AC270" i="40"/>
  <c r="L69" i="26" s="1"/>
  <c r="AC271" i="40"/>
  <c r="AC272" i="40"/>
  <c r="AC273" i="40"/>
  <c r="L72" i="26" s="1"/>
  <c r="AC274" i="40"/>
  <c r="L73" i="26" s="1"/>
  <c r="AC275" i="40"/>
  <c r="L74" i="26" s="1"/>
  <c r="AC276" i="40"/>
  <c r="L75" i="26" s="1"/>
  <c r="AC277" i="40"/>
  <c r="AC278" i="40"/>
  <c r="L77" i="26" s="1"/>
  <c r="AC279" i="40"/>
  <c r="AC280" i="40"/>
  <c r="AC281" i="40"/>
  <c r="AC282" i="40"/>
  <c r="L81" i="26" s="1"/>
  <c r="AC283" i="40"/>
  <c r="L82" i="26" s="1"/>
  <c r="AC284" i="40"/>
  <c r="L83" i="26" s="1"/>
  <c r="AC285" i="40"/>
  <c r="L84" i="26" s="1"/>
  <c r="AC286" i="40"/>
  <c r="L85" i="26" s="1"/>
  <c r="AC287" i="40"/>
  <c r="AC288" i="40"/>
  <c r="AC289" i="40"/>
  <c r="L88" i="26" s="1"/>
  <c r="AC290" i="40"/>
  <c r="L89" i="26" s="1"/>
  <c r="AC291" i="40"/>
  <c r="L90" i="26" s="1"/>
  <c r="AC292" i="40"/>
  <c r="AC293" i="40"/>
  <c r="L92" i="26" s="1"/>
  <c r="AC294" i="40"/>
  <c r="AC295" i="40"/>
  <c r="AC296" i="40"/>
  <c r="AC297" i="40"/>
  <c r="AC298" i="40"/>
  <c r="L97" i="26" s="1"/>
  <c r="AC299" i="40"/>
  <c r="L98" i="26" s="1"/>
  <c r="AC300" i="40"/>
  <c r="AC301" i="40"/>
  <c r="L61" i="1" s="1"/>
  <c r="AC302" i="40"/>
  <c r="AC303" i="40"/>
  <c r="AC304" i="40"/>
  <c r="AC305" i="40"/>
  <c r="AC306" i="40"/>
  <c r="AC307" i="40"/>
  <c r="AC308" i="40"/>
  <c r="L50" i="27" s="1"/>
  <c r="AC309" i="40"/>
  <c r="L51" i="27" s="1"/>
  <c r="AC338" i="40"/>
  <c r="AC339" i="40"/>
  <c r="AC340" i="40"/>
  <c r="AC341" i="40"/>
  <c r="L67" i="25" s="1"/>
  <c r="AC342" i="40"/>
  <c r="AC343" i="40"/>
  <c r="L69" i="25" s="1"/>
  <c r="AC344" i="40"/>
  <c r="L70" i="25" s="1"/>
  <c r="AC345" i="40"/>
  <c r="L71" i="25" s="1"/>
  <c r="AC346" i="40"/>
  <c r="L72" i="25" s="1"/>
  <c r="AC347" i="40"/>
  <c r="AC348" i="40"/>
  <c r="AC349" i="40"/>
  <c r="L75" i="25" s="1"/>
  <c r="AC350" i="40"/>
  <c r="L76" i="25" s="1"/>
  <c r="AC351" i="40"/>
  <c r="L77" i="25" s="1"/>
  <c r="AC352" i="40"/>
  <c r="L78" i="25" s="1"/>
  <c r="AC372" i="40"/>
  <c r="L79" i="25" s="1"/>
  <c r="AC374" i="40"/>
  <c r="L52" i="27" s="1"/>
  <c r="AC375" i="40"/>
  <c r="AC377" i="40"/>
  <c r="AC378" i="40"/>
  <c r="L203" i="34" s="1"/>
  <c r="AC379" i="40"/>
  <c r="AC380" i="40"/>
  <c r="AC381" i="40"/>
  <c r="X16" i="27"/>
  <c r="Y16" i="27" s="1"/>
  <c r="AC16" i="27"/>
  <c r="AD16" i="27" s="1"/>
  <c r="AE16" i="27"/>
  <c r="AG16" i="27"/>
  <c r="AH16" i="27" s="1"/>
  <c r="AK16" i="27"/>
  <c r="AL16" i="27" s="1"/>
  <c r="AO16" i="27"/>
  <c r="AP16" i="27"/>
  <c r="X17" i="27"/>
  <c r="Y17" i="27" s="1"/>
  <c r="AC17" i="27"/>
  <c r="AD17" i="27" s="1"/>
  <c r="AE17" i="27"/>
  <c r="AG17" i="27" s="1"/>
  <c r="AH17" i="27" s="1"/>
  <c r="AK17" i="27"/>
  <c r="AL17" i="27" s="1"/>
  <c r="AO17" i="27"/>
  <c r="AP17" i="27"/>
  <c r="X18" i="27"/>
  <c r="Y18" i="27"/>
  <c r="AC18" i="27"/>
  <c r="AD18" i="27" s="1"/>
  <c r="AE18" i="27"/>
  <c r="AG18" i="27"/>
  <c r="AH18" i="27" s="1"/>
  <c r="AK18" i="27"/>
  <c r="AL18" i="27" s="1"/>
  <c r="AO18" i="27"/>
  <c r="AP18" i="27" s="1"/>
  <c r="X19" i="27"/>
  <c r="Y19" i="27"/>
  <c r="AC19" i="27"/>
  <c r="AD19" i="27" s="1"/>
  <c r="AE19" i="27"/>
  <c r="AG19" i="27" s="1"/>
  <c r="AH19" i="27" s="1"/>
  <c r="AK19" i="27"/>
  <c r="AL19" i="27" s="1"/>
  <c r="AO19" i="27"/>
  <c r="AP19" i="27" s="1"/>
  <c r="X26" i="27"/>
  <c r="Y26" i="27"/>
  <c r="AC26" i="27"/>
  <c r="AD26" i="27"/>
  <c r="AE26" i="27"/>
  <c r="AG26" i="27" s="1"/>
  <c r="AH26" i="27"/>
  <c r="AK26" i="27"/>
  <c r="AL26" i="27" s="1"/>
  <c r="AO26" i="27"/>
  <c r="AP26" i="27" s="1"/>
  <c r="X37" i="27"/>
  <c r="Y37" i="27" s="1"/>
  <c r="AC37" i="27"/>
  <c r="AD37" i="27"/>
  <c r="AG37" i="27"/>
  <c r="AH37" i="27" s="1"/>
  <c r="AK37" i="27"/>
  <c r="AL37" i="27" s="1"/>
  <c r="AM37" i="27"/>
  <c r="AO37" i="27" s="1"/>
  <c r="AP37" i="27" s="1"/>
  <c r="X38" i="27"/>
  <c r="Y38" i="27" s="1"/>
  <c r="AC38" i="27"/>
  <c r="AD38" i="27"/>
  <c r="AG38" i="27"/>
  <c r="AH38" i="27"/>
  <c r="AK38" i="27"/>
  <c r="AL38" i="27" s="1"/>
  <c r="AM38" i="27"/>
  <c r="AO38" i="27" s="1"/>
  <c r="AP38" i="27" s="1"/>
  <c r="X39" i="27"/>
  <c r="Y39" i="27" s="1"/>
  <c r="AC39" i="27"/>
  <c r="AD39" i="27" s="1"/>
  <c r="AG39" i="27"/>
  <c r="AH39" i="27"/>
  <c r="AK39" i="27"/>
  <c r="AL39" i="27" s="1"/>
  <c r="AM39" i="27"/>
  <c r="AO39" i="27" s="1"/>
  <c r="AP39" i="27"/>
  <c r="X40" i="27"/>
  <c r="Y40" i="27" s="1"/>
  <c r="AC40" i="27"/>
  <c r="AD40" i="27"/>
  <c r="AG40" i="27"/>
  <c r="AH40" i="27"/>
  <c r="AK40" i="27"/>
  <c r="AL40" i="27"/>
  <c r="AM40" i="27"/>
  <c r="AO40" i="27" s="1"/>
  <c r="AP40" i="27" s="1"/>
  <c r="D46" i="27"/>
  <c r="F46" i="27"/>
  <c r="H46" i="27"/>
  <c r="K46" i="27"/>
  <c r="L46" i="27"/>
  <c r="N46" i="27"/>
  <c r="X46" i="27"/>
  <c r="Y46" i="27"/>
  <c r="AC46" i="27"/>
  <c r="AD46" i="27" s="1"/>
  <c r="AG46" i="27"/>
  <c r="AH46" i="27" s="1"/>
  <c r="AK46" i="27"/>
  <c r="AL46" i="27" s="1"/>
  <c r="AM46" i="27"/>
  <c r="AO46" i="27"/>
  <c r="AP46" i="27" s="1"/>
  <c r="D47" i="27"/>
  <c r="F47" i="27"/>
  <c r="H47" i="27"/>
  <c r="K47" i="27"/>
  <c r="N47" i="27"/>
  <c r="X47" i="27"/>
  <c r="Y47" i="27"/>
  <c r="AC47" i="27"/>
  <c r="AD47" i="27" s="1"/>
  <c r="AG47" i="27"/>
  <c r="AH47" i="27"/>
  <c r="AK47" i="27"/>
  <c r="AL47" i="27" s="1"/>
  <c r="AM47" i="27"/>
  <c r="AO47" i="27" s="1"/>
  <c r="AP47" i="27" s="1"/>
  <c r="D48" i="27"/>
  <c r="F48" i="27"/>
  <c r="H48" i="27"/>
  <c r="K48" i="27"/>
  <c r="N48" i="27"/>
  <c r="X48" i="27"/>
  <c r="Y48" i="27" s="1"/>
  <c r="AC48" i="27"/>
  <c r="AD48" i="27" s="1"/>
  <c r="AG48" i="27"/>
  <c r="AH48" i="27" s="1"/>
  <c r="AK48" i="27"/>
  <c r="AL48" i="27"/>
  <c r="AM48" i="27"/>
  <c r="AO48" i="27" s="1"/>
  <c r="AP48" i="27" s="1"/>
  <c r="D49" i="27"/>
  <c r="F49" i="27"/>
  <c r="H49" i="27"/>
  <c r="K49" i="27"/>
  <c r="L49" i="27"/>
  <c r="N49" i="27"/>
  <c r="X49" i="27"/>
  <c r="Y49" i="27"/>
  <c r="AC49" i="27"/>
  <c r="AD49" i="27"/>
  <c r="AG49" i="27"/>
  <c r="AH49" i="27" s="1"/>
  <c r="AK49" i="27"/>
  <c r="AL49" i="27" s="1"/>
  <c r="AM49" i="27"/>
  <c r="AO49" i="27"/>
  <c r="AP49" i="27" s="1"/>
  <c r="D50" i="27"/>
  <c r="F50" i="27"/>
  <c r="H50" i="27"/>
  <c r="K50" i="27"/>
  <c r="N50" i="27"/>
  <c r="X50" i="27"/>
  <c r="Y50" i="27" s="1"/>
  <c r="AC50" i="27"/>
  <c r="AD50" i="27" s="1"/>
  <c r="AG50" i="27"/>
  <c r="AH50" i="27"/>
  <c r="AK50" i="27"/>
  <c r="AL50" i="27" s="1"/>
  <c r="AM50" i="27"/>
  <c r="AO50" i="27" s="1"/>
  <c r="AP50" i="27" s="1"/>
  <c r="D51" i="27"/>
  <c r="F51" i="27"/>
  <c r="H51" i="27"/>
  <c r="K51" i="27"/>
  <c r="N51" i="27"/>
  <c r="X51" i="27"/>
  <c r="Y51" i="27"/>
  <c r="AC51" i="27"/>
  <c r="AD51" i="27" s="1"/>
  <c r="AG51" i="27"/>
  <c r="AH51" i="27"/>
  <c r="AK51" i="27"/>
  <c r="AL51" i="27"/>
  <c r="AM51" i="27"/>
  <c r="AO51" i="27"/>
  <c r="AP51" i="27" s="1"/>
  <c r="D52" i="27"/>
  <c r="F52" i="27"/>
  <c r="H52" i="27"/>
  <c r="K52" i="27"/>
  <c r="N52" i="27"/>
  <c r="X52" i="27"/>
  <c r="Y52" i="27" s="1"/>
  <c r="AC52" i="27"/>
  <c r="AD52" i="27"/>
  <c r="AG52" i="27"/>
  <c r="AH52" i="27" s="1"/>
  <c r="AK52" i="27"/>
  <c r="AL52" i="27" s="1"/>
  <c r="AM52" i="27"/>
  <c r="AO52" i="27" s="1"/>
  <c r="AP52" i="27" s="1"/>
  <c r="D53" i="27"/>
  <c r="F53" i="27"/>
  <c r="H53" i="27"/>
  <c r="K53" i="27"/>
  <c r="L53" i="27"/>
  <c r="N53" i="27"/>
  <c r="X53" i="27"/>
  <c r="Y53" i="27" s="1"/>
  <c r="AC53" i="27"/>
  <c r="AD53" i="27" s="1"/>
  <c r="AG53" i="27"/>
  <c r="AH53" i="27" s="1"/>
  <c r="AK53" i="27"/>
  <c r="AL53" i="27"/>
  <c r="AM53" i="27"/>
  <c r="AO53" i="27" s="1"/>
  <c r="AP53" i="27" s="1"/>
  <c r="X54" i="27"/>
  <c r="Y54" i="27" s="1"/>
  <c r="AC54" i="27"/>
  <c r="AD54" i="27" s="1"/>
  <c r="AG54" i="27"/>
  <c r="AH54" i="27"/>
  <c r="AK54" i="27"/>
  <c r="AL54" i="27"/>
  <c r="AM54" i="27"/>
  <c r="AO54" i="27" s="1"/>
  <c r="AP54" i="27" s="1"/>
  <c r="X55" i="27"/>
  <c r="Y55" i="27"/>
  <c r="AC55" i="27"/>
  <c r="AD55" i="27" s="1"/>
  <c r="AG55" i="27"/>
  <c r="AH55" i="27"/>
  <c r="AK55" i="27"/>
  <c r="AL55" i="27" s="1"/>
  <c r="AM55" i="27"/>
  <c r="AO55" i="27"/>
  <c r="AP55" i="27" s="1"/>
  <c r="X56" i="27"/>
  <c r="Y56" i="27"/>
  <c r="AC56" i="27"/>
  <c r="AD56" i="27"/>
  <c r="AG56" i="27"/>
  <c r="AH56" i="27" s="1"/>
  <c r="AK56" i="27"/>
  <c r="AL56" i="27"/>
  <c r="AM56" i="27"/>
  <c r="AO56" i="27"/>
  <c r="AP56" i="27" s="1"/>
  <c r="X57" i="27"/>
  <c r="Y57" i="27" s="1"/>
  <c r="AC57" i="27"/>
  <c r="AD57" i="27"/>
  <c r="AG57" i="27"/>
  <c r="AH57" i="27" s="1"/>
  <c r="AK57" i="27"/>
  <c r="AL57" i="27" s="1"/>
  <c r="AM57" i="27"/>
  <c r="AO57" i="27" s="1"/>
  <c r="AP57" i="27" s="1"/>
  <c r="X58" i="27"/>
  <c r="Y58" i="27" s="1"/>
  <c r="AC58" i="27"/>
  <c r="AD58" i="27"/>
  <c r="AG58" i="27"/>
  <c r="AH58" i="27" s="1"/>
  <c r="AK58" i="27"/>
  <c r="AL58" i="27" s="1"/>
  <c r="AM58" i="27"/>
  <c r="AO58" i="27" s="1"/>
  <c r="AP58" i="27" s="1"/>
  <c r="E64" i="27"/>
  <c r="F69" i="27"/>
  <c r="I69" i="27"/>
  <c r="J69" i="27"/>
  <c r="S69" i="27"/>
  <c r="T69" i="27"/>
  <c r="W69" i="27"/>
  <c r="X69" i="27" s="1"/>
  <c r="AA69" i="27"/>
  <c r="AB69" i="27"/>
  <c r="AE69" i="27"/>
  <c r="AF69" i="27"/>
  <c r="AI69" i="27"/>
  <c r="AJ69" i="27" s="1"/>
  <c r="AN69" i="27"/>
  <c r="AO69" i="27" s="1"/>
  <c r="AP69" i="27"/>
  <c r="AR69" i="27" s="1"/>
  <c r="AS69" i="27" s="1"/>
  <c r="AV69" i="27"/>
  <c r="AW69" i="27" s="1"/>
  <c r="AZ69" i="27"/>
  <c r="BA69" i="27" s="1"/>
  <c r="F70" i="27"/>
  <c r="I70" i="27"/>
  <c r="J70" i="27"/>
  <c r="S70" i="27"/>
  <c r="T70" i="27"/>
  <c r="W70" i="27"/>
  <c r="X70" i="27" s="1"/>
  <c r="AA70" i="27"/>
  <c r="AB70" i="27" s="1"/>
  <c r="AE70" i="27"/>
  <c r="AF70" i="27" s="1"/>
  <c r="AI70" i="27"/>
  <c r="AJ70" i="27"/>
  <c r="AN70" i="27"/>
  <c r="AO70" i="27" s="1"/>
  <c r="AP70" i="27"/>
  <c r="AR70" i="27" s="1"/>
  <c r="AS70" i="27" s="1"/>
  <c r="AV70" i="27"/>
  <c r="AW70" i="27" s="1"/>
  <c r="AZ70" i="27"/>
  <c r="BA70" i="27" s="1"/>
  <c r="F71" i="27"/>
  <c r="I71" i="27"/>
  <c r="J71" i="27" s="1"/>
  <c r="T71" i="27"/>
  <c r="W71" i="27"/>
  <c r="X71" i="27" s="1"/>
  <c r="AA71" i="27"/>
  <c r="AB71" i="27" s="1"/>
  <c r="AE71" i="27"/>
  <c r="AF71" i="27" s="1"/>
  <c r="AI71" i="27"/>
  <c r="AJ71" i="27"/>
  <c r="AN71" i="27"/>
  <c r="AO71" i="27" s="1"/>
  <c r="AP71" i="27"/>
  <c r="AR71" i="27" s="1"/>
  <c r="AS71" i="27" s="1"/>
  <c r="AV71" i="27"/>
  <c r="AW71" i="27" s="1"/>
  <c r="AZ71" i="27"/>
  <c r="BA71" i="27"/>
  <c r="E72" i="27"/>
  <c r="F72" i="27"/>
  <c r="G72" i="27"/>
  <c r="I72" i="27" s="1"/>
  <c r="I64" i="27" s="1"/>
  <c r="J64" i="27" s="1"/>
  <c r="J72" i="27" s="1"/>
  <c r="V16" i="26"/>
  <c r="X16" i="26"/>
  <c r="Y16" i="26"/>
  <c r="AC16" i="26"/>
  <c r="AD16" i="26"/>
  <c r="AE16" i="26"/>
  <c r="AG16" i="26" s="1"/>
  <c r="AH16" i="26" s="1"/>
  <c r="AK16" i="26"/>
  <c r="AL16" i="26"/>
  <c r="AO16" i="26"/>
  <c r="AP16" i="26" s="1"/>
  <c r="X17" i="26"/>
  <c r="Y17" i="26" s="1"/>
  <c r="AC17" i="26"/>
  <c r="AD17" i="26"/>
  <c r="AE17" i="26"/>
  <c r="AG17" i="26"/>
  <c r="AH17" i="26"/>
  <c r="AK17" i="26"/>
  <c r="AL17" i="26"/>
  <c r="AO17" i="26"/>
  <c r="AP17" i="26" s="1"/>
  <c r="X18" i="26"/>
  <c r="Y18" i="26" s="1"/>
  <c r="AC18" i="26"/>
  <c r="AD18" i="26"/>
  <c r="AE18" i="26"/>
  <c r="AG18" i="26"/>
  <c r="AH18" i="26" s="1"/>
  <c r="AK18" i="26"/>
  <c r="AL18" i="26"/>
  <c r="AO18" i="26"/>
  <c r="AP18" i="26"/>
  <c r="X24" i="26"/>
  <c r="Y24" i="26" s="1"/>
  <c r="AC24" i="26"/>
  <c r="AD24" i="26" s="1"/>
  <c r="AE24" i="26"/>
  <c r="AG24" i="26"/>
  <c r="AH24" i="26" s="1"/>
  <c r="AK24" i="26"/>
  <c r="AL24" i="26"/>
  <c r="AO24" i="26"/>
  <c r="AP24" i="26"/>
  <c r="X34" i="26"/>
  <c r="Y34" i="26" s="1"/>
  <c r="AC34" i="26"/>
  <c r="AD34" i="26" s="1"/>
  <c r="AE34" i="26"/>
  <c r="AG34" i="26"/>
  <c r="AH34" i="26" s="1"/>
  <c r="AK34" i="26"/>
  <c r="AL34" i="26" s="1"/>
  <c r="AO34" i="26"/>
  <c r="AP34" i="26"/>
  <c r="X35" i="26"/>
  <c r="Y35" i="26"/>
  <c r="AC35" i="26"/>
  <c r="AD35" i="26" s="1"/>
  <c r="AE35" i="26"/>
  <c r="AG35" i="26" s="1"/>
  <c r="AH35" i="26" s="1"/>
  <c r="AK35" i="26"/>
  <c r="AL35" i="26" s="1"/>
  <c r="AO35" i="26"/>
  <c r="AP35" i="26"/>
  <c r="D41" i="26"/>
  <c r="F41" i="26"/>
  <c r="H41" i="26"/>
  <c r="K41" i="26"/>
  <c r="N41" i="26"/>
  <c r="X41" i="26"/>
  <c r="Y41" i="26"/>
  <c r="AC41" i="26"/>
  <c r="AD41" i="26"/>
  <c r="AG41" i="26"/>
  <c r="AH41" i="26" s="1"/>
  <c r="AK41" i="26"/>
  <c r="AL41" i="26" s="1"/>
  <c r="AM41" i="26"/>
  <c r="AO41" i="26" s="1"/>
  <c r="AP41" i="26" s="1"/>
  <c r="D42" i="26"/>
  <c r="H42" i="26"/>
  <c r="K42" i="26"/>
  <c r="N42" i="26"/>
  <c r="X42" i="26"/>
  <c r="Y42" i="26" s="1"/>
  <c r="AC42" i="26"/>
  <c r="AD42" i="26"/>
  <c r="AG42" i="26"/>
  <c r="AH42" i="26" s="1"/>
  <c r="AK42" i="26"/>
  <c r="AL42" i="26" s="1"/>
  <c r="AM42" i="26"/>
  <c r="AO42" i="26" s="1"/>
  <c r="AP42" i="26" s="1"/>
  <c r="D43" i="26"/>
  <c r="H43" i="26"/>
  <c r="K43" i="26"/>
  <c r="N43" i="26"/>
  <c r="X43" i="26"/>
  <c r="Y43" i="26"/>
  <c r="AC43" i="26"/>
  <c r="AD43" i="26"/>
  <c r="AG43" i="26"/>
  <c r="AH43" i="26" s="1"/>
  <c r="AK43" i="26"/>
  <c r="AL43" i="26" s="1"/>
  <c r="AM43" i="26"/>
  <c r="AO43" i="26"/>
  <c r="AP43" i="26" s="1"/>
  <c r="D44" i="26"/>
  <c r="H44" i="26"/>
  <c r="K44" i="26"/>
  <c r="N44" i="26"/>
  <c r="X44" i="26"/>
  <c r="Y44" i="26"/>
  <c r="AC44" i="26"/>
  <c r="AD44" i="26"/>
  <c r="AG44" i="26"/>
  <c r="AH44" i="26" s="1"/>
  <c r="AK44" i="26"/>
  <c r="AL44" i="26" s="1"/>
  <c r="AM44" i="26"/>
  <c r="AO44" i="26" s="1"/>
  <c r="AP44" i="26" s="1"/>
  <c r="D45" i="26"/>
  <c r="H45" i="26"/>
  <c r="K45" i="26"/>
  <c r="N45" i="26"/>
  <c r="X45" i="26"/>
  <c r="Y45" i="26"/>
  <c r="AC45" i="26"/>
  <c r="AD45" i="26"/>
  <c r="AG45" i="26"/>
  <c r="AH45" i="26" s="1"/>
  <c r="AK45" i="26"/>
  <c r="AL45" i="26" s="1"/>
  <c r="AM45" i="26"/>
  <c r="AO45" i="26"/>
  <c r="AP45" i="26" s="1"/>
  <c r="D46" i="26"/>
  <c r="H46" i="26"/>
  <c r="K46" i="26"/>
  <c r="N46" i="26"/>
  <c r="X46" i="26"/>
  <c r="Y46" i="26" s="1"/>
  <c r="AC46" i="26"/>
  <c r="AD46" i="26"/>
  <c r="AG46" i="26"/>
  <c r="AH46" i="26" s="1"/>
  <c r="AK46" i="26"/>
  <c r="AL46" i="26" s="1"/>
  <c r="AM46" i="26"/>
  <c r="AO46" i="26"/>
  <c r="AP46" i="26" s="1"/>
  <c r="D47" i="26"/>
  <c r="H47" i="26"/>
  <c r="K47" i="26"/>
  <c r="L47" i="26"/>
  <c r="N47" i="26"/>
  <c r="X47" i="26"/>
  <c r="Y47" i="26" s="1"/>
  <c r="AC47" i="26"/>
  <c r="AD47" i="26"/>
  <c r="AG47" i="26"/>
  <c r="AH47" i="26" s="1"/>
  <c r="AK47" i="26"/>
  <c r="AL47" i="26" s="1"/>
  <c r="AM47" i="26"/>
  <c r="AO47" i="26"/>
  <c r="AP47" i="26" s="1"/>
  <c r="H48" i="26"/>
  <c r="K48" i="26"/>
  <c r="L48" i="26"/>
  <c r="N48" i="26"/>
  <c r="X48" i="26"/>
  <c r="Y48" i="26"/>
  <c r="AC48" i="26"/>
  <c r="AD48" i="26" s="1"/>
  <c r="AG48" i="26"/>
  <c r="AH48" i="26" s="1"/>
  <c r="AK48" i="26"/>
  <c r="AL48" i="26"/>
  <c r="AM48" i="26"/>
  <c r="AO48" i="26"/>
  <c r="AP48" i="26" s="1"/>
  <c r="H49" i="26"/>
  <c r="K49" i="26"/>
  <c r="N49" i="26"/>
  <c r="X49" i="26"/>
  <c r="Y49" i="26" s="1"/>
  <c r="AC49" i="26"/>
  <c r="AD49" i="26" s="1"/>
  <c r="AG49" i="26"/>
  <c r="AH49" i="26"/>
  <c r="AK49" i="26"/>
  <c r="AL49" i="26" s="1"/>
  <c r="AM49" i="26"/>
  <c r="AO49" i="26" s="1"/>
  <c r="AP49" i="26" s="1"/>
  <c r="H50" i="26"/>
  <c r="K50" i="26"/>
  <c r="N50" i="26"/>
  <c r="X50" i="26"/>
  <c r="Y50" i="26"/>
  <c r="AC50" i="26"/>
  <c r="AD50" i="26"/>
  <c r="AG50" i="26"/>
  <c r="AH50" i="26" s="1"/>
  <c r="AK50" i="26"/>
  <c r="AL50" i="26" s="1"/>
  <c r="AM50" i="26"/>
  <c r="AO50" i="26"/>
  <c r="AP50" i="26" s="1"/>
  <c r="H51" i="26"/>
  <c r="K51" i="26"/>
  <c r="N51" i="26"/>
  <c r="X51" i="26"/>
  <c r="Y51" i="26" s="1"/>
  <c r="AC51" i="26"/>
  <c r="AD51" i="26"/>
  <c r="AG51" i="26"/>
  <c r="AH51" i="26"/>
  <c r="AK51" i="26"/>
  <c r="AL51" i="26" s="1"/>
  <c r="AM51" i="26"/>
  <c r="AO51" i="26" s="1"/>
  <c r="AP51" i="26" s="1"/>
  <c r="H52" i="26"/>
  <c r="K52" i="26"/>
  <c r="N52" i="26"/>
  <c r="X52" i="26"/>
  <c r="Y52" i="26" s="1"/>
  <c r="AC52" i="26"/>
  <c r="AD52" i="26" s="1"/>
  <c r="AG52" i="26"/>
  <c r="AH52" i="26"/>
  <c r="AK52" i="26"/>
  <c r="AL52" i="26"/>
  <c r="AM52" i="26"/>
  <c r="AO52" i="26" s="1"/>
  <c r="AP52" i="26" s="1"/>
  <c r="H53" i="26"/>
  <c r="K53" i="26"/>
  <c r="N53" i="26"/>
  <c r="X53" i="26"/>
  <c r="Y53" i="26"/>
  <c r="AC53" i="26"/>
  <c r="AD53" i="26" s="1"/>
  <c r="AG53" i="26"/>
  <c r="AH53" i="26" s="1"/>
  <c r="AK53" i="26"/>
  <c r="AL53" i="26"/>
  <c r="AM53" i="26"/>
  <c r="AO53" i="26"/>
  <c r="AP53" i="26" s="1"/>
  <c r="D54" i="26"/>
  <c r="H54" i="26"/>
  <c r="K54" i="26"/>
  <c r="N54" i="26"/>
  <c r="X54" i="26"/>
  <c r="Y54" i="26"/>
  <c r="AC54" i="26"/>
  <c r="AD54" i="26" s="1"/>
  <c r="AG54" i="26"/>
  <c r="AH54" i="26" s="1"/>
  <c r="AK54" i="26"/>
  <c r="AL54" i="26"/>
  <c r="AM54" i="26"/>
  <c r="AO54" i="26"/>
  <c r="AP54" i="26"/>
  <c r="D55" i="26"/>
  <c r="H55" i="26"/>
  <c r="K55" i="26"/>
  <c r="N55" i="26"/>
  <c r="X55" i="26"/>
  <c r="Y55" i="26"/>
  <c r="AC55" i="26"/>
  <c r="AD55" i="26" s="1"/>
  <c r="AG55" i="26"/>
  <c r="AH55" i="26" s="1"/>
  <c r="AK55" i="26"/>
  <c r="AL55" i="26"/>
  <c r="AM55" i="26"/>
  <c r="AO55" i="26"/>
  <c r="AP55" i="26" s="1"/>
  <c r="D56" i="26"/>
  <c r="H56" i="26"/>
  <c r="K56" i="26"/>
  <c r="N56" i="26"/>
  <c r="X56" i="26"/>
  <c r="Y56" i="26"/>
  <c r="AC56" i="26"/>
  <c r="AD56" i="26" s="1"/>
  <c r="AG56" i="26"/>
  <c r="AH56" i="26" s="1"/>
  <c r="AK56" i="26"/>
  <c r="AL56" i="26"/>
  <c r="AM56" i="26"/>
  <c r="AO56" i="26"/>
  <c r="AP56" i="26" s="1"/>
  <c r="D57" i="26"/>
  <c r="H57" i="26"/>
  <c r="K57" i="26"/>
  <c r="N57" i="26"/>
  <c r="X57" i="26"/>
  <c r="Y57" i="26"/>
  <c r="AC57" i="26"/>
  <c r="AD57" i="26" s="1"/>
  <c r="AG57" i="26"/>
  <c r="AH57" i="26" s="1"/>
  <c r="AK57" i="26"/>
  <c r="AL57" i="26"/>
  <c r="AM57" i="26"/>
  <c r="AO57" i="26"/>
  <c r="AP57" i="26" s="1"/>
  <c r="D58" i="26"/>
  <c r="H58" i="26"/>
  <c r="K58" i="26"/>
  <c r="L58" i="26"/>
  <c r="N58" i="26"/>
  <c r="X58" i="26"/>
  <c r="Y58" i="26"/>
  <c r="AC58" i="26"/>
  <c r="AD58" i="26" s="1"/>
  <c r="AG58" i="26"/>
  <c r="AH58" i="26" s="1"/>
  <c r="AK58" i="26"/>
  <c r="AL58" i="26"/>
  <c r="AM58" i="26"/>
  <c r="AO58" i="26"/>
  <c r="AP58" i="26"/>
  <c r="D59" i="26"/>
  <c r="H59" i="26"/>
  <c r="K59" i="26"/>
  <c r="N59" i="26"/>
  <c r="X59" i="26"/>
  <c r="Y59" i="26"/>
  <c r="AC59" i="26"/>
  <c r="AD59" i="26" s="1"/>
  <c r="AG59" i="26"/>
  <c r="AH59" i="26" s="1"/>
  <c r="AK59" i="26"/>
  <c r="AL59" i="26"/>
  <c r="AM59" i="26"/>
  <c r="AO59" i="26"/>
  <c r="AP59" i="26" s="1"/>
  <c r="D60" i="26"/>
  <c r="H60" i="26"/>
  <c r="K60" i="26"/>
  <c r="L60" i="26"/>
  <c r="N60" i="26"/>
  <c r="X60" i="26"/>
  <c r="Y60" i="26"/>
  <c r="AC60" i="26"/>
  <c r="AD60" i="26" s="1"/>
  <c r="AG60" i="26"/>
  <c r="AH60" i="26" s="1"/>
  <c r="AK60" i="26"/>
  <c r="AL60" i="26"/>
  <c r="AM60" i="26"/>
  <c r="AO60" i="26"/>
  <c r="AP60" i="26" s="1"/>
  <c r="D61" i="26"/>
  <c r="H61" i="26"/>
  <c r="K61" i="26"/>
  <c r="L61" i="26"/>
  <c r="N61" i="26"/>
  <c r="X61" i="26"/>
  <c r="Y61" i="26"/>
  <c r="AC61" i="26"/>
  <c r="AD61" i="26" s="1"/>
  <c r="AG61" i="26"/>
  <c r="AH61" i="26" s="1"/>
  <c r="AK61" i="26"/>
  <c r="AL61" i="26"/>
  <c r="AM61" i="26"/>
  <c r="AO61" i="26"/>
  <c r="AP61" i="26" s="1"/>
  <c r="D62" i="26"/>
  <c r="H62" i="26"/>
  <c r="K62" i="26"/>
  <c r="N62" i="26"/>
  <c r="X62" i="26"/>
  <c r="Y62" i="26"/>
  <c r="AC62" i="26"/>
  <c r="AD62" i="26" s="1"/>
  <c r="AG62" i="26"/>
  <c r="AH62" i="26" s="1"/>
  <c r="AK62" i="26"/>
  <c r="AL62" i="26"/>
  <c r="AM62" i="26"/>
  <c r="AO62" i="26"/>
  <c r="AP62" i="26"/>
  <c r="D63" i="26"/>
  <c r="H63" i="26"/>
  <c r="K63" i="26"/>
  <c r="N63" i="26"/>
  <c r="X63" i="26"/>
  <c r="Y63" i="26"/>
  <c r="AC63" i="26"/>
  <c r="AD63" i="26" s="1"/>
  <c r="AG63" i="26"/>
  <c r="AH63" i="26" s="1"/>
  <c r="AK63" i="26"/>
  <c r="AL63" i="26"/>
  <c r="AM63" i="26"/>
  <c r="AO63" i="26"/>
  <c r="AP63" i="26" s="1"/>
  <c r="D64" i="26"/>
  <c r="H64" i="26"/>
  <c r="K64" i="26"/>
  <c r="N64" i="26"/>
  <c r="X64" i="26"/>
  <c r="Y64" i="26"/>
  <c r="AC64" i="26"/>
  <c r="AD64" i="26" s="1"/>
  <c r="AG64" i="26"/>
  <c r="AH64" i="26" s="1"/>
  <c r="AK64" i="26"/>
  <c r="AL64" i="26"/>
  <c r="AM64" i="26"/>
  <c r="AO64" i="26"/>
  <c r="AP64" i="26" s="1"/>
  <c r="D65" i="26"/>
  <c r="H65" i="26"/>
  <c r="K65" i="26"/>
  <c r="N65" i="26"/>
  <c r="X65" i="26"/>
  <c r="Y65" i="26" s="1"/>
  <c r="AC65" i="26"/>
  <c r="AD65" i="26"/>
  <c r="AG65" i="26"/>
  <c r="AH65" i="26"/>
  <c r="AK65" i="26"/>
  <c r="AL65" i="26" s="1"/>
  <c r="AM65" i="26"/>
  <c r="AO65" i="26" s="1"/>
  <c r="AP65" i="26"/>
  <c r="D66" i="26"/>
  <c r="H66" i="26"/>
  <c r="K66" i="26"/>
  <c r="N66" i="26"/>
  <c r="X66" i="26"/>
  <c r="Y66" i="26"/>
  <c r="AC66" i="26"/>
  <c r="AD66" i="26"/>
  <c r="AG66" i="26"/>
  <c r="AH66" i="26" s="1"/>
  <c r="AK66" i="26"/>
  <c r="AL66" i="26" s="1"/>
  <c r="AM66" i="26"/>
  <c r="AO66" i="26"/>
  <c r="AP66" i="26" s="1"/>
  <c r="D67" i="26"/>
  <c r="H67" i="26"/>
  <c r="K67" i="26"/>
  <c r="N67" i="26"/>
  <c r="X67" i="26"/>
  <c r="Y67" i="26" s="1"/>
  <c r="AC67" i="26"/>
  <c r="AD67" i="26" s="1"/>
  <c r="AG67" i="26"/>
  <c r="AH67" i="26" s="1"/>
  <c r="AK67" i="26"/>
  <c r="AL67" i="26"/>
  <c r="AM67" i="26"/>
  <c r="AO67" i="26" s="1"/>
  <c r="AP67" i="26" s="1"/>
  <c r="D68" i="26"/>
  <c r="H68" i="26"/>
  <c r="K68" i="26"/>
  <c r="N68" i="26"/>
  <c r="X68" i="26"/>
  <c r="Y68" i="26" s="1"/>
  <c r="AC68" i="26"/>
  <c r="AD68" i="26"/>
  <c r="AG68" i="26"/>
  <c r="AH68" i="26"/>
  <c r="AK68" i="26"/>
  <c r="AL68" i="26" s="1"/>
  <c r="AM68" i="26"/>
  <c r="AO68" i="26" s="1"/>
  <c r="AP68" i="26" s="1"/>
  <c r="D69" i="26"/>
  <c r="H69" i="26"/>
  <c r="K69" i="26"/>
  <c r="N69" i="26"/>
  <c r="X69" i="26"/>
  <c r="Y69" i="26" s="1"/>
  <c r="AC69" i="26"/>
  <c r="AD69" i="26"/>
  <c r="AG69" i="26"/>
  <c r="AH69" i="26"/>
  <c r="AK69" i="26"/>
  <c r="AL69" i="26" s="1"/>
  <c r="AM69" i="26"/>
  <c r="AO69" i="26" s="1"/>
  <c r="AP69" i="26" s="1"/>
  <c r="D70" i="26"/>
  <c r="H70" i="26"/>
  <c r="K70" i="26"/>
  <c r="L70" i="26"/>
  <c r="N70" i="26"/>
  <c r="X70" i="26"/>
  <c r="Y70" i="26" s="1"/>
  <c r="AC70" i="26"/>
  <c r="AD70" i="26"/>
  <c r="AG70" i="26"/>
  <c r="AH70" i="26"/>
  <c r="AK70" i="26"/>
  <c r="AL70" i="26" s="1"/>
  <c r="AM70" i="26"/>
  <c r="AO70" i="26" s="1"/>
  <c r="AP70" i="26" s="1"/>
  <c r="D71" i="26"/>
  <c r="F71" i="26"/>
  <c r="H71" i="26"/>
  <c r="K71" i="26"/>
  <c r="L71" i="26"/>
  <c r="N71" i="26"/>
  <c r="X71" i="26"/>
  <c r="Y71" i="26" s="1"/>
  <c r="AC71" i="26"/>
  <c r="AD71" i="26" s="1"/>
  <c r="AG71" i="26"/>
  <c r="AH71" i="26" s="1"/>
  <c r="AK71" i="26"/>
  <c r="AL71" i="26"/>
  <c r="AM71" i="26"/>
  <c r="AO71" i="26" s="1"/>
  <c r="AP71" i="26" s="1"/>
  <c r="D72" i="26"/>
  <c r="F72" i="26"/>
  <c r="H72" i="26"/>
  <c r="N72" i="26"/>
  <c r="X72" i="26"/>
  <c r="Y72" i="26" s="1"/>
  <c r="AC72" i="26"/>
  <c r="AD72" i="26" s="1"/>
  <c r="AG72" i="26"/>
  <c r="AH72" i="26"/>
  <c r="AK72" i="26"/>
  <c r="AL72" i="26"/>
  <c r="AM72" i="26"/>
  <c r="AO72" i="26" s="1"/>
  <c r="AP72" i="26" s="1"/>
  <c r="D73" i="26"/>
  <c r="F73" i="26"/>
  <c r="H73" i="26"/>
  <c r="K73" i="26"/>
  <c r="N73" i="26"/>
  <c r="X73" i="26"/>
  <c r="Y73" i="26"/>
  <c r="AC73" i="26"/>
  <c r="AD73" i="26"/>
  <c r="AG73" i="26"/>
  <c r="AH73" i="26" s="1"/>
  <c r="AK73" i="26"/>
  <c r="AL73" i="26" s="1"/>
  <c r="AM73" i="26"/>
  <c r="AO73" i="26"/>
  <c r="AP73" i="26"/>
  <c r="D74" i="26"/>
  <c r="F74" i="26"/>
  <c r="H74" i="26"/>
  <c r="K74" i="26"/>
  <c r="N74" i="26"/>
  <c r="X74" i="26"/>
  <c r="Y74" i="26"/>
  <c r="AC74" i="26"/>
  <c r="AD74" i="26" s="1"/>
  <c r="AG74" i="26"/>
  <c r="AH74" i="26"/>
  <c r="AK74" i="26"/>
  <c r="AL74" i="26" s="1"/>
  <c r="AM74" i="26"/>
  <c r="AO74" i="26"/>
  <c r="AP74" i="26"/>
  <c r="D75" i="26"/>
  <c r="F75" i="26"/>
  <c r="H75" i="26"/>
  <c r="K75" i="26"/>
  <c r="N75" i="26"/>
  <c r="X75" i="26"/>
  <c r="Y75" i="26"/>
  <c r="AC75" i="26"/>
  <c r="AD75" i="26" s="1"/>
  <c r="AG75" i="26"/>
  <c r="AH75" i="26" s="1"/>
  <c r="AK75" i="26"/>
  <c r="AL75" i="26"/>
  <c r="AM75" i="26"/>
  <c r="AO75" i="26"/>
  <c r="AP75" i="26" s="1"/>
  <c r="D76" i="26"/>
  <c r="F76" i="26"/>
  <c r="H76" i="26"/>
  <c r="K76" i="26"/>
  <c r="N76" i="26"/>
  <c r="X76" i="26"/>
  <c r="Y76" i="26"/>
  <c r="AC76" i="26"/>
  <c r="AD76" i="26" s="1"/>
  <c r="AG76" i="26"/>
  <c r="AH76" i="26" s="1"/>
  <c r="AK76" i="26"/>
  <c r="AL76" i="26"/>
  <c r="AM76" i="26"/>
  <c r="AO76" i="26"/>
  <c r="AP76" i="26" s="1"/>
  <c r="D77" i="26"/>
  <c r="F77" i="26"/>
  <c r="H77" i="26"/>
  <c r="K77" i="26"/>
  <c r="N77" i="26"/>
  <c r="X77" i="26"/>
  <c r="Y77" i="26" s="1"/>
  <c r="AC77" i="26"/>
  <c r="AD77" i="26"/>
  <c r="AG77" i="26"/>
  <c r="AH77" i="26" s="1"/>
  <c r="AK77" i="26"/>
  <c r="AL77" i="26" s="1"/>
  <c r="AM77" i="26"/>
  <c r="AO77" i="26"/>
  <c r="AP77" i="26" s="1"/>
  <c r="D78" i="26"/>
  <c r="F78" i="26"/>
  <c r="H78" i="26"/>
  <c r="K78" i="26"/>
  <c r="L78" i="26"/>
  <c r="N78" i="26"/>
  <c r="X78" i="26"/>
  <c r="Y78" i="26" s="1"/>
  <c r="AC78" i="26"/>
  <c r="AD78" i="26" s="1"/>
  <c r="AG78" i="26"/>
  <c r="AH78" i="26"/>
  <c r="AK78" i="26"/>
  <c r="AL78" i="26"/>
  <c r="AM78" i="26"/>
  <c r="AO78" i="26" s="1"/>
  <c r="AP78" i="26" s="1"/>
  <c r="D79" i="26"/>
  <c r="F79" i="26"/>
  <c r="H79" i="26"/>
  <c r="K79" i="26"/>
  <c r="L79" i="26"/>
  <c r="N79" i="26"/>
  <c r="X79" i="26"/>
  <c r="Y79" i="26"/>
  <c r="AC79" i="26"/>
  <c r="AD79" i="26" s="1"/>
  <c r="AG79" i="26"/>
  <c r="AH79" i="26" s="1"/>
  <c r="AK79" i="26"/>
  <c r="AL79" i="26" s="1"/>
  <c r="AM79" i="26"/>
  <c r="AO79" i="26"/>
  <c r="AP79" i="26" s="1"/>
  <c r="D80" i="26"/>
  <c r="F80" i="26"/>
  <c r="H80" i="26"/>
  <c r="K80" i="26"/>
  <c r="L80" i="26"/>
  <c r="N80" i="26"/>
  <c r="X80" i="26"/>
  <c r="Y80" i="26" s="1"/>
  <c r="AC80" i="26"/>
  <c r="AD80" i="26"/>
  <c r="AG80" i="26"/>
  <c r="AH80" i="26"/>
  <c r="AK80" i="26"/>
  <c r="AL80" i="26" s="1"/>
  <c r="AM80" i="26"/>
  <c r="AO80" i="26" s="1"/>
  <c r="AP80" i="26" s="1"/>
  <c r="D81" i="26"/>
  <c r="F81" i="26"/>
  <c r="H81" i="26"/>
  <c r="K81" i="26"/>
  <c r="N81" i="26"/>
  <c r="X81" i="26"/>
  <c r="Y81" i="26" s="1"/>
  <c r="AC81" i="26"/>
  <c r="AD81" i="26" s="1"/>
  <c r="AG81" i="26"/>
  <c r="AH81" i="26" s="1"/>
  <c r="AK81" i="26"/>
  <c r="AL81" i="26"/>
  <c r="AM81" i="26"/>
  <c r="AO81" i="26" s="1"/>
  <c r="AP81" i="26" s="1"/>
  <c r="D82" i="26"/>
  <c r="F82" i="26"/>
  <c r="H82" i="26"/>
  <c r="K82" i="26"/>
  <c r="N82" i="26"/>
  <c r="X82" i="26"/>
  <c r="Y82" i="26"/>
  <c r="AC82" i="26"/>
  <c r="AD82" i="26"/>
  <c r="AG82" i="26"/>
  <c r="AH82" i="26" s="1"/>
  <c r="AK82" i="26"/>
  <c r="AL82" i="26" s="1"/>
  <c r="AM82" i="26"/>
  <c r="AO82" i="26"/>
  <c r="AP82" i="26" s="1"/>
  <c r="D83" i="26"/>
  <c r="F83" i="26"/>
  <c r="H83" i="26"/>
  <c r="K83" i="26"/>
  <c r="N83" i="26"/>
  <c r="X83" i="26"/>
  <c r="Y83" i="26" s="1"/>
  <c r="AC83" i="26"/>
  <c r="AD83" i="26"/>
  <c r="AG83" i="26"/>
  <c r="AH83" i="26"/>
  <c r="AK83" i="26"/>
  <c r="AL83" i="26" s="1"/>
  <c r="AM83" i="26"/>
  <c r="AO83" i="26" s="1"/>
  <c r="AP83" i="26" s="1"/>
  <c r="D84" i="26"/>
  <c r="F84" i="26"/>
  <c r="H84" i="26"/>
  <c r="K84" i="26"/>
  <c r="N84" i="26"/>
  <c r="X84" i="26"/>
  <c r="Y84" i="26"/>
  <c r="AC84" i="26"/>
  <c r="AD84" i="26" s="1"/>
  <c r="AG84" i="26"/>
  <c r="AH84" i="26" s="1"/>
  <c r="AK84" i="26"/>
  <c r="AL84" i="26"/>
  <c r="AM84" i="26"/>
  <c r="AO84" i="26"/>
  <c r="AP84" i="26"/>
  <c r="D85" i="26"/>
  <c r="F85" i="26"/>
  <c r="H85" i="26"/>
  <c r="K85" i="26"/>
  <c r="N85" i="26"/>
  <c r="X85" i="26"/>
  <c r="Y85" i="26"/>
  <c r="AC85" i="26"/>
  <c r="AD85" i="26"/>
  <c r="AG85" i="26"/>
  <c r="AH85" i="26" s="1"/>
  <c r="AK85" i="26"/>
  <c r="AL85" i="26" s="1"/>
  <c r="AM85" i="26"/>
  <c r="AO85" i="26"/>
  <c r="AP85" i="26" s="1"/>
  <c r="D86" i="26"/>
  <c r="F86" i="26"/>
  <c r="H86" i="26"/>
  <c r="K86" i="26"/>
  <c r="N86" i="26"/>
  <c r="X86" i="26"/>
  <c r="Y86" i="26" s="1"/>
  <c r="AC86" i="26"/>
  <c r="AD86" i="26"/>
  <c r="AG86" i="26"/>
  <c r="AH86" i="26" s="1"/>
  <c r="AK86" i="26"/>
  <c r="AL86" i="26" s="1"/>
  <c r="AM86" i="26"/>
  <c r="AO86" i="26"/>
  <c r="AP86" i="26" s="1"/>
  <c r="D87" i="26"/>
  <c r="F87" i="26"/>
  <c r="H87" i="26"/>
  <c r="K87" i="26"/>
  <c r="N87" i="26"/>
  <c r="X87" i="26"/>
  <c r="Y87" i="26"/>
  <c r="AC87" i="26"/>
  <c r="AD87" i="26"/>
  <c r="AG87" i="26"/>
  <c r="AH87" i="26" s="1"/>
  <c r="AK87" i="26"/>
  <c r="AL87" i="26" s="1"/>
  <c r="AM87" i="26"/>
  <c r="AO87" i="26"/>
  <c r="AP87" i="26" s="1"/>
  <c r="D88" i="26"/>
  <c r="F88" i="26"/>
  <c r="H88" i="26"/>
  <c r="K88" i="26"/>
  <c r="N88" i="26"/>
  <c r="X88" i="26"/>
  <c r="Y88" i="26" s="1"/>
  <c r="AC88" i="26"/>
  <c r="AD88" i="26" s="1"/>
  <c r="AG88" i="26"/>
  <c r="AH88" i="26"/>
  <c r="AK88" i="26"/>
  <c r="AL88" i="26"/>
  <c r="AM88" i="26"/>
  <c r="AO88" i="26" s="1"/>
  <c r="AP88" i="26" s="1"/>
  <c r="D89" i="26"/>
  <c r="F89" i="26"/>
  <c r="H89" i="26"/>
  <c r="K89" i="26"/>
  <c r="N89" i="26"/>
  <c r="X89" i="26"/>
  <c r="Y89" i="26"/>
  <c r="AC89" i="26"/>
  <c r="AD89" i="26" s="1"/>
  <c r="AG89" i="26"/>
  <c r="AH89" i="26" s="1"/>
  <c r="AK89" i="26"/>
  <c r="AL89" i="26" s="1"/>
  <c r="AM89" i="26"/>
  <c r="AO89" i="26"/>
  <c r="AP89" i="26" s="1"/>
  <c r="D90" i="26"/>
  <c r="F90" i="26"/>
  <c r="H90" i="26"/>
  <c r="K90" i="26"/>
  <c r="N90" i="26"/>
  <c r="X90" i="26"/>
  <c r="Y90" i="26" s="1"/>
  <c r="AC90" i="26"/>
  <c r="AD90" i="26"/>
  <c r="AG90" i="26"/>
  <c r="AH90" i="26"/>
  <c r="AK90" i="26"/>
  <c r="AL90" i="26" s="1"/>
  <c r="AM90" i="26"/>
  <c r="AO90" i="26" s="1"/>
  <c r="AP90" i="26" s="1"/>
  <c r="D91" i="26"/>
  <c r="F91" i="26"/>
  <c r="H91" i="26"/>
  <c r="K91" i="26"/>
  <c r="N91" i="26"/>
  <c r="X91" i="26"/>
  <c r="Y91" i="26" s="1"/>
  <c r="AC91" i="26"/>
  <c r="AD91" i="26"/>
  <c r="AG91" i="26"/>
  <c r="AH91" i="26"/>
  <c r="AK91" i="26"/>
  <c r="AL91" i="26" s="1"/>
  <c r="AM91" i="26"/>
  <c r="AO91" i="26" s="1"/>
  <c r="AP91" i="26" s="1"/>
  <c r="D92" i="26"/>
  <c r="F92" i="26"/>
  <c r="H92" i="26"/>
  <c r="K92" i="26"/>
  <c r="N92" i="26"/>
  <c r="X92" i="26"/>
  <c r="Y92" i="26" s="1"/>
  <c r="AC92" i="26"/>
  <c r="AD92" i="26" s="1"/>
  <c r="AG92" i="26"/>
  <c r="AH92" i="26"/>
  <c r="AK92" i="26"/>
  <c r="AL92" i="26"/>
  <c r="AM92" i="26"/>
  <c r="AO92" i="26" s="1"/>
  <c r="AP92" i="26" s="1"/>
  <c r="D93" i="26"/>
  <c r="F93" i="26"/>
  <c r="H93" i="26"/>
  <c r="K93" i="26"/>
  <c r="N93" i="26"/>
  <c r="X93" i="26"/>
  <c r="Y93" i="26" s="1"/>
  <c r="AC93" i="26"/>
  <c r="AD93" i="26" s="1"/>
  <c r="AG93" i="26"/>
  <c r="AH93" i="26"/>
  <c r="AK93" i="26"/>
  <c r="AL93" i="26"/>
  <c r="AM93" i="26"/>
  <c r="AO93" i="26" s="1"/>
  <c r="AP93" i="26" s="1"/>
  <c r="D94" i="26"/>
  <c r="F94" i="26"/>
  <c r="H94" i="26"/>
  <c r="K94" i="26"/>
  <c r="L94" i="26"/>
  <c r="N94" i="26"/>
  <c r="X94" i="26"/>
  <c r="Y94" i="26"/>
  <c r="AC94" i="26"/>
  <c r="AD94" i="26"/>
  <c r="AG94" i="26"/>
  <c r="AH94" i="26" s="1"/>
  <c r="AK94" i="26"/>
  <c r="AL94" i="26" s="1"/>
  <c r="AM94" i="26"/>
  <c r="AO94" i="26"/>
  <c r="AP94" i="26" s="1"/>
  <c r="D95" i="26"/>
  <c r="F95" i="26"/>
  <c r="H95" i="26"/>
  <c r="K95" i="26"/>
  <c r="N95" i="26"/>
  <c r="X95" i="26"/>
  <c r="Y95" i="26"/>
  <c r="AC95" i="26"/>
  <c r="AD95" i="26"/>
  <c r="AG95" i="26"/>
  <c r="AH95" i="26" s="1"/>
  <c r="AK95" i="26"/>
  <c r="AL95" i="26" s="1"/>
  <c r="AM95" i="26"/>
  <c r="AO95" i="26"/>
  <c r="AP95" i="26" s="1"/>
  <c r="D96" i="26"/>
  <c r="F96" i="26"/>
  <c r="H96" i="26"/>
  <c r="K96" i="26"/>
  <c r="N96" i="26"/>
  <c r="X96" i="26"/>
  <c r="Y96" i="26"/>
  <c r="AC96" i="26"/>
  <c r="AD96" i="26"/>
  <c r="AG96" i="26"/>
  <c r="AH96" i="26" s="1"/>
  <c r="AK96" i="26"/>
  <c r="AL96" i="26" s="1"/>
  <c r="AM96" i="26"/>
  <c r="AO96" i="26"/>
  <c r="AP96" i="26" s="1"/>
  <c r="D97" i="26"/>
  <c r="F97" i="26"/>
  <c r="H97" i="26"/>
  <c r="K97" i="26"/>
  <c r="N97" i="26"/>
  <c r="X97" i="26"/>
  <c r="Y97" i="26" s="1"/>
  <c r="AC97" i="26"/>
  <c r="AD97" i="26"/>
  <c r="AG97" i="26"/>
  <c r="AH97" i="26"/>
  <c r="AK97" i="26"/>
  <c r="AL97" i="26" s="1"/>
  <c r="AM97" i="26"/>
  <c r="AO97" i="26" s="1"/>
  <c r="AP97" i="26"/>
  <c r="D98" i="26"/>
  <c r="F98" i="26"/>
  <c r="H98" i="26"/>
  <c r="N98" i="26"/>
  <c r="X98" i="26"/>
  <c r="Y98" i="26" s="1"/>
  <c r="AC98" i="26"/>
  <c r="AD98" i="26"/>
  <c r="AG98" i="26"/>
  <c r="AH98" i="26"/>
  <c r="AK98" i="26"/>
  <c r="AL98" i="26" s="1"/>
  <c r="AM98" i="26"/>
  <c r="AO98" i="26" s="1"/>
  <c r="AP98" i="26"/>
  <c r="X99" i="26"/>
  <c r="Y99" i="26" s="1"/>
  <c r="AC99" i="26"/>
  <c r="AD99" i="26" s="1"/>
  <c r="AG99" i="26"/>
  <c r="AH99" i="26"/>
  <c r="AK99" i="26"/>
  <c r="AL99" i="26"/>
  <c r="AM99" i="26"/>
  <c r="AO99" i="26" s="1"/>
  <c r="AP99" i="26"/>
  <c r="X100" i="26"/>
  <c r="Y100" i="26" s="1"/>
  <c r="AC100" i="26"/>
  <c r="AD100" i="26" s="1"/>
  <c r="AG100" i="26"/>
  <c r="AH100" i="26"/>
  <c r="AK100" i="26"/>
  <c r="AL100" i="26"/>
  <c r="AM100" i="26"/>
  <c r="AO100" i="26" s="1"/>
  <c r="AP100" i="26" s="1"/>
  <c r="X101" i="26"/>
  <c r="Y101" i="26"/>
  <c r="AC101" i="26"/>
  <c r="AD101" i="26" s="1"/>
  <c r="AG101" i="26"/>
  <c r="AH101" i="26" s="1"/>
  <c r="AK101" i="26"/>
  <c r="AL101" i="26"/>
  <c r="AM101" i="26"/>
  <c r="AO101" i="26"/>
  <c r="AP101" i="26"/>
  <c r="X102" i="26"/>
  <c r="Y102" i="26"/>
  <c r="AC102" i="26"/>
  <c r="AD102" i="26" s="1"/>
  <c r="AG102" i="26"/>
  <c r="AH102" i="26" s="1"/>
  <c r="AK102" i="26"/>
  <c r="AL102" i="26"/>
  <c r="AM102" i="26"/>
  <c r="AO102" i="26"/>
  <c r="AP102" i="26" s="1"/>
  <c r="X103" i="26"/>
  <c r="Y103" i="26"/>
  <c r="AC103" i="26"/>
  <c r="AD103" i="26"/>
  <c r="AG103" i="26"/>
  <c r="AH103" i="26" s="1"/>
  <c r="AK103" i="26"/>
  <c r="AL103" i="26" s="1"/>
  <c r="AM103" i="26"/>
  <c r="AO103" i="26"/>
  <c r="AP103" i="26" s="1"/>
  <c r="X104" i="26"/>
  <c r="Y104" i="26"/>
  <c r="AC104" i="26"/>
  <c r="AD104" i="26"/>
  <c r="AG104" i="26"/>
  <c r="AH104" i="26" s="1"/>
  <c r="AK104" i="26"/>
  <c r="AL104" i="26" s="1"/>
  <c r="AM104" i="26"/>
  <c r="AO104" i="26"/>
  <c r="AP104" i="26" s="1"/>
  <c r="E110" i="26"/>
  <c r="G110" i="26"/>
  <c r="I110" i="26" s="1"/>
  <c r="J110" i="26" s="1"/>
  <c r="I114" i="26"/>
  <c r="J114" i="26"/>
  <c r="S114" i="26"/>
  <c r="T114" i="26"/>
  <c r="W114" i="26"/>
  <c r="X114" i="26" s="1"/>
  <c r="AA114" i="26"/>
  <c r="AB114" i="26" s="1"/>
  <c r="AE114" i="26"/>
  <c r="AF114" i="26"/>
  <c r="AI114" i="26"/>
  <c r="AJ114" i="26"/>
  <c r="AN114" i="26"/>
  <c r="AO114" i="26" s="1"/>
  <c r="AP114" i="26"/>
  <c r="AR114" i="26" s="1"/>
  <c r="AS114" i="26"/>
  <c r="AV114" i="26"/>
  <c r="AW114" i="26" s="1"/>
  <c r="AZ114" i="26"/>
  <c r="BA114" i="26" s="1"/>
  <c r="I115" i="26"/>
  <c r="J115" i="26" s="1"/>
  <c r="T115" i="26"/>
  <c r="W115" i="26"/>
  <c r="X115" i="26" s="1"/>
  <c r="AA115" i="26"/>
  <c r="AB115" i="26" s="1"/>
  <c r="AE115" i="26"/>
  <c r="AF115" i="26"/>
  <c r="AI115" i="26"/>
  <c r="AJ115" i="26"/>
  <c r="AN115" i="26"/>
  <c r="AO115" i="26" s="1"/>
  <c r="AP115" i="26"/>
  <c r="AR115" i="26" s="1"/>
  <c r="AS115" i="26" s="1"/>
  <c r="AV115" i="26"/>
  <c r="AW115" i="26" s="1"/>
  <c r="AZ115" i="26"/>
  <c r="BA115" i="26"/>
  <c r="I116" i="26"/>
  <c r="J116" i="26" s="1"/>
  <c r="I117" i="26"/>
  <c r="J117" i="26"/>
  <c r="T117" i="26"/>
  <c r="X117" i="26"/>
  <c r="AB117" i="26"/>
  <c r="AE117" i="26"/>
  <c r="AF117" i="26" s="1"/>
  <c r="AI117" i="26"/>
  <c r="AJ117" i="26"/>
  <c r="AN117" i="26"/>
  <c r="AO117" i="26"/>
  <c r="AP117" i="26"/>
  <c r="AR117" i="26" s="1"/>
  <c r="AS117" i="26"/>
  <c r="AV117" i="26"/>
  <c r="AW117" i="26" s="1"/>
  <c r="AZ117" i="26"/>
  <c r="BA117" i="26"/>
  <c r="I118" i="26"/>
  <c r="J118" i="26" s="1"/>
  <c r="AF118" i="26"/>
  <c r="AJ118" i="26"/>
  <c r="AN118" i="26"/>
  <c r="AO118" i="26" s="1"/>
  <c r="AR118" i="26"/>
  <c r="AS118" i="26"/>
  <c r="AV118" i="26"/>
  <c r="AW118" i="26" s="1"/>
  <c r="AZ118" i="26"/>
  <c r="BA118" i="26" s="1"/>
  <c r="E119" i="26"/>
  <c r="I119" i="26"/>
  <c r="J119" i="26"/>
  <c r="V21" i="25"/>
  <c r="AC21" i="25"/>
  <c r="AD21" i="25" s="1"/>
  <c r="AK21" i="25"/>
  <c r="AL21" i="25" s="1"/>
  <c r="AO21" i="25"/>
  <c r="AP21" i="25" s="1"/>
  <c r="X22" i="25"/>
  <c r="Y22" i="25" s="1"/>
  <c r="AC22" i="25"/>
  <c r="AD22" i="25"/>
  <c r="AE22" i="25"/>
  <c r="AG22" i="25" s="1"/>
  <c r="AH22" i="25" s="1"/>
  <c r="AK22" i="25"/>
  <c r="AL22" i="25" s="1"/>
  <c r="AO22" i="25"/>
  <c r="AP22" i="25" s="1"/>
  <c r="X23" i="25"/>
  <c r="Y23" i="25" s="1"/>
  <c r="AC23" i="25"/>
  <c r="AD23" i="25"/>
  <c r="AE23" i="25"/>
  <c r="AG23" i="25" s="1"/>
  <c r="AH23" i="25" s="1"/>
  <c r="AK23" i="25"/>
  <c r="AL23" i="25"/>
  <c r="AO23" i="25"/>
  <c r="AP23" i="25" s="1"/>
  <c r="X24" i="25"/>
  <c r="Y24" i="25" s="1"/>
  <c r="AC24" i="25"/>
  <c r="AD24" i="25" s="1"/>
  <c r="AE24" i="25"/>
  <c r="AG24" i="25"/>
  <c r="AH24" i="25" s="1"/>
  <c r="AK24" i="25"/>
  <c r="AL24" i="25"/>
  <c r="AO24" i="25"/>
  <c r="AP24" i="25" s="1"/>
  <c r="X25" i="25"/>
  <c r="Y25" i="25" s="1"/>
  <c r="AC25" i="25"/>
  <c r="AD25" i="25"/>
  <c r="AE25" i="25"/>
  <c r="AG25" i="25"/>
  <c r="AH25" i="25" s="1"/>
  <c r="AK25" i="25"/>
  <c r="AL25" i="25" s="1"/>
  <c r="AO25" i="25"/>
  <c r="AP25" i="25"/>
  <c r="V32" i="25"/>
  <c r="AC32" i="25"/>
  <c r="AD32" i="25" s="1"/>
  <c r="AK32" i="25"/>
  <c r="AL32" i="25" s="1"/>
  <c r="AO32" i="25"/>
  <c r="AP32" i="25" s="1"/>
  <c r="X43" i="25"/>
  <c r="Y43" i="25"/>
  <c r="AC43" i="25"/>
  <c r="AD43" i="25"/>
  <c r="AG43" i="25"/>
  <c r="AH43" i="25" s="1"/>
  <c r="AK43" i="25"/>
  <c r="AL43" i="25" s="1"/>
  <c r="AM43" i="25"/>
  <c r="AO43" i="25"/>
  <c r="AP43" i="25"/>
  <c r="X44" i="25"/>
  <c r="Y44" i="25"/>
  <c r="AC44" i="25"/>
  <c r="AD44" i="25"/>
  <c r="AG44" i="25"/>
  <c r="AH44" i="25" s="1"/>
  <c r="AK44" i="25"/>
  <c r="AL44" i="25"/>
  <c r="AM44" i="25"/>
  <c r="AO44" i="25"/>
  <c r="AP44" i="25" s="1"/>
  <c r="X45" i="25"/>
  <c r="Y45" i="25" s="1"/>
  <c r="AC45" i="25"/>
  <c r="AD45" i="25"/>
  <c r="AG45" i="25"/>
  <c r="AH45" i="25"/>
  <c r="AK45" i="25"/>
  <c r="AL45" i="25" s="1"/>
  <c r="AM45" i="25"/>
  <c r="AO45" i="25" s="1"/>
  <c r="AP45" i="25" s="1"/>
  <c r="X46" i="25"/>
  <c r="Y46" i="25"/>
  <c r="AC46" i="25"/>
  <c r="AD46" i="25"/>
  <c r="AG46" i="25"/>
  <c r="AH46" i="25"/>
  <c r="AK46" i="25"/>
  <c r="AL46" i="25" s="1"/>
  <c r="AM46" i="25"/>
  <c r="AO46" i="25"/>
  <c r="AP46" i="25"/>
  <c r="X47" i="25"/>
  <c r="Y47" i="25" s="1"/>
  <c r="AC47" i="25"/>
  <c r="AD47" i="25" s="1"/>
  <c r="AG47" i="25"/>
  <c r="AH47" i="25" s="1"/>
  <c r="AK47" i="25"/>
  <c r="AL47" i="25"/>
  <c r="AM47" i="25"/>
  <c r="AO47" i="25" s="1"/>
  <c r="AP47" i="25"/>
  <c r="X48" i="25"/>
  <c r="Y48" i="25" s="1"/>
  <c r="AC48" i="25"/>
  <c r="AD48" i="25" s="1"/>
  <c r="AG48" i="25"/>
  <c r="AH48" i="25"/>
  <c r="AK48" i="25"/>
  <c r="AL48" i="25"/>
  <c r="AM48" i="25"/>
  <c r="AO48" i="25" s="1"/>
  <c r="AP48" i="25" s="1"/>
  <c r="D55" i="25"/>
  <c r="F55" i="25"/>
  <c r="H55" i="25"/>
  <c r="K55" i="25"/>
  <c r="N55" i="25"/>
  <c r="X55" i="25"/>
  <c r="Y55" i="25" s="1"/>
  <c r="AC55" i="25"/>
  <c r="AD55" i="25"/>
  <c r="AG55" i="25"/>
  <c r="AH55" i="25" s="1"/>
  <c r="AK55" i="25"/>
  <c r="AL55" i="25" s="1"/>
  <c r="AM55" i="25"/>
  <c r="AO55" i="25"/>
  <c r="AP55" i="25" s="1"/>
  <c r="D56" i="25"/>
  <c r="F56" i="25"/>
  <c r="H56" i="25"/>
  <c r="K56" i="25"/>
  <c r="N56" i="25"/>
  <c r="X56" i="25"/>
  <c r="Y56" i="25" s="1"/>
  <c r="AC56" i="25"/>
  <c r="AD56" i="25"/>
  <c r="AG56" i="25"/>
  <c r="AH56" i="25"/>
  <c r="AK56" i="25"/>
  <c r="AL56" i="25" s="1"/>
  <c r="AM56" i="25"/>
  <c r="AO56" i="25"/>
  <c r="AP56" i="25"/>
  <c r="D57" i="25"/>
  <c r="F57" i="25"/>
  <c r="H57" i="25"/>
  <c r="K57" i="25"/>
  <c r="N57" i="25"/>
  <c r="X57" i="25"/>
  <c r="Y57" i="25"/>
  <c r="AC57" i="25"/>
  <c r="AD57" i="25" s="1"/>
  <c r="AG57" i="25"/>
  <c r="AH57" i="25" s="1"/>
  <c r="AK57" i="25"/>
  <c r="AL57" i="25" s="1"/>
  <c r="AM57" i="25"/>
  <c r="AO57" i="25"/>
  <c r="AP57" i="25"/>
  <c r="D58" i="25"/>
  <c r="F58" i="25"/>
  <c r="H58" i="25"/>
  <c r="K58" i="25"/>
  <c r="N58" i="25"/>
  <c r="X58" i="25"/>
  <c r="Y58" i="25"/>
  <c r="AC58" i="25"/>
  <c r="AD58" i="25"/>
  <c r="AG58" i="25"/>
  <c r="AH58" i="25" s="1"/>
  <c r="AK58" i="25"/>
  <c r="AL58" i="25" s="1"/>
  <c r="AM58" i="25"/>
  <c r="AO58" i="25"/>
  <c r="AP58" i="25" s="1"/>
  <c r="D59" i="25"/>
  <c r="F59" i="25"/>
  <c r="H59" i="25"/>
  <c r="K59" i="25"/>
  <c r="L59" i="25"/>
  <c r="N59" i="25"/>
  <c r="X59" i="25"/>
  <c r="Y59" i="25" s="1"/>
  <c r="AC59" i="25"/>
  <c r="AD59" i="25" s="1"/>
  <c r="AG59" i="25"/>
  <c r="AH59" i="25" s="1"/>
  <c r="AK59" i="25"/>
  <c r="AL59" i="25"/>
  <c r="AM59" i="25"/>
  <c r="AO59" i="25" s="1"/>
  <c r="AP59" i="25"/>
  <c r="D60" i="25"/>
  <c r="F60" i="25"/>
  <c r="H60" i="25"/>
  <c r="K60" i="25"/>
  <c r="L60" i="25"/>
  <c r="N60" i="25"/>
  <c r="X60" i="25"/>
  <c r="Y60" i="25"/>
  <c r="AC60" i="25"/>
  <c r="AD60" i="25" s="1"/>
  <c r="AG60" i="25"/>
  <c r="AH60" i="25" s="1"/>
  <c r="AK60" i="25"/>
  <c r="AL60" i="25" s="1"/>
  <c r="AM60" i="25"/>
  <c r="AO60" i="25"/>
  <c r="AP60" i="25" s="1"/>
  <c r="D61" i="25"/>
  <c r="F61" i="25"/>
  <c r="H61" i="25"/>
  <c r="K61" i="25"/>
  <c r="L61" i="25"/>
  <c r="N61" i="25"/>
  <c r="X61" i="25"/>
  <c r="Y61" i="25" s="1"/>
  <c r="AC61" i="25"/>
  <c r="AD61" i="25" s="1"/>
  <c r="AG61" i="25"/>
  <c r="AH61" i="25"/>
  <c r="AK61" i="25"/>
  <c r="AL61" i="25" s="1"/>
  <c r="AM61" i="25"/>
  <c r="AO61" i="25" s="1"/>
  <c r="AP61" i="25" s="1"/>
  <c r="D62" i="25"/>
  <c r="F62" i="25"/>
  <c r="H62" i="25"/>
  <c r="K62" i="25"/>
  <c r="N62" i="25"/>
  <c r="X62" i="25"/>
  <c r="Y62" i="25" s="1"/>
  <c r="AC62" i="25"/>
  <c r="AD62" i="25" s="1"/>
  <c r="AG62" i="25"/>
  <c r="AH62" i="25" s="1"/>
  <c r="AK62" i="25"/>
  <c r="AL62" i="25"/>
  <c r="AM62" i="25"/>
  <c r="AO62" i="25" s="1"/>
  <c r="AP62" i="25" s="1"/>
  <c r="D63" i="25"/>
  <c r="F63" i="25"/>
  <c r="H63" i="25"/>
  <c r="K63" i="25"/>
  <c r="N63" i="25"/>
  <c r="X63" i="25"/>
  <c r="Y63" i="25" s="1"/>
  <c r="AC63" i="25"/>
  <c r="AD63" i="25"/>
  <c r="AG63" i="25"/>
  <c r="AH63" i="25" s="1"/>
  <c r="AK63" i="25"/>
  <c r="AL63" i="25" s="1"/>
  <c r="AM63" i="25"/>
  <c r="AO63" i="25" s="1"/>
  <c r="AP63" i="25" s="1"/>
  <c r="D64" i="25"/>
  <c r="F64" i="25"/>
  <c r="H64" i="25"/>
  <c r="K64" i="25"/>
  <c r="L64" i="25"/>
  <c r="N64" i="25"/>
  <c r="X64" i="25"/>
  <c r="Y64" i="25" s="1"/>
  <c r="AC64" i="25"/>
  <c r="AD64" i="25" s="1"/>
  <c r="AG64" i="25"/>
  <c r="AH64" i="25"/>
  <c r="AK64" i="25"/>
  <c r="AL64" i="25" s="1"/>
  <c r="AM64" i="25"/>
  <c r="AO64" i="25"/>
  <c r="AP64" i="25"/>
  <c r="D65" i="25"/>
  <c r="F65" i="25"/>
  <c r="H65" i="25"/>
  <c r="K65" i="25"/>
  <c r="L65" i="25"/>
  <c r="N65" i="25"/>
  <c r="X65" i="25"/>
  <c r="Y65" i="25"/>
  <c r="AC65" i="25"/>
  <c r="AD65" i="25" s="1"/>
  <c r="AG65" i="25"/>
  <c r="AH65" i="25" s="1"/>
  <c r="AK65" i="25"/>
  <c r="AL65" i="25" s="1"/>
  <c r="AM65" i="25"/>
  <c r="AO65" i="25"/>
  <c r="AP65" i="25"/>
  <c r="D66" i="25"/>
  <c r="F66" i="25"/>
  <c r="H66" i="25"/>
  <c r="K66" i="25"/>
  <c r="L66" i="25"/>
  <c r="N66" i="25"/>
  <c r="X66" i="25"/>
  <c r="Y66" i="25"/>
  <c r="AC66" i="25"/>
  <c r="AD66" i="25"/>
  <c r="AG66" i="25"/>
  <c r="AH66" i="25" s="1"/>
  <c r="AK66" i="25"/>
  <c r="AL66" i="25" s="1"/>
  <c r="AM66" i="25"/>
  <c r="AO66" i="25" s="1"/>
  <c r="AP66" i="25" s="1"/>
  <c r="D67" i="25"/>
  <c r="F67" i="25"/>
  <c r="H67" i="25"/>
  <c r="K67" i="25"/>
  <c r="N67" i="25"/>
  <c r="X67" i="25"/>
  <c r="Y67" i="25" s="1"/>
  <c r="AC67" i="25"/>
  <c r="AD67" i="25" s="1"/>
  <c r="AG67" i="25"/>
  <c r="AH67" i="25" s="1"/>
  <c r="AK67" i="25"/>
  <c r="AL67" i="25"/>
  <c r="AM67" i="25"/>
  <c r="AO67" i="25" s="1"/>
  <c r="AP67" i="25"/>
  <c r="D68" i="25"/>
  <c r="F68" i="25"/>
  <c r="H68" i="25"/>
  <c r="K68" i="25"/>
  <c r="L68" i="25"/>
  <c r="N68" i="25"/>
  <c r="X68" i="25"/>
  <c r="Y68" i="25"/>
  <c r="AC68" i="25"/>
  <c r="AD68" i="25" s="1"/>
  <c r="AG68" i="25"/>
  <c r="AH68" i="25" s="1"/>
  <c r="AK68" i="25"/>
  <c r="AL68" i="25"/>
  <c r="AM68" i="25"/>
  <c r="AO68" i="25"/>
  <c r="AP68" i="25" s="1"/>
  <c r="D69" i="25"/>
  <c r="F69" i="25"/>
  <c r="H69" i="25"/>
  <c r="K69" i="25"/>
  <c r="N69" i="25"/>
  <c r="X69" i="25"/>
  <c r="Y69" i="25" s="1"/>
  <c r="AC69" i="25"/>
  <c r="AD69" i="25" s="1"/>
  <c r="AG69" i="25"/>
  <c r="AH69" i="25"/>
  <c r="AK69" i="25"/>
  <c r="AL69" i="25" s="1"/>
  <c r="AM69" i="25"/>
  <c r="AO69" i="25" s="1"/>
  <c r="AP69" i="25" s="1"/>
  <c r="D70" i="25"/>
  <c r="F70" i="25"/>
  <c r="H70" i="25"/>
  <c r="K70" i="25"/>
  <c r="N70" i="25"/>
  <c r="X70" i="25"/>
  <c r="Y70" i="25" s="1"/>
  <c r="AC70" i="25"/>
  <c r="AD70" i="25" s="1"/>
  <c r="AG70" i="25"/>
  <c r="AH70" i="25"/>
  <c r="AK70" i="25"/>
  <c r="AL70" i="25"/>
  <c r="AM70" i="25"/>
  <c r="AO70" i="25" s="1"/>
  <c r="AP70" i="25" s="1"/>
  <c r="D71" i="25"/>
  <c r="F71" i="25"/>
  <c r="H71" i="25"/>
  <c r="K71" i="25"/>
  <c r="N71" i="25"/>
  <c r="X71" i="25"/>
  <c r="Y71" i="25"/>
  <c r="AC71" i="25"/>
  <c r="AD71" i="25"/>
  <c r="AG71" i="25"/>
  <c r="AH71" i="25" s="1"/>
  <c r="AK71" i="25"/>
  <c r="AL71" i="25"/>
  <c r="AM71" i="25"/>
  <c r="AO71" i="25"/>
  <c r="AP71" i="25" s="1"/>
  <c r="D72" i="25"/>
  <c r="F72" i="25"/>
  <c r="H72" i="25"/>
  <c r="K72" i="25"/>
  <c r="N72" i="25"/>
  <c r="X72" i="25"/>
  <c r="Y72" i="25" s="1"/>
  <c r="AC72" i="25"/>
  <c r="AD72" i="25" s="1"/>
  <c r="AG72" i="25"/>
  <c r="AH72" i="25" s="1"/>
  <c r="AK72" i="25"/>
  <c r="AL72" i="25" s="1"/>
  <c r="AM72" i="25"/>
  <c r="AO72" i="25" s="1"/>
  <c r="AP72" i="25"/>
  <c r="D73" i="25"/>
  <c r="F73" i="25"/>
  <c r="H73" i="25"/>
  <c r="K73" i="25"/>
  <c r="L73" i="25"/>
  <c r="N73" i="25"/>
  <c r="X73" i="25"/>
  <c r="Y73" i="25"/>
  <c r="AC73" i="25"/>
  <c r="AD73" i="25" s="1"/>
  <c r="AG73" i="25"/>
  <c r="AH73" i="25"/>
  <c r="AK73" i="25"/>
  <c r="AL73" i="25"/>
  <c r="AM73" i="25"/>
  <c r="AO73" i="25"/>
  <c r="AP73" i="25"/>
  <c r="D74" i="25"/>
  <c r="F74" i="25"/>
  <c r="H74" i="25"/>
  <c r="K74" i="25"/>
  <c r="L74" i="25"/>
  <c r="N74" i="25"/>
  <c r="X74" i="25"/>
  <c r="Y74" i="25"/>
  <c r="AC74" i="25"/>
  <c r="AD74" i="25" s="1"/>
  <c r="AG74" i="25"/>
  <c r="AH74" i="25" s="1"/>
  <c r="AK74" i="25"/>
  <c r="AL74" i="25" s="1"/>
  <c r="AM74" i="25"/>
  <c r="AO74" i="25"/>
  <c r="AP74" i="25"/>
  <c r="D75" i="25"/>
  <c r="F75" i="25"/>
  <c r="H75" i="25"/>
  <c r="K75" i="25"/>
  <c r="N75" i="25"/>
  <c r="X75" i="25"/>
  <c r="Y75" i="25"/>
  <c r="AC75" i="25"/>
  <c r="AD75" i="25"/>
  <c r="AG75" i="25"/>
  <c r="AH75" i="25"/>
  <c r="AK75" i="25"/>
  <c r="AL75" i="25"/>
  <c r="AM75" i="25"/>
  <c r="AO75" i="25"/>
  <c r="AP75" i="25" s="1"/>
  <c r="D76" i="25"/>
  <c r="F76" i="25"/>
  <c r="H76" i="25"/>
  <c r="K76" i="25"/>
  <c r="N76" i="25"/>
  <c r="X76" i="25"/>
  <c r="Y76" i="25" s="1"/>
  <c r="AC76" i="25"/>
  <c r="AD76" i="25" s="1"/>
  <c r="AG76" i="25"/>
  <c r="AH76" i="25" s="1"/>
  <c r="AK76" i="25"/>
  <c r="AL76" i="25"/>
  <c r="AM76" i="25"/>
  <c r="AO76" i="25" s="1"/>
  <c r="AP76" i="25" s="1"/>
  <c r="D77" i="25"/>
  <c r="F77" i="25"/>
  <c r="H77" i="25"/>
  <c r="K77" i="25"/>
  <c r="N77" i="25"/>
  <c r="X77" i="25"/>
  <c r="Y77" i="25"/>
  <c r="AC77" i="25"/>
  <c r="AD77" i="25"/>
  <c r="AG77" i="25"/>
  <c r="AH77" i="25"/>
  <c r="AK77" i="25"/>
  <c r="AL77" i="25" s="1"/>
  <c r="AM77" i="25"/>
  <c r="AO77" i="25"/>
  <c r="AP77" i="25" s="1"/>
  <c r="D78" i="25"/>
  <c r="F78" i="25"/>
  <c r="H78" i="25"/>
  <c r="K78" i="25"/>
  <c r="N78" i="25"/>
  <c r="X78" i="25"/>
  <c r="Y78" i="25" s="1"/>
  <c r="AC78" i="25"/>
  <c r="AD78" i="25" s="1"/>
  <c r="AG78" i="25"/>
  <c r="AH78" i="25"/>
  <c r="AK78" i="25"/>
  <c r="AL78" i="25" s="1"/>
  <c r="AM78" i="25"/>
  <c r="AO78" i="25" s="1"/>
  <c r="AP78" i="25"/>
  <c r="D79" i="25"/>
  <c r="F79" i="25"/>
  <c r="H79" i="25"/>
  <c r="K79" i="25"/>
  <c r="N79" i="25"/>
  <c r="X79" i="25"/>
  <c r="Y79" i="25"/>
  <c r="AC79" i="25"/>
  <c r="AD79" i="25"/>
  <c r="AG79" i="25"/>
  <c r="AH79" i="25" s="1"/>
  <c r="AK79" i="25"/>
  <c r="AL79" i="25"/>
  <c r="AM79" i="25"/>
  <c r="AO79" i="25"/>
  <c r="AP79" i="25" s="1"/>
  <c r="X80" i="25"/>
  <c r="Y80" i="25"/>
  <c r="AC80" i="25"/>
  <c r="AD80" i="25" s="1"/>
  <c r="AG80" i="25"/>
  <c r="AH80" i="25" s="1"/>
  <c r="AK80" i="25"/>
  <c r="AL80" i="25" s="1"/>
  <c r="AM80" i="25"/>
  <c r="AO80" i="25"/>
  <c r="AP80" i="25"/>
  <c r="X81" i="25"/>
  <c r="Y81" i="25"/>
  <c r="AC81" i="25"/>
  <c r="AD81" i="25"/>
  <c r="AG81" i="25"/>
  <c r="AH81" i="25"/>
  <c r="AK81" i="25"/>
  <c r="AL81" i="25"/>
  <c r="AM81" i="25"/>
  <c r="AO81" i="25"/>
  <c r="AP81" i="25" s="1"/>
  <c r="X82" i="25"/>
  <c r="Y82" i="25" s="1"/>
  <c r="AC82" i="25"/>
  <c r="AD82" i="25"/>
  <c r="AG82" i="25"/>
  <c r="AH82" i="25" s="1"/>
  <c r="AK82" i="25"/>
  <c r="AL82" i="25" s="1"/>
  <c r="AM82" i="25"/>
  <c r="AO82" i="25" s="1"/>
  <c r="AP82" i="25" s="1"/>
  <c r="X83" i="25"/>
  <c r="Y83" i="25" s="1"/>
  <c r="AC83" i="25"/>
  <c r="AD83" i="25"/>
  <c r="AG83" i="25"/>
  <c r="AH83" i="25"/>
  <c r="AK83" i="25"/>
  <c r="AL83" i="25"/>
  <c r="AM83" i="25"/>
  <c r="AO83" i="25" s="1"/>
  <c r="AP83" i="25" s="1"/>
  <c r="X84" i="25"/>
  <c r="Y84" i="25" s="1"/>
  <c r="AC84" i="25"/>
  <c r="AD84" i="25" s="1"/>
  <c r="AG84" i="25"/>
  <c r="AH84" i="25"/>
  <c r="AK84" i="25"/>
  <c r="AL84" i="25" s="1"/>
  <c r="AM84" i="25"/>
  <c r="AO84" i="25" s="1"/>
  <c r="AP84" i="25" s="1"/>
  <c r="E92" i="25"/>
  <c r="G92" i="25"/>
  <c r="I92" i="25"/>
  <c r="J92" i="25" s="1"/>
  <c r="I98" i="25"/>
  <c r="J98" i="25" s="1"/>
  <c r="S98" i="25"/>
  <c r="T98" i="25" s="1"/>
  <c r="W98" i="25"/>
  <c r="X98" i="25"/>
  <c r="AA98" i="25"/>
  <c r="AB98" i="25" s="1"/>
  <c r="AE98" i="25"/>
  <c r="AF98" i="25" s="1"/>
  <c r="AJ98" i="25"/>
  <c r="AN98" i="25"/>
  <c r="AO98" i="25"/>
  <c r="AP98" i="25"/>
  <c r="AR98" i="25"/>
  <c r="AS98" i="25" s="1"/>
  <c r="AV98" i="25"/>
  <c r="AW98" i="25" s="1"/>
  <c r="AZ98" i="25"/>
  <c r="BA98" i="25" s="1"/>
  <c r="I99" i="25"/>
  <c r="J99" i="25" s="1"/>
  <c r="S99" i="25"/>
  <c r="T99" i="25"/>
  <c r="W99" i="25"/>
  <c r="X99" i="25"/>
  <c r="AA99" i="25"/>
  <c r="AB99" i="25"/>
  <c r="AE99" i="25"/>
  <c r="AF99" i="25" s="1"/>
  <c r="AI99" i="25"/>
  <c r="AJ99" i="25"/>
  <c r="AN99" i="25"/>
  <c r="AO99" i="25"/>
  <c r="AP99" i="25"/>
  <c r="AR99" i="25"/>
  <c r="AS99" i="25"/>
  <c r="AV99" i="25"/>
  <c r="AW99" i="25" s="1"/>
  <c r="AZ99" i="25"/>
  <c r="BA99" i="25" s="1"/>
  <c r="I100" i="25"/>
  <c r="J100" i="25"/>
  <c r="S100" i="25"/>
  <c r="T100" i="25" s="1"/>
  <c r="W100" i="25"/>
  <c r="X100" i="25"/>
  <c r="AA100" i="25"/>
  <c r="AB100" i="25"/>
  <c r="AE100" i="25"/>
  <c r="AF100" i="25"/>
  <c r="AI100" i="25"/>
  <c r="AJ100" i="25" s="1"/>
  <c r="AN100" i="25"/>
  <c r="AO100" i="25"/>
  <c r="AP100" i="25"/>
  <c r="AR100" i="25"/>
  <c r="AS100" i="25" s="1"/>
  <c r="AV100" i="25"/>
  <c r="AW100" i="25"/>
  <c r="AZ100" i="25"/>
  <c r="BA100" i="25" s="1"/>
  <c r="I101" i="25"/>
  <c r="J101" i="25"/>
  <c r="S101" i="25"/>
  <c r="T101" i="25"/>
  <c r="W101" i="25"/>
  <c r="X101" i="25"/>
  <c r="AA101" i="25"/>
  <c r="AB101" i="25"/>
  <c r="AE101" i="25"/>
  <c r="AF101" i="25"/>
  <c r="AJ101" i="25"/>
  <c r="AN101" i="25"/>
  <c r="AO101" i="25"/>
  <c r="AP101" i="25"/>
  <c r="AR101" i="25" s="1"/>
  <c r="AS101" i="25" s="1"/>
  <c r="AV101" i="25"/>
  <c r="AW101" i="25"/>
  <c r="AZ101" i="25"/>
  <c r="BA101" i="25"/>
  <c r="E102" i="25"/>
  <c r="I102" i="25" s="1"/>
  <c r="J102" i="25" s="1"/>
  <c r="G102" i="25"/>
  <c r="J103" i="25"/>
  <c r="P15" i="1"/>
  <c r="Y15" i="1"/>
  <c r="AC15" i="1"/>
  <c r="AD15" i="1"/>
  <c r="AE15" i="1"/>
  <c r="AG15" i="1"/>
  <c r="AH15" i="1" s="1"/>
  <c r="AK15" i="1"/>
  <c r="AL15" i="1" s="1"/>
  <c r="AO15" i="1"/>
  <c r="AP15" i="1"/>
  <c r="V16" i="1"/>
  <c r="AA16" i="1" s="1"/>
  <c r="J17" i="1"/>
  <c r="P17" i="1"/>
  <c r="T17" i="1"/>
  <c r="U17" i="1"/>
  <c r="V17" i="1"/>
  <c r="AE17" i="1" s="1"/>
  <c r="X17" i="1"/>
  <c r="Y17" i="1"/>
  <c r="AC17" i="1"/>
  <c r="AD17" i="1"/>
  <c r="AG17" i="1"/>
  <c r="AH17" i="1" s="1"/>
  <c r="AK17" i="1"/>
  <c r="AL17" i="1"/>
  <c r="AO17" i="1"/>
  <c r="AP17" i="1" s="1"/>
  <c r="Y18" i="1"/>
  <c r="AC18" i="1"/>
  <c r="AD18" i="1"/>
  <c r="AE18" i="1"/>
  <c r="AG18" i="1"/>
  <c r="AH18" i="1"/>
  <c r="AK18" i="1"/>
  <c r="AL18" i="1" s="1"/>
  <c r="AO18" i="1"/>
  <c r="AP18" i="1" s="1"/>
  <c r="U19" i="1"/>
  <c r="V19" i="1"/>
  <c r="X19" i="1"/>
  <c r="Y19" i="1"/>
  <c r="AC19" i="1"/>
  <c r="AD19" i="1" s="1"/>
  <c r="AE19" i="1"/>
  <c r="AG19" i="1" s="1"/>
  <c r="AH19" i="1" s="1"/>
  <c r="AK19" i="1"/>
  <c r="AL19" i="1"/>
  <c r="AO19" i="1"/>
  <c r="AP19" i="1" s="1"/>
  <c r="U26" i="1"/>
  <c r="V26" i="1"/>
  <c r="X26" i="1" s="1"/>
  <c r="Y26" i="1" s="1"/>
  <c r="AC26" i="1"/>
  <c r="AD26" i="1"/>
  <c r="AE26" i="1"/>
  <c r="AG26" i="1"/>
  <c r="AH26" i="1" s="1"/>
  <c r="AK26" i="1"/>
  <c r="AL26" i="1" s="1"/>
  <c r="AO26" i="1"/>
  <c r="AP26" i="1" s="1"/>
  <c r="X37" i="1"/>
  <c r="Y37" i="1"/>
  <c r="AC37" i="1"/>
  <c r="AD37" i="1" s="1"/>
  <c r="AG37" i="1"/>
  <c r="AH37" i="1" s="1"/>
  <c r="AK37" i="1"/>
  <c r="AL37" i="1" s="1"/>
  <c r="AM37" i="1"/>
  <c r="AO37" i="1"/>
  <c r="AP37" i="1" s="1"/>
  <c r="X38" i="1"/>
  <c r="Y38" i="1"/>
  <c r="AC38" i="1"/>
  <c r="AD38" i="1"/>
  <c r="AG38" i="1"/>
  <c r="AH38" i="1"/>
  <c r="AK38" i="1"/>
  <c r="AL38" i="1" s="1"/>
  <c r="AM38" i="1"/>
  <c r="AO38" i="1"/>
  <c r="AP38" i="1" s="1"/>
  <c r="X39" i="1"/>
  <c r="Y39" i="1" s="1"/>
  <c r="AC39" i="1"/>
  <c r="AD39" i="1"/>
  <c r="AG39" i="1"/>
  <c r="AH39" i="1" s="1"/>
  <c r="AK39" i="1"/>
  <c r="AL39" i="1" s="1"/>
  <c r="AM39" i="1"/>
  <c r="AO39" i="1" s="1"/>
  <c r="AP39" i="1" s="1"/>
  <c r="X40" i="1"/>
  <c r="Y40" i="1" s="1"/>
  <c r="AC40" i="1"/>
  <c r="AD40" i="1"/>
  <c r="AG40" i="1"/>
  <c r="AH40" i="1"/>
  <c r="AK40" i="1"/>
  <c r="AL40" i="1"/>
  <c r="AM40" i="1"/>
  <c r="AO40" i="1" s="1"/>
  <c r="AP40" i="1" s="1"/>
  <c r="X41" i="1"/>
  <c r="Y41" i="1" s="1"/>
  <c r="AC41" i="1"/>
  <c r="AD41" i="1" s="1"/>
  <c r="AG41" i="1"/>
  <c r="AH41" i="1"/>
  <c r="AK41" i="1"/>
  <c r="AL41" i="1" s="1"/>
  <c r="AM41" i="1"/>
  <c r="AO41" i="1" s="1"/>
  <c r="AP41" i="1"/>
  <c r="X42" i="1"/>
  <c r="Y42" i="1"/>
  <c r="AC42" i="1"/>
  <c r="AD42" i="1"/>
  <c r="AG42" i="1"/>
  <c r="AH42" i="1"/>
  <c r="AK42" i="1"/>
  <c r="AL42" i="1"/>
  <c r="AM42" i="1"/>
  <c r="AO42" i="1"/>
  <c r="AP42" i="1"/>
  <c r="A49" i="1"/>
  <c r="D49" i="1"/>
  <c r="E49" i="1"/>
  <c r="F49" i="1"/>
  <c r="H49" i="1"/>
  <c r="K49" i="1"/>
  <c r="L49" i="1"/>
  <c r="N49" i="1"/>
  <c r="X49" i="1"/>
  <c r="Y49" i="1" s="1"/>
  <c r="AC49" i="1"/>
  <c r="AD49" i="1" s="1"/>
  <c r="AG49" i="1"/>
  <c r="AH49" i="1" s="1"/>
  <c r="AK49" i="1"/>
  <c r="AL49" i="1"/>
  <c r="AM49" i="1"/>
  <c r="AO49" i="1" s="1"/>
  <c r="AP49" i="1" s="1"/>
  <c r="E50" i="1"/>
  <c r="H50" i="1"/>
  <c r="K50" i="1"/>
  <c r="N50" i="1"/>
  <c r="X50" i="1"/>
  <c r="Y50" i="1" s="1"/>
  <c r="AC50" i="1"/>
  <c r="AD50" i="1" s="1"/>
  <c r="AG50" i="1"/>
  <c r="AH50" i="1" s="1"/>
  <c r="AK50" i="1"/>
  <c r="AL50" i="1"/>
  <c r="AM50" i="1"/>
  <c r="AO50" i="1" s="1"/>
  <c r="AP50" i="1" s="1"/>
  <c r="E51" i="1"/>
  <c r="H51" i="1"/>
  <c r="K51" i="1"/>
  <c r="N51" i="1"/>
  <c r="X51" i="1"/>
  <c r="Y51" i="1" s="1"/>
  <c r="AC51" i="1"/>
  <c r="AD51" i="1"/>
  <c r="AG51" i="1"/>
  <c r="AH51" i="1"/>
  <c r="AK51" i="1"/>
  <c r="AL51" i="1"/>
  <c r="AM51" i="1"/>
  <c r="AO51" i="1" s="1"/>
  <c r="AP51" i="1" s="1"/>
  <c r="E52" i="1"/>
  <c r="H52" i="1"/>
  <c r="K52" i="1"/>
  <c r="N52" i="1"/>
  <c r="X52" i="1"/>
  <c r="Y52" i="1" s="1"/>
  <c r="AC52" i="1"/>
  <c r="AD52" i="1"/>
  <c r="AG52" i="1"/>
  <c r="AH52" i="1"/>
  <c r="AK52" i="1"/>
  <c r="AL52" i="1"/>
  <c r="AM52" i="1"/>
  <c r="AO52" i="1" s="1"/>
  <c r="AP52" i="1" s="1"/>
  <c r="E53" i="1"/>
  <c r="H53" i="1"/>
  <c r="K53" i="1"/>
  <c r="N53" i="1"/>
  <c r="X53" i="1"/>
  <c r="Y53" i="1"/>
  <c r="AC53" i="1"/>
  <c r="AD53" i="1" s="1"/>
  <c r="AG53" i="1"/>
  <c r="AH53" i="1" s="1"/>
  <c r="AK53" i="1"/>
  <c r="AL53" i="1" s="1"/>
  <c r="AM53" i="1"/>
  <c r="AO53" i="1"/>
  <c r="AP53" i="1"/>
  <c r="E54" i="1"/>
  <c r="H54" i="1"/>
  <c r="K54" i="1"/>
  <c r="N54" i="1"/>
  <c r="X54" i="1"/>
  <c r="Y54" i="1"/>
  <c r="AC54" i="1"/>
  <c r="AD54" i="1" s="1"/>
  <c r="AG54" i="1"/>
  <c r="AH54" i="1" s="1"/>
  <c r="AK54" i="1"/>
  <c r="AL54" i="1" s="1"/>
  <c r="AM54" i="1"/>
  <c r="AO54" i="1"/>
  <c r="AP54" i="1" s="1"/>
  <c r="E55" i="1"/>
  <c r="H55" i="1"/>
  <c r="K55" i="1"/>
  <c r="N55" i="1"/>
  <c r="X55" i="1"/>
  <c r="Y55" i="1"/>
  <c r="AC55" i="1"/>
  <c r="AD55" i="1" s="1"/>
  <c r="AG55" i="1"/>
  <c r="AH55" i="1"/>
  <c r="AK55" i="1"/>
  <c r="AL55" i="1"/>
  <c r="AM55" i="1"/>
  <c r="AO55" i="1"/>
  <c r="AP55" i="1"/>
  <c r="E56" i="1"/>
  <c r="H56" i="1"/>
  <c r="K56" i="1"/>
  <c r="L56" i="1"/>
  <c r="N56" i="1"/>
  <c r="X56" i="1"/>
  <c r="Y56" i="1"/>
  <c r="AC56" i="1"/>
  <c r="AD56" i="1" s="1"/>
  <c r="AG56" i="1"/>
  <c r="AH56" i="1"/>
  <c r="AK56" i="1"/>
  <c r="AL56" i="1"/>
  <c r="AM56" i="1"/>
  <c r="AO56" i="1"/>
  <c r="AP56" i="1"/>
  <c r="E57" i="1"/>
  <c r="H57" i="1"/>
  <c r="K57" i="1"/>
  <c r="L57" i="1"/>
  <c r="N57" i="1"/>
  <c r="X57" i="1"/>
  <c r="Y57" i="1"/>
  <c r="AC57" i="1"/>
  <c r="AD57" i="1" s="1"/>
  <c r="AG57" i="1"/>
  <c r="AH57" i="1"/>
  <c r="AK57" i="1"/>
  <c r="AL57" i="1"/>
  <c r="AM57" i="1"/>
  <c r="AO57" i="1"/>
  <c r="AP57" i="1"/>
  <c r="D58" i="1"/>
  <c r="E58" i="1"/>
  <c r="F58" i="1"/>
  <c r="H58" i="1"/>
  <c r="K58" i="1"/>
  <c r="L58" i="1"/>
  <c r="N58" i="1"/>
  <c r="X58" i="1"/>
  <c r="Y58" i="1" s="1"/>
  <c r="AC58" i="1"/>
  <c r="AD58" i="1"/>
  <c r="AG58" i="1"/>
  <c r="AH58" i="1"/>
  <c r="AK58" i="1"/>
  <c r="AL58" i="1"/>
  <c r="AM58" i="1"/>
  <c r="AO58" i="1" s="1"/>
  <c r="AP58" i="1" s="1"/>
  <c r="E59" i="1"/>
  <c r="H59" i="1"/>
  <c r="K59" i="1"/>
  <c r="N59" i="1"/>
  <c r="X59" i="1"/>
  <c r="Y59" i="1" s="1"/>
  <c r="AC59" i="1"/>
  <c r="AD59" i="1"/>
  <c r="AG59" i="1"/>
  <c r="AH59" i="1"/>
  <c r="AK59" i="1"/>
  <c r="AL59" i="1"/>
  <c r="AM59" i="1"/>
  <c r="AO59" i="1" s="1"/>
  <c r="AP59" i="1" s="1"/>
  <c r="H60" i="1"/>
  <c r="K60" i="1"/>
  <c r="N60" i="1"/>
  <c r="X60" i="1"/>
  <c r="Y60" i="1"/>
  <c r="AC60" i="1"/>
  <c r="AD60" i="1"/>
  <c r="AG60" i="1"/>
  <c r="AH60" i="1"/>
  <c r="AK60" i="1"/>
  <c r="AL60" i="1"/>
  <c r="AM60" i="1"/>
  <c r="AO60" i="1"/>
  <c r="AP60" i="1"/>
  <c r="H61" i="1"/>
  <c r="K61" i="1"/>
  <c r="N61" i="1"/>
  <c r="X61" i="1"/>
  <c r="Y61" i="1" s="1"/>
  <c r="AC61" i="1"/>
  <c r="AD61" i="1"/>
  <c r="AG61" i="1"/>
  <c r="AH61" i="1" s="1"/>
  <c r="AK61" i="1"/>
  <c r="AL61" i="1" s="1"/>
  <c r="AM61" i="1"/>
  <c r="AO61" i="1" s="1"/>
  <c r="AP61" i="1" s="1"/>
  <c r="H62" i="1"/>
  <c r="K62" i="1"/>
  <c r="L62" i="1"/>
  <c r="N62" i="1"/>
  <c r="X62" i="1"/>
  <c r="Y62" i="1"/>
  <c r="AC62" i="1"/>
  <c r="AD62" i="1"/>
  <c r="AG62" i="1"/>
  <c r="AH62" i="1" s="1"/>
  <c r="AK62" i="1"/>
  <c r="AL62" i="1"/>
  <c r="AM62" i="1"/>
  <c r="AO62" i="1"/>
  <c r="AP62" i="1" s="1"/>
  <c r="H63" i="1"/>
  <c r="K63" i="1"/>
  <c r="L63" i="1"/>
  <c r="N63" i="1"/>
  <c r="X63" i="1"/>
  <c r="Y63" i="1" s="1"/>
  <c r="AC63" i="1"/>
  <c r="AD63" i="1" s="1"/>
  <c r="AG63" i="1"/>
  <c r="AH63" i="1"/>
  <c r="AK63" i="1"/>
  <c r="AL63" i="1" s="1"/>
  <c r="AM63" i="1"/>
  <c r="AO63" i="1" s="1"/>
  <c r="AP63" i="1" s="1"/>
  <c r="H64" i="1"/>
  <c r="K64" i="1"/>
  <c r="N64" i="1"/>
  <c r="X64" i="1"/>
  <c r="Y64" i="1" s="1"/>
  <c r="AC64" i="1"/>
  <c r="AD64" i="1" s="1"/>
  <c r="AG64" i="1"/>
  <c r="AH64" i="1" s="1"/>
  <c r="AK64" i="1"/>
  <c r="AL64" i="1"/>
  <c r="AM64" i="1"/>
  <c r="AO64" i="1" s="1"/>
  <c r="AP64" i="1" s="1"/>
  <c r="H65" i="1"/>
  <c r="K65" i="1"/>
  <c r="N65" i="1"/>
  <c r="X65" i="1"/>
  <c r="Y65" i="1"/>
  <c r="AC65" i="1"/>
  <c r="AD65" i="1" s="1"/>
  <c r="AG65" i="1"/>
  <c r="AH65" i="1" s="1"/>
  <c r="AK65" i="1"/>
  <c r="AL65" i="1" s="1"/>
  <c r="AM65" i="1"/>
  <c r="AO65" i="1"/>
  <c r="AP65" i="1" s="1"/>
  <c r="H66" i="1"/>
  <c r="K66" i="1"/>
  <c r="N66" i="1"/>
  <c r="X66" i="1"/>
  <c r="Y66" i="1" s="1"/>
  <c r="AC66" i="1"/>
  <c r="AD66" i="1"/>
  <c r="AG66" i="1"/>
  <c r="AH66" i="1" s="1"/>
  <c r="AK66" i="1"/>
  <c r="AL66" i="1" s="1"/>
  <c r="AM66" i="1"/>
  <c r="AO66" i="1" s="1"/>
  <c r="AP66" i="1" s="1"/>
  <c r="H67" i="1"/>
  <c r="K67" i="1"/>
  <c r="N67" i="1"/>
  <c r="X67" i="1"/>
  <c r="Y67" i="1" s="1"/>
  <c r="AC67" i="1"/>
  <c r="AD67" i="1" s="1"/>
  <c r="AG67" i="1"/>
  <c r="AH67" i="1"/>
  <c r="AK67" i="1"/>
  <c r="AL67" i="1" s="1"/>
  <c r="AM67" i="1"/>
  <c r="AO67" i="1" s="1"/>
  <c r="AP67" i="1" s="1"/>
  <c r="E68" i="1"/>
  <c r="X68" i="1"/>
  <c r="Y68" i="1"/>
  <c r="AC68" i="1"/>
  <c r="AD68" i="1" s="1"/>
  <c r="AG68" i="1"/>
  <c r="AH68" i="1" s="1"/>
  <c r="AK68" i="1"/>
  <c r="AL68" i="1" s="1"/>
  <c r="AM68" i="1"/>
  <c r="AO68" i="1"/>
  <c r="AP68" i="1" s="1"/>
  <c r="E69" i="1"/>
  <c r="X69" i="1"/>
  <c r="Y69" i="1" s="1"/>
  <c r="AC69" i="1"/>
  <c r="AD69" i="1" s="1"/>
  <c r="AG69" i="1"/>
  <c r="AH69" i="1"/>
  <c r="AK69" i="1"/>
  <c r="AL69" i="1" s="1"/>
  <c r="AM69" i="1"/>
  <c r="AO69" i="1" s="1"/>
  <c r="AP69" i="1" s="1"/>
  <c r="E70" i="1"/>
  <c r="X70" i="1"/>
  <c r="Y70" i="1"/>
  <c r="AC70" i="1"/>
  <c r="AD70" i="1" s="1"/>
  <c r="AG70" i="1"/>
  <c r="AH70" i="1" s="1"/>
  <c r="AK70" i="1"/>
  <c r="AL70" i="1" s="1"/>
  <c r="AM70" i="1"/>
  <c r="AO70" i="1"/>
  <c r="AP70" i="1" s="1"/>
  <c r="E71" i="1"/>
  <c r="X71" i="1"/>
  <c r="Y71" i="1" s="1"/>
  <c r="AC71" i="1"/>
  <c r="AD71" i="1" s="1"/>
  <c r="AG71" i="1"/>
  <c r="AH71" i="1"/>
  <c r="AK71" i="1"/>
  <c r="AL71" i="1" s="1"/>
  <c r="AM71" i="1"/>
  <c r="AO71" i="1" s="1"/>
  <c r="AP71" i="1" s="1"/>
  <c r="E72" i="1"/>
  <c r="X72" i="1"/>
  <c r="Y72" i="1"/>
  <c r="AC72" i="1"/>
  <c r="AD72" i="1" s="1"/>
  <c r="AG72" i="1"/>
  <c r="AH72" i="1" s="1"/>
  <c r="AK72" i="1"/>
  <c r="AL72" i="1" s="1"/>
  <c r="AM72" i="1"/>
  <c r="AO72" i="1"/>
  <c r="AP72" i="1"/>
  <c r="E73" i="1"/>
  <c r="X73" i="1"/>
  <c r="Y73" i="1" s="1"/>
  <c r="AC73" i="1"/>
  <c r="AD73" i="1" s="1"/>
  <c r="AG73" i="1"/>
  <c r="AH73" i="1"/>
  <c r="AK73" i="1"/>
  <c r="AL73" i="1" s="1"/>
  <c r="AM73" i="1"/>
  <c r="AO73" i="1" s="1"/>
  <c r="AP73" i="1"/>
  <c r="E74" i="1"/>
  <c r="X74" i="1"/>
  <c r="Y74" i="1"/>
  <c r="AC74" i="1"/>
  <c r="AD74" i="1" s="1"/>
  <c r="AG74" i="1"/>
  <c r="AH74" i="1" s="1"/>
  <c r="AK74" i="1"/>
  <c r="AL74" i="1" s="1"/>
  <c r="AM74" i="1"/>
  <c r="AO74" i="1"/>
  <c r="AP74" i="1"/>
  <c r="E75" i="1"/>
  <c r="X75" i="1"/>
  <c r="Y75" i="1" s="1"/>
  <c r="AC75" i="1"/>
  <c r="AD75" i="1" s="1"/>
  <c r="AG75" i="1"/>
  <c r="AH75" i="1"/>
  <c r="AK75" i="1"/>
  <c r="AL75" i="1" s="1"/>
  <c r="AM75" i="1"/>
  <c r="AO75" i="1" s="1"/>
  <c r="AP75" i="1"/>
  <c r="E76" i="1"/>
  <c r="X76" i="1"/>
  <c r="Y76" i="1"/>
  <c r="AC76" i="1"/>
  <c r="AD76" i="1" s="1"/>
  <c r="AG76" i="1"/>
  <c r="AH76" i="1" s="1"/>
  <c r="AK76" i="1"/>
  <c r="AL76" i="1" s="1"/>
  <c r="AM76" i="1"/>
  <c r="AO76" i="1"/>
  <c r="AP76" i="1" s="1"/>
  <c r="E77" i="1"/>
  <c r="X77" i="1"/>
  <c r="Y77" i="1" s="1"/>
  <c r="AC77" i="1"/>
  <c r="AD77" i="1" s="1"/>
  <c r="AG77" i="1"/>
  <c r="AH77" i="1"/>
  <c r="AK77" i="1"/>
  <c r="AL77" i="1" s="1"/>
  <c r="AM77" i="1"/>
  <c r="AO77" i="1" s="1"/>
  <c r="AP77" i="1" s="1"/>
  <c r="E78" i="1"/>
  <c r="X78" i="1"/>
  <c r="Y78" i="1"/>
  <c r="AC78" i="1"/>
  <c r="AD78" i="1" s="1"/>
  <c r="AG78" i="1"/>
  <c r="AH78" i="1" s="1"/>
  <c r="AK78" i="1"/>
  <c r="AL78" i="1" s="1"/>
  <c r="AM78" i="1"/>
  <c r="AO78" i="1"/>
  <c r="AP78" i="1" s="1"/>
  <c r="E79" i="1"/>
  <c r="X79" i="1"/>
  <c r="Y79" i="1" s="1"/>
  <c r="AC79" i="1"/>
  <c r="AD79" i="1" s="1"/>
  <c r="AG79" i="1"/>
  <c r="AH79" i="1"/>
  <c r="AK79" i="1"/>
  <c r="AL79" i="1" s="1"/>
  <c r="AM79" i="1"/>
  <c r="AO79" i="1" s="1"/>
  <c r="AP79" i="1" s="1"/>
  <c r="E80" i="1"/>
  <c r="X80" i="1"/>
  <c r="Y80" i="1"/>
  <c r="AC80" i="1"/>
  <c r="AD80" i="1" s="1"/>
  <c r="AG80" i="1"/>
  <c r="AH80" i="1" s="1"/>
  <c r="AK80" i="1"/>
  <c r="AL80" i="1" s="1"/>
  <c r="AM80" i="1"/>
  <c r="AO80" i="1"/>
  <c r="AP80" i="1"/>
  <c r="E81" i="1"/>
  <c r="X81" i="1"/>
  <c r="Y81" i="1" s="1"/>
  <c r="AC81" i="1"/>
  <c r="AD81" i="1" s="1"/>
  <c r="AG81" i="1"/>
  <c r="AH81" i="1"/>
  <c r="AK81" i="1"/>
  <c r="AL81" i="1" s="1"/>
  <c r="AM81" i="1"/>
  <c r="AO81" i="1" s="1"/>
  <c r="AP81" i="1"/>
  <c r="E82" i="1"/>
  <c r="X82" i="1"/>
  <c r="Y82" i="1"/>
  <c r="AC82" i="1"/>
  <c r="AD82" i="1" s="1"/>
  <c r="AG82" i="1"/>
  <c r="AH82" i="1" s="1"/>
  <c r="AK82" i="1"/>
  <c r="AL82" i="1" s="1"/>
  <c r="AM82" i="1"/>
  <c r="AO82" i="1"/>
  <c r="AP82" i="1" s="1"/>
  <c r="E83" i="1"/>
  <c r="X83" i="1"/>
  <c r="Y83" i="1" s="1"/>
  <c r="AC83" i="1"/>
  <c r="AD83" i="1" s="1"/>
  <c r="AG83" i="1"/>
  <c r="AH83" i="1"/>
  <c r="AK83" i="1"/>
  <c r="AL83" i="1" s="1"/>
  <c r="AM83" i="1"/>
  <c r="AO83" i="1" s="1"/>
  <c r="AP83" i="1" s="1"/>
  <c r="E84" i="1"/>
  <c r="X84" i="1"/>
  <c r="Y84" i="1"/>
  <c r="AC84" i="1"/>
  <c r="AD84" i="1" s="1"/>
  <c r="AG84" i="1"/>
  <c r="AH84" i="1" s="1"/>
  <c r="AK84" i="1"/>
  <c r="AL84" i="1" s="1"/>
  <c r="AM84" i="1"/>
  <c r="AO84" i="1"/>
  <c r="AP84" i="1" s="1"/>
  <c r="E85" i="1"/>
  <c r="X85" i="1"/>
  <c r="Y85" i="1" s="1"/>
  <c r="AC85" i="1"/>
  <c r="AD85" i="1" s="1"/>
  <c r="AG85" i="1"/>
  <c r="AH85" i="1"/>
  <c r="AK85" i="1"/>
  <c r="AL85" i="1" s="1"/>
  <c r="AM85" i="1"/>
  <c r="AO85" i="1" s="1"/>
  <c r="AP85" i="1" s="1"/>
  <c r="E86" i="1"/>
  <c r="X86" i="1"/>
  <c r="Y86" i="1"/>
  <c r="AC86" i="1"/>
  <c r="AD86" i="1" s="1"/>
  <c r="AG86" i="1"/>
  <c r="AH86" i="1" s="1"/>
  <c r="AK86" i="1"/>
  <c r="AL86" i="1" s="1"/>
  <c r="AM86" i="1"/>
  <c r="AO86" i="1"/>
  <c r="AP86" i="1" s="1"/>
  <c r="E87" i="1"/>
  <c r="X87" i="1"/>
  <c r="Y87" i="1" s="1"/>
  <c r="AC87" i="1"/>
  <c r="AD87" i="1" s="1"/>
  <c r="AG87" i="1"/>
  <c r="AH87" i="1"/>
  <c r="AK87" i="1"/>
  <c r="AL87" i="1" s="1"/>
  <c r="AM87" i="1"/>
  <c r="AO87" i="1" s="1"/>
  <c r="AP87" i="1" s="1"/>
  <c r="E88" i="1"/>
  <c r="X88" i="1"/>
  <c r="Y88" i="1"/>
  <c r="AC88" i="1"/>
  <c r="AD88" i="1" s="1"/>
  <c r="AG88" i="1"/>
  <c r="AH88" i="1" s="1"/>
  <c r="AK88" i="1"/>
  <c r="AL88" i="1" s="1"/>
  <c r="AM88" i="1"/>
  <c r="AO88" i="1"/>
  <c r="AP88" i="1"/>
  <c r="E89" i="1"/>
  <c r="X89" i="1"/>
  <c r="Y89" i="1" s="1"/>
  <c r="AC89" i="1"/>
  <c r="AD89" i="1" s="1"/>
  <c r="AG89" i="1"/>
  <c r="AH89" i="1"/>
  <c r="AK89" i="1"/>
  <c r="AL89" i="1" s="1"/>
  <c r="AM89" i="1"/>
  <c r="AO89" i="1" s="1"/>
  <c r="AP89" i="1"/>
  <c r="E90" i="1"/>
  <c r="X90" i="1"/>
  <c r="Y90" i="1"/>
  <c r="AC90" i="1"/>
  <c r="AD90" i="1" s="1"/>
  <c r="AG90" i="1"/>
  <c r="AH90" i="1" s="1"/>
  <c r="AK90" i="1"/>
  <c r="AL90" i="1" s="1"/>
  <c r="AM90" i="1"/>
  <c r="AO90" i="1"/>
  <c r="AP90" i="1"/>
  <c r="E91" i="1"/>
  <c r="X91" i="1"/>
  <c r="Y91" i="1" s="1"/>
  <c r="AC91" i="1"/>
  <c r="AD91" i="1" s="1"/>
  <c r="AG91" i="1"/>
  <c r="AH91" i="1"/>
  <c r="AK91" i="1"/>
  <c r="AL91" i="1" s="1"/>
  <c r="AM91" i="1"/>
  <c r="AO91" i="1" s="1"/>
  <c r="AP91" i="1"/>
  <c r="E92" i="1"/>
  <c r="X92" i="1"/>
  <c r="Y92" i="1"/>
  <c r="AC92" i="1"/>
  <c r="AD92" i="1" s="1"/>
  <c r="AG92" i="1"/>
  <c r="AH92" i="1" s="1"/>
  <c r="AK92" i="1"/>
  <c r="AL92" i="1" s="1"/>
  <c r="AM92" i="1"/>
  <c r="AO92" i="1"/>
  <c r="AP92" i="1" s="1"/>
  <c r="E93" i="1"/>
  <c r="X93" i="1"/>
  <c r="Y93" i="1" s="1"/>
  <c r="AC93" i="1"/>
  <c r="AD93" i="1" s="1"/>
  <c r="AG93" i="1"/>
  <c r="AH93" i="1"/>
  <c r="AK93" i="1"/>
  <c r="AL93" i="1" s="1"/>
  <c r="AM93" i="1"/>
  <c r="AO93" i="1" s="1"/>
  <c r="AP93" i="1" s="1"/>
  <c r="E94" i="1"/>
  <c r="X94" i="1"/>
  <c r="Y94" i="1"/>
  <c r="AC94" i="1"/>
  <c r="AD94" i="1" s="1"/>
  <c r="AG94" i="1"/>
  <c r="AH94" i="1" s="1"/>
  <c r="AK94" i="1"/>
  <c r="AL94" i="1" s="1"/>
  <c r="AM94" i="1"/>
  <c r="AO94" i="1"/>
  <c r="AP94" i="1" s="1"/>
  <c r="E95" i="1"/>
  <c r="X95" i="1"/>
  <c r="Y95" i="1" s="1"/>
  <c r="AC95" i="1"/>
  <c r="AD95" i="1" s="1"/>
  <c r="AG95" i="1"/>
  <c r="AH95" i="1"/>
  <c r="AK95" i="1"/>
  <c r="AL95" i="1" s="1"/>
  <c r="AM95" i="1"/>
  <c r="AO95" i="1" s="1"/>
  <c r="AP95" i="1" s="1"/>
  <c r="E96" i="1"/>
  <c r="X96" i="1"/>
  <c r="Y96" i="1"/>
  <c r="AC96" i="1"/>
  <c r="AD96" i="1" s="1"/>
  <c r="AG96" i="1"/>
  <c r="AH96" i="1" s="1"/>
  <c r="AK96" i="1"/>
  <c r="AL96" i="1" s="1"/>
  <c r="AM96" i="1"/>
  <c r="AO96" i="1"/>
  <c r="AP96" i="1"/>
  <c r="E97" i="1"/>
  <c r="X97" i="1"/>
  <c r="Y97" i="1" s="1"/>
  <c r="AC97" i="1"/>
  <c r="AD97" i="1" s="1"/>
  <c r="AG97" i="1"/>
  <c r="AH97" i="1"/>
  <c r="AK97" i="1"/>
  <c r="AL97" i="1" s="1"/>
  <c r="AM97" i="1"/>
  <c r="AO97" i="1" s="1"/>
  <c r="AP97" i="1"/>
  <c r="E98" i="1"/>
  <c r="X98" i="1"/>
  <c r="Y98" i="1"/>
  <c r="AC98" i="1"/>
  <c r="AD98" i="1" s="1"/>
  <c r="AG98" i="1"/>
  <c r="AH98" i="1" s="1"/>
  <c r="AK98" i="1"/>
  <c r="AL98" i="1" s="1"/>
  <c r="AM98" i="1"/>
  <c r="AO98" i="1"/>
  <c r="AP98" i="1" s="1"/>
  <c r="E99" i="1"/>
  <c r="X99" i="1"/>
  <c r="Y99" i="1" s="1"/>
  <c r="AC99" i="1"/>
  <c r="AD99" i="1" s="1"/>
  <c r="AG99" i="1"/>
  <c r="AH99" i="1"/>
  <c r="AK99" i="1"/>
  <c r="AL99" i="1" s="1"/>
  <c r="AM99" i="1"/>
  <c r="AO99" i="1" s="1"/>
  <c r="AP99" i="1" s="1"/>
  <c r="E100" i="1"/>
  <c r="X100" i="1"/>
  <c r="Y100" i="1"/>
  <c r="AC100" i="1"/>
  <c r="AD100" i="1" s="1"/>
  <c r="AG100" i="1"/>
  <c r="AH100" i="1" s="1"/>
  <c r="AK100" i="1"/>
  <c r="AL100" i="1" s="1"/>
  <c r="AM100" i="1"/>
  <c r="AO100" i="1"/>
  <c r="AP100" i="1" s="1"/>
  <c r="E101" i="1"/>
  <c r="X101" i="1"/>
  <c r="Y101" i="1" s="1"/>
  <c r="AC101" i="1"/>
  <c r="AD101" i="1" s="1"/>
  <c r="AG101" i="1"/>
  <c r="AH101" i="1"/>
  <c r="AK101" i="1"/>
  <c r="AL101" i="1" s="1"/>
  <c r="AM101" i="1"/>
  <c r="AO101" i="1" s="1"/>
  <c r="AP101" i="1" s="1"/>
  <c r="E102" i="1"/>
  <c r="X102" i="1"/>
  <c r="Y102" i="1"/>
  <c r="AC102" i="1"/>
  <c r="AD102" i="1" s="1"/>
  <c r="AG102" i="1"/>
  <c r="AH102" i="1" s="1"/>
  <c r="AK102" i="1"/>
  <c r="AL102" i="1" s="1"/>
  <c r="AM102" i="1"/>
  <c r="AO102" i="1"/>
  <c r="AP102" i="1" s="1"/>
  <c r="E103" i="1"/>
  <c r="X103" i="1"/>
  <c r="Y103" i="1" s="1"/>
  <c r="AC103" i="1"/>
  <c r="AD103" i="1" s="1"/>
  <c r="AG103" i="1"/>
  <c r="AH103" i="1"/>
  <c r="AK103" i="1"/>
  <c r="AL103" i="1" s="1"/>
  <c r="AM103" i="1"/>
  <c r="AO103" i="1" s="1"/>
  <c r="AP103" i="1" s="1"/>
  <c r="E104" i="1"/>
  <c r="X104" i="1"/>
  <c r="Y104" i="1"/>
  <c r="AC104" i="1"/>
  <c r="AD104" i="1" s="1"/>
  <c r="AG104" i="1"/>
  <c r="AH104" i="1" s="1"/>
  <c r="AK104" i="1"/>
  <c r="AL104" i="1" s="1"/>
  <c r="AM104" i="1"/>
  <c r="AO104" i="1"/>
  <c r="AP104" i="1"/>
  <c r="E105" i="1"/>
  <c r="X105" i="1"/>
  <c r="Y105" i="1" s="1"/>
  <c r="AC105" i="1"/>
  <c r="AD105" i="1" s="1"/>
  <c r="AG105" i="1"/>
  <c r="AH105" i="1"/>
  <c r="AK105" i="1"/>
  <c r="AL105" i="1" s="1"/>
  <c r="AM105" i="1"/>
  <c r="AO105" i="1" s="1"/>
  <c r="AP105" i="1"/>
  <c r="E111" i="1"/>
  <c r="G111" i="1"/>
  <c r="I111" i="1"/>
  <c r="J111" i="1"/>
  <c r="I116" i="1"/>
  <c r="I117" i="1" s="1"/>
  <c r="J117" i="1" s="1"/>
  <c r="S116" i="1"/>
  <c r="T116" i="1" s="1"/>
  <c r="W116" i="1"/>
  <c r="X116" i="1"/>
  <c r="AA116" i="1"/>
  <c r="AB116" i="1" s="1"/>
  <c r="AE116" i="1"/>
  <c r="AF116" i="1" s="1"/>
  <c r="AJ116" i="1"/>
  <c r="AN116" i="1"/>
  <c r="AO116" i="1"/>
  <c r="AP116" i="1"/>
  <c r="AR116" i="1"/>
  <c r="AS116" i="1" s="1"/>
  <c r="AV116" i="1"/>
  <c r="AW116" i="1" s="1"/>
  <c r="AZ116" i="1"/>
  <c r="BA116" i="1" s="1"/>
  <c r="E117" i="1"/>
  <c r="G117" i="1"/>
  <c r="E121" i="1"/>
  <c r="I126" i="1"/>
  <c r="J126" i="1" s="1"/>
  <c r="S126" i="1"/>
  <c r="T126" i="1"/>
  <c r="W126" i="1"/>
  <c r="X126" i="1"/>
  <c r="AA126" i="1"/>
  <c r="AB126" i="1"/>
  <c r="AE126" i="1"/>
  <c r="AF126" i="1" s="1"/>
  <c r="AI126" i="1"/>
  <c r="AJ126" i="1"/>
  <c r="AN126" i="1"/>
  <c r="AO126" i="1"/>
  <c r="AP126" i="1"/>
  <c r="AR126" i="1"/>
  <c r="AS126" i="1"/>
  <c r="AV126" i="1"/>
  <c r="AW126" i="1" s="1"/>
  <c r="AZ126" i="1"/>
  <c r="BA126" i="1" s="1"/>
  <c r="E127" i="1"/>
  <c r="I127" i="1" s="1"/>
  <c r="G127" i="1"/>
  <c r="X17" i="13"/>
  <c r="Y17" i="13"/>
  <c r="AC17" i="13"/>
  <c r="AD17" i="13"/>
  <c r="AE17" i="13"/>
  <c r="AG17" i="13"/>
  <c r="AH17" i="13"/>
  <c r="AK17" i="13"/>
  <c r="AL17" i="13" s="1"/>
  <c r="AO17" i="13"/>
  <c r="AP17" i="13" s="1"/>
  <c r="V18" i="13"/>
  <c r="AC18" i="13"/>
  <c r="AD18" i="13" s="1"/>
  <c r="AK18" i="13"/>
  <c r="AL18" i="13" s="1"/>
  <c r="AO18" i="13"/>
  <c r="AP18" i="13"/>
  <c r="U26" i="13"/>
  <c r="V26" i="13"/>
  <c r="X26" i="13"/>
  <c r="Y26" i="13" s="1"/>
  <c r="AC26" i="13"/>
  <c r="AD26" i="13" s="1"/>
  <c r="AE26" i="13"/>
  <c r="AG26" i="13"/>
  <c r="AH26" i="13" s="1"/>
  <c r="AK26" i="13"/>
  <c r="AL26" i="13"/>
  <c r="AO26" i="13"/>
  <c r="AP26" i="13"/>
  <c r="X37" i="13"/>
  <c r="Y37" i="13"/>
  <c r="AC37" i="13"/>
  <c r="AD37" i="13" s="1"/>
  <c r="AG37" i="13"/>
  <c r="AH37" i="13"/>
  <c r="AK37" i="13"/>
  <c r="AL37" i="13"/>
  <c r="AM37" i="13"/>
  <c r="AO37" i="13"/>
  <c r="AP37" i="13"/>
  <c r="X38" i="13"/>
  <c r="Y38" i="13" s="1"/>
  <c r="AC38" i="13"/>
  <c r="AD38" i="13" s="1"/>
  <c r="AG38" i="13"/>
  <c r="AH38" i="13" s="1"/>
  <c r="AK38" i="13"/>
  <c r="AL38" i="13"/>
  <c r="AM38" i="13"/>
  <c r="AO38" i="13" s="1"/>
  <c r="AP38" i="13" s="1"/>
  <c r="X39" i="13"/>
  <c r="Y39" i="13"/>
  <c r="AC39" i="13"/>
  <c r="AD39" i="13"/>
  <c r="AG39" i="13"/>
  <c r="AH39" i="13"/>
  <c r="AK39" i="13"/>
  <c r="AL39" i="13"/>
  <c r="AM39" i="13"/>
  <c r="AO39" i="13"/>
  <c r="AP39" i="13" s="1"/>
  <c r="X40" i="13"/>
  <c r="Y40" i="13"/>
  <c r="AC40" i="13"/>
  <c r="AD40" i="13" s="1"/>
  <c r="AG40" i="13"/>
  <c r="AH40" i="13" s="1"/>
  <c r="AK40" i="13"/>
  <c r="AL40" i="13" s="1"/>
  <c r="AM40" i="13"/>
  <c r="AO40" i="13"/>
  <c r="AP40" i="13"/>
  <c r="V41" i="13"/>
  <c r="X41" i="13"/>
  <c r="Y41" i="13" s="1"/>
  <c r="AC41" i="13"/>
  <c r="AD41" i="13" s="1"/>
  <c r="AG41" i="13"/>
  <c r="AH41" i="13"/>
  <c r="AK41" i="13"/>
  <c r="AL41" i="13" s="1"/>
  <c r="AM41" i="13"/>
  <c r="AO41" i="13" s="1"/>
  <c r="AP41" i="13"/>
  <c r="V42" i="13"/>
  <c r="X42" i="13"/>
  <c r="Y42" i="13"/>
  <c r="AC42" i="13"/>
  <c r="AD42" i="13" s="1"/>
  <c r="AG42" i="13"/>
  <c r="AH42" i="13" s="1"/>
  <c r="AK42" i="13"/>
  <c r="AL42" i="13" s="1"/>
  <c r="AM42" i="13"/>
  <c r="AO42" i="13"/>
  <c r="AP42" i="13" s="1"/>
  <c r="H50" i="13"/>
  <c r="K50" i="13"/>
  <c r="N50" i="13"/>
  <c r="X50" i="13"/>
  <c r="Y50" i="13"/>
  <c r="AC50" i="13"/>
  <c r="AD50" i="13" s="1"/>
  <c r="AG50" i="13"/>
  <c r="AH50" i="13"/>
  <c r="AK50" i="13"/>
  <c r="AL50" i="13"/>
  <c r="AM50" i="13"/>
  <c r="AO50" i="13"/>
  <c r="AP50" i="13"/>
  <c r="H51" i="13"/>
  <c r="K51" i="13"/>
  <c r="N51" i="13"/>
  <c r="X51" i="13"/>
  <c r="Y51" i="13" s="1"/>
  <c r="AC51" i="13"/>
  <c r="AD51" i="13"/>
  <c r="AG51" i="13"/>
  <c r="AH51" i="13" s="1"/>
  <c r="AK51" i="13"/>
  <c r="AL51" i="13" s="1"/>
  <c r="AM51" i="13"/>
  <c r="AO51" i="13" s="1"/>
  <c r="AP51" i="13" s="1"/>
  <c r="H52" i="13"/>
  <c r="K52" i="13"/>
  <c r="N52" i="13"/>
  <c r="X52" i="13"/>
  <c r="Y52" i="13"/>
  <c r="AC52" i="13"/>
  <c r="AD52" i="13"/>
  <c r="AG52" i="13"/>
  <c r="AH52" i="13"/>
  <c r="AK52" i="13"/>
  <c r="AL52" i="13"/>
  <c r="AM52" i="13"/>
  <c r="AO52" i="13"/>
  <c r="AP52" i="13" s="1"/>
  <c r="H53" i="13"/>
  <c r="K53" i="13"/>
  <c r="L53" i="13"/>
  <c r="N53" i="13"/>
  <c r="X53" i="13"/>
  <c r="Y53" i="13" s="1"/>
  <c r="AC53" i="13"/>
  <c r="AD53" i="13" s="1"/>
  <c r="AG53" i="13"/>
  <c r="AH53" i="13"/>
  <c r="AK53" i="13"/>
  <c r="AL53" i="13" s="1"/>
  <c r="AM53" i="13"/>
  <c r="AO53" i="13" s="1"/>
  <c r="AP53" i="13"/>
  <c r="H54" i="13"/>
  <c r="K54" i="13"/>
  <c r="N54" i="13"/>
  <c r="X54" i="13"/>
  <c r="Y54" i="13"/>
  <c r="AC54" i="13"/>
  <c r="AD54" i="13"/>
  <c r="AG54" i="13"/>
  <c r="AH54" i="13"/>
  <c r="AK54" i="13"/>
  <c r="AL54" i="13" s="1"/>
  <c r="AM54" i="13"/>
  <c r="AO54" i="13"/>
  <c r="AP54" i="13" s="1"/>
  <c r="H55" i="13"/>
  <c r="K55" i="13"/>
  <c r="N55" i="13"/>
  <c r="X55" i="13"/>
  <c r="Y55" i="13" s="1"/>
  <c r="AC55" i="13"/>
  <c r="AD55" i="13"/>
  <c r="AG55" i="13"/>
  <c r="AH55" i="13"/>
  <c r="AK55" i="13"/>
  <c r="AL55" i="13"/>
  <c r="AM55" i="13"/>
  <c r="AO55" i="13" s="1"/>
  <c r="AP55" i="13" s="1"/>
  <c r="H56" i="13"/>
  <c r="K56" i="13"/>
  <c r="N56" i="13"/>
  <c r="X56" i="13"/>
  <c r="Y56" i="13"/>
  <c r="AC56" i="13"/>
  <c r="AD56" i="13" s="1"/>
  <c r="AG56" i="13"/>
  <c r="AH56" i="13" s="1"/>
  <c r="AK56" i="13"/>
  <c r="AL56" i="13" s="1"/>
  <c r="AM56" i="13"/>
  <c r="AO56" i="13"/>
  <c r="AP56" i="13" s="1"/>
  <c r="H57" i="13"/>
  <c r="K57" i="13"/>
  <c r="L57" i="13"/>
  <c r="N57" i="13"/>
  <c r="X57" i="13"/>
  <c r="Y57" i="13"/>
  <c r="AC57" i="13"/>
  <c r="AD57" i="13" s="1"/>
  <c r="AG57" i="13"/>
  <c r="AH57" i="13"/>
  <c r="AK57" i="13"/>
  <c r="AL57" i="13"/>
  <c r="AM57" i="13"/>
  <c r="AO57" i="13"/>
  <c r="AP57" i="13"/>
  <c r="H58" i="13"/>
  <c r="K58" i="13"/>
  <c r="N58" i="13"/>
  <c r="X58" i="13"/>
  <c r="Y58" i="13"/>
  <c r="AC58" i="13"/>
  <c r="AD58" i="13"/>
  <c r="AG58" i="13"/>
  <c r="AH58" i="13" s="1"/>
  <c r="AK58" i="13"/>
  <c r="AL58" i="13"/>
  <c r="AM58" i="13"/>
  <c r="AO58" i="13"/>
  <c r="AP58" i="13" s="1"/>
  <c r="H59" i="13"/>
  <c r="K59" i="13"/>
  <c r="N59" i="13"/>
  <c r="X59" i="13"/>
  <c r="Y59" i="13"/>
  <c r="AC59" i="13"/>
  <c r="AD59" i="13"/>
  <c r="AG59" i="13"/>
  <c r="AH59" i="13"/>
  <c r="AK59" i="13"/>
  <c r="AL59" i="13" s="1"/>
  <c r="AM59" i="13"/>
  <c r="AO59" i="13"/>
  <c r="AP59" i="13" s="1"/>
  <c r="X60" i="13"/>
  <c r="Y60" i="13" s="1"/>
  <c r="AC60" i="13"/>
  <c r="AD60" i="13"/>
  <c r="AG60" i="13"/>
  <c r="AH60" i="13" s="1"/>
  <c r="AK60" i="13"/>
  <c r="AL60" i="13" s="1"/>
  <c r="AM60" i="13"/>
  <c r="AO60" i="13" s="1"/>
  <c r="AP60" i="13" s="1"/>
  <c r="X61" i="13"/>
  <c r="Y61" i="13" s="1"/>
  <c r="AC61" i="13"/>
  <c r="AD61" i="13"/>
  <c r="AG61" i="13"/>
  <c r="AH61" i="13"/>
  <c r="AK61" i="13"/>
  <c r="AL61" i="13"/>
  <c r="AM61" i="13"/>
  <c r="AO61" i="13" s="1"/>
  <c r="AP61" i="13" s="1"/>
  <c r="X62" i="13"/>
  <c r="Y62" i="13" s="1"/>
  <c r="AC62" i="13"/>
  <c r="AD62" i="13" s="1"/>
  <c r="AG62" i="13"/>
  <c r="AH62" i="13"/>
  <c r="AK62" i="13"/>
  <c r="AL62" i="13" s="1"/>
  <c r="AM62" i="13"/>
  <c r="AO62" i="13" s="1"/>
  <c r="AP62" i="13" s="1"/>
  <c r="F73" i="13"/>
  <c r="I73" i="13"/>
  <c r="J73" i="13" s="1"/>
  <c r="S73" i="13"/>
  <c r="T73" i="13" s="1"/>
  <c r="X73" i="13"/>
  <c r="AA73" i="13"/>
  <c r="AB73" i="13" s="1"/>
  <c r="AE73" i="13"/>
  <c r="AF73" i="13"/>
  <c r="AI73" i="13"/>
  <c r="AJ73" i="13"/>
  <c r="AN73" i="13"/>
  <c r="AO73" i="13"/>
  <c r="AP73" i="13"/>
  <c r="AR73" i="13" s="1"/>
  <c r="AS73" i="13" s="1"/>
  <c r="AV73" i="13"/>
  <c r="AW73" i="13" s="1"/>
  <c r="AZ73" i="13"/>
  <c r="BA73" i="13" s="1"/>
  <c r="E74" i="13"/>
  <c r="E68" i="13" s="1"/>
  <c r="F74" i="13"/>
  <c r="G74" i="13"/>
  <c r="P16" i="32"/>
  <c r="T16" i="32"/>
  <c r="X16" i="32"/>
  <c r="Y16" i="32"/>
  <c r="AC16" i="32"/>
  <c r="AD16" i="32"/>
  <c r="AE16" i="32"/>
  <c r="AG16" i="32"/>
  <c r="AH16" i="32" s="1"/>
  <c r="AK16" i="32"/>
  <c r="AL16" i="32" s="1"/>
  <c r="AO16" i="32"/>
  <c r="AP16" i="32"/>
  <c r="T17" i="32"/>
  <c r="J18" i="32"/>
  <c r="P18" i="32"/>
  <c r="T18" i="32"/>
  <c r="U18" i="32"/>
  <c r="V18" i="32"/>
  <c r="X18" i="32"/>
  <c r="Y18" i="32"/>
  <c r="AC18" i="32"/>
  <c r="AD18" i="32" s="1"/>
  <c r="AE18" i="32"/>
  <c r="AG18" i="32" s="1"/>
  <c r="AH18" i="32"/>
  <c r="AK18" i="32"/>
  <c r="AL18" i="32"/>
  <c r="AO18" i="32"/>
  <c r="AP18" i="32" s="1"/>
  <c r="U25" i="32"/>
  <c r="V25" i="32"/>
  <c r="X25" i="32" s="1"/>
  <c r="Y25" i="32"/>
  <c r="AC25" i="32"/>
  <c r="AD25" i="32"/>
  <c r="AE25" i="32"/>
  <c r="AG25" i="32"/>
  <c r="AH25" i="32" s="1"/>
  <c r="AK25" i="32"/>
  <c r="AL25" i="32" s="1"/>
  <c r="AO25" i="32"/>
  <c r="AP25" i="32" s="1"/>
  <c r="AE26" i="32"/>
  <c r="AI26" i="32"/>
  <c r="AM26" i="32"/>
  <c r="AQ26" i="32"/>
  <c r="X36" i="32"/>
  <c r="Y36" i="32" s="1"/>
  <c r="AC36" i="32"/>
  <c r="AD36" i="32" s="1"/>
  <c r="AG36" i="32"/>
  <c r="AH36" i="32"/>
  <c r="AK36" i="32"/>
  <c r="AL36" i="32" s="1"/>
  <c r="AM36" i="32"/>
  <c r="AO36" i="32" s="1"/>
  <c r="AP36" i="32"/>
  <c r="X37" i="32"/>
  <c r="Y37" i="32"/>
  <c r="AC37" i="32"/>
  <c r="AD37" i="32" s="1"/>
  <c r="AG37" i="32"/>
  <c r="AH37" i="32"/>
  <c r="AK37" i="32"/>
  <c r="AL37" i="32"/>
  <c r="AM37" i="32"/>
  <c r="AO37" i="32"/>
  <c r="AP37" i="32"/>
  <c r="X38" i="32"/>
  <c r="Y38" i="32" s="1"/>
  <c r="AC38" i="32"/>
  <c r="AD38" i="32" s="1"/>
  <c r="AG38" i="32"/>
  <c r="AH38" i="32" s="1"/>
  <c r="AK38" i="32"/>
  <c r="AL38" i="32"/>
  <c r="AM38" i="32"/>
  <c r="AO38" i="32" s="1"/>
  <c r="AP38" i="32" s="1"/>
  <c r="X39" i="32"/>
  <c r="Y39" i="32"/>
  <c r="AC39" i="32"/>
  <c r="AD39" i="32"/>
  <c r="AG39" i="32"/>
  <c r="AH39" i="32"/>
  <c r="AK39" i="32"/>
  <c r="AL39" i="32"/>
  <c r="AM39" i="32"/>
  <c r="AO39" i="32"/>
  <c r="AP39" i="32" s="1"/>
  <c r="E47" i="32"/>
  <c r="H47" i="32"/>
  <c r="K47" i="32"/>
  <c r="L47" i="32"/>
  <c r="N47" i="32"/>
  <c r="X47" i="32"/>
  <c r="Y47" i="32"/>
  <c r="AC47" i="32"/>
  <c r="AD47" i="32"/>
  <c r="AG47" i="32"/>
  <c r="AH47" i="32"/>
  <c r="AK47" i="32"/>
  <c r="AL47" i="32"/>
  <c r="AM47" i="32"/>
  <c r="AO47" i="32"/>
  <c r="AP47" i="32" s="1"/>
  <c r="E48" i="32"/>
  <c r="H48" i="32"/>
  <c r="K48" i="32"/>
  <c r="L48" i="32"/>
  <c r="N48" i="32"/>
  <c r="X48" i="32"/>
  <c r="Y48" i="32"/>
  <c r="AC48" i="32"/>
  <c r="AD48" i="32"/>
  <c r="AG48" i="32"/>
  <c r="AH48" i="32" s="1"/>
  <c r="AK48" i="32"/>
  <c r="AL48" i="32"/>
  <c r="AM48" i="32"/>
  <c r="AO48" i="32"/>
  <c r="AP48" i="32" s="1"/>
  <c r="E49" i="32"/>
  <c r="H49" i="32"/>
  <c r="K49" i="32"/>
  <c r="N49" i="32"/>
  <c r="X49" i="32"/>
  <c r="Y49" i="32"/>
  <c r="AC49" i="32"/>
  <c r="AD49" i="32"/>
  <c r="AG49" i="32"/>
  <c r="AH49" i="32" s="1"/>
  <c r="AK49" i="32"/>
  <c r="AL49" i="32"/>
  <c r="AM49" i="32"/>
  <c r="AO49" i="32"/>
  <c r="AP49" i="32" s="1"/>
  <c r="H50" i="32"/>
  <c r="K50" i="32"/>
  <c r="L50" i="32"/>
  <c r="N50" i="32"/>
  <c r="X50" i="32"/>
  <c r="Y50" i="32" s="1"/>
  <c r="AC50" i="32"/>
  <c r="AD50" i="32" s="1"/>
  <c r="AG50" i="32"/>
  <c r="AH50" i="32"/>
  <c r="AK50" i="32"/>
  <c r="AL50" i="32" s="1"/>
  <c r="AM50" i="32"/>
  <c r="AO50" i="32" s="1"/>
  <c r="AP50" i="32"/>
  <c r="E51" i="32"/>
  <c r="H51" i="32"/>
  <c r="K51" i="32"/>
  <c r="N51" i="32"/>
  <c r="X51" i="32"/>
  <c r="Y51" i="32" s="1"/>
  <c r="AC51" i="32"/>
  <c r="AD51" i="32" s="1"/>
  <c r="AG51" i="32"/>
  <c r="AH51" i="32"/>
  <c r="AK51" i="32"/>
  <c r="AL51" i="32" s="1"/>
  <c r="AM51" i="32"/>
  <c r="AO51" i="32" s="1"/>
  <c r="AP51" i="32"/>
  <c r="E52" i="32"/>
  <c r="H52" i="32"/>
  <c r="K52" i="32"/>
  <c r="L52" i="32"/>
  <c r="N52" i="32"/>
  <c r="X52" i="32"/>
  <c r="Y52" i="32" s="1"/>
  <c r="AC52" i="32"/>
  <c r="AD52" i="32" s="1"/>
  <c r="AG52" i="32"/>
  <c r="AH52" i="32"/>
  <c r="AK52" i="32"/>
  <c r="AL52" i="32" s="1"/>
  <c r="AM52" i="32"/>
  <c r="AO52" i="32" s="1"/>
  <c r="AP52" i="32"/>
  <c r="E53" i="32"/>
  <c r="H53" i="32"/>
  <c r="K53" i="32"/>
  <c r="N53" i="32"/>
  <c r="X53" i="32"/>
  <c r="Y53" i="32" s="1"/>
  <c r="AC53" i="32"/>
  <c r="AD53" i="32" s="1"/>
  <c r="AG53" i="32"/>
  <c r="AH53" i="32"/>
  <c r="AK53" i="32"/>
  <c r="AL53" i="32" s="1"/>
  <c r="AM53" i="32"/>
  <c r="AO53" i="32" s="1"/>
  <c r="AP53" i="32"/>
  <c r="E54" i="32"/>
  <c r="H54" i="32"/>
  <c r="K54" i="32"/>
  <c r="L54" i="32"/>
  <c r="N54" i="32"/>
  <c r="X54" i="32"/>
  <c r="Y54" i="32" s="1"/>
  <c r="AC54" i="32"/>
  <c r="AD54" i="32" s="1"/>
  <c r="AG54" i="32"/>
  <c r="AH54" i="32"/>
  <c r="AK54" i="32"/>
  <c r="AL54" i="32" s="1"/>
  <c r="AM54" i="32"/>
  <c r="AO54" i="32" s="1"/>
  <c r="AP54" i="32"/>
  <c r="E55" i="32"/>
  <c r="H55" i="32"/>
  <c r="K55" i="32"/>
  <c r="L55" i="32"/>
  <c r="N55" i="32"/>
  <c r="X55" i="32"/>
  <c r="Y55" i="32" s="1"/>
  <c r="AC55" i="32"/>
  <c r="AD55" i="32" s="1"/>
  <c r="AG55" i="32"/>
  <c r="AH55" i="32" s="1"/>
  <c r="AK55" i="32"/>
  <c r="AL55" i="32" s="1"/>
  <c r="AM55" i="32"/>
  <c r="AO55" i="32" s="1"/>
  <c r="AP55" i="32"/>
  <c r="E56" i="32"/>
  <c r="H56" i="32"/>
  <c r="K56" i="32"/>
  <c r="L56" i="32"/>
  <c r="N56" i="32"/>
  <c r="X56" i="32"/>
  <c r="Y56" i="32" s="1"/>
  <c r="AC56" i="32"/>
  <c r="AD56" i="32" s="1"/>
  <c r="AG56" i="32"/>
  <c r="AH56" i="32"/>
  <c r="AK56" i="32"/>
  <c r="AL56" i="32" s="1"/>
  <c r="AM56" i="32"/>
  <c r="AO56" i="32" s="1"/>
  <c r="AP56" i="32"/>
  <c r="E57" i="32"/>
  <c r="H57" i="32"/>
  <c r="K57" i="32"/>
  <c r="N57" i="32"/>
  <c r="X57" i="32"/>
  <c r="Y57" i="32" s="1"/>
  <c r="AC57" i="32"/>
  <c r="AD57" i="32" s="1"/>
  <c r="AG57" i="32"/>
  <c r="AH57" i="32" s="1"/>
  <c r="AK57" i="32"/>
  <c r="AL57" i="32" s="1"/>
  <c r="AM57" i="32"/>
  <c r="AO57" i="32" s="1"/>
  <c r="AP57" i="32"/>
  <c r="E58" i="32"/>
  <c r="H58" i="32"/>
  <c r="K58" i="32"/>
  <c r="X58" i="32"/>
  <c r="Y58" i="32" s="1"/>
  <c r="AC58" i="32"/>
  <c r="AD58" i="32" s="1"/>
  <c r="AG58" i="32"/>
  <c r="AH58" i="32" s="1"/>
  <c r="AK58" i="32"/>
  <c r="AL58" i="32"/>
  <c r="AM58" i="32"/>
  <c r="AO58" i="32" s="1"/>
  <c r="AP58" i="32" s="1"/>
  <c r="E59" i="32"/>
  <c r="H59" i="32"/>
  <c r="K59" i="32"/>
  <c r="X59" i="32"/>
  <c r="Y59" i="32" s="1"/>
  <c r="AC59" i="32"/>
  <c r="AD59" i="32" s="1"/>
  <c r="AG59" i="32"/>
  <c r="AH59" i="32" s="1"/>
  <c r="AK59" i="32"/>
  <c r="AL59" i="32" s="1"/>
  <c r="AM59" i="32"/>
  <c r="AO59" i="32"/>
  <c r="AP59" i="32" s="1"/>
  <c r="E60" i="32"/>
  <c r="H60" i="32"/>
  <c r="K60" i="32"/>
  <c r="X60" i="32"/>
  <c r="Y60" i="32" s="1"/>
  <c r="AC60" i="32"/>
  <c r="AD60" i="32" s="1"/>
  <c r="AG60" i="32"/>
  <c r="AH60" i="32" s="1"/>
  <c r="AK60" i="32"/>
  <c r="AL60" i="32" s="1"/>
  <c r="AM60" i="32"/>
  <c r="AO60" i="32" s="1"/>
  <c r="AP60" i="32"/>
  <c r="E61" i="32"/>
  <c r="H61" i="32"/>
  <c r="K61" i="32"/>
  <c r="X61" i="32"/>
  <c r="Y61" i="32" s="1"/>
  <c r="AC61" i="32"/>
  <c r="AD61" i="32" s="1"/>
  <c r="AG61" i="32"/>
  <c r="AH61" i="32"/>
  <c r="AK61" i="32"/>
  <c r="AL61" i="32" s="1"/>
  <c r="AM61" i="32"/>
  <c r="AO61" i="32" s="1"/>
  <c r="AP61" i="32"/>
  <c r="E62" i="32"/>
  <c r="H62" i="32"/>
  <c r="K62" i="32"/>
  <c r="X62" i="32"/>
  <c r="Y62" i="32" s="1"/>
  <c r="AC62" i="32"/>
  <c r="AD62" i="32" s="1"/>
  <c r="AG62" i="32"/>
  <c r="AH62" i="32" s="1"/>
  <c r="AK62" i="32"/>
  <c r="AL62" i="32"/>
  <c r="AM62" i="32"/>
  <c r="AO62" i="32" s="1"/>
  <c r="AP62" i="32" s="1"/>
  <c r="E63" i="32"/>
  <c r="X63" i="32"/>
  <c r="Y63" i="32" s="1"/>
  <c r="AC63" i="32"/>
  <c r="AD63" i="32"/>
  <c r="AG63" i="32"/>
  <c r="AH63" i="32" s="1"/>
  <c r="AK63" i="32"/>
  <c r="AL63" i="32" s="1"/>
  <c r="AM63" i="32"/>
  <c r="AO63" i="32" s="1"/>
  <c r="AP63" i="32" s="1"/>
  <c r="E64" i="32"/>
  <c r="X64" i="32"/>
  <c r="Y64" i="32" s="1"/>
  <c r="AC64" i="32"/>
  <c r="AD64" i="32" s="1"/>
  <c r="AG64" i="32"/>
  <c r="AH64" i="32" s="1"/>
  <c r="AK64" i="32"/>
  <c r="AL64" i="32"/>
  <c r="AM64" i="32"/>
  <c r="AO64" i="32" s="1"/>
  <c r="AP64" i="32" s="1"/>
  <c r="E65" i="32"/>
  <c r="X65" i="32"/>
  <c r="Y65" i="32" s="1"/>
  <c r="AC65" i="32"/>
  <c r="AD65" i="32"/>
  <c r="AG65" i="32"/>
  <c r="AH65" i="32" s="1"/>
  <c r="AK65" i="32"/>
  <c r="AL65" i="32" s="1"/>
  <c r="AM65" i="32"/>
  <c r="AO65" i="32" s="1"/>
  <c r="AP65" i="32" s="1"/>
  <c r="E66" i="32"/>
  <c r="X66" i="32"/>
  <c r="Y66" i="32" s="1"/>
  <c r="AC66" i="32"/>
  <c r="AD66" i="32" s="1"/>
  <c r="AG66" i="32"/>
  <c r="AH66" i="32" s="1"/>
  <c r="AK66" i="32"/>
  <c r="AL66" i="32"/>
  <c r="AM66" i="32"/>
  <c r="AO66" i="32" s="1"/>
  <c r="AP66" i="32" s="1"/>
  <c r="E67" i="32"/>
  <c r="X67" i="32"/>
  <c r="Y67" i="32" s="1"/>
  <c r="AC67" i="32"/>
  <c r="AD67" i="32"/>
  <c r="AG67" i="32"/>
  <c r="AH67" i="32" s="1"/>
  <c r="AK67" i="32"/>
  <c r="AL67" i="32" s="1"/>
  <c r="AM67" i="32"/>
  <c r="AO67" i="32" s="1"/>
  <c r="AP67" i="32" s="1"/>
  <c r="E68" i="32"/>
  <c r="X68" i="32"/>
  <c r="Y68" i="32" s="1"/>
  <c r="AC68" i="32"/>
  <c r="AD68" i="32" s="1"/>
  <c r="AG68" i="32"/>
  <c r="AH68" i="32" s="1"/>
  <c r="AK68" i="32"/>
  <c r="AL68" i="32"/>
  <c r="AM68" i="32"/>
  <c r="AO68" i="32" s="1"/>
  <c r="AP68" i="32" s="1"/>
  <c r="E69" i="32"/>
  <c r="X69" i="32"/>
  <c r="Y69" i="32" s="1"/>
  <c r="AC69" i="32"/>
  <c r="AD69" i="32"/>
  <c r="AG69" i="32"/>
  <c r="AH69" i="32" s="1"/>
  <c r="AK69" i="32"/>
  <c r="AL69" i="32" s="1"/>
  <c r="AM69" i="32"/>
  <c r="AO69" i="32" s="1"/>
  <c r="AP69" i="32" s="1"/>
  <c r="E70" i="32"/>
  <c r="X70" i="32"/>
  <c r="Y70" i="32" s="1"/>
  <c r="AC70" i="32"/>
  <c r="AD70" i="32" s="1"/>
  <c r="AG70" i="32"/>
  <c r="AH70" i="32" s="1"/>
  <c r="AK70" i="32"/>
  <c r="AL70" i="32"/>
  <c r="AM70" i="32"/>
  <c r="AO70" i="32" s="1"/>
  <c r="AP70" i="32" s="1"/>
  <c r="E71" i="32"/>
  <c r="X71" i="32"/>
  <c r="Y71" i="32" s="1"/>
  <c r="AC71" i="32"/>
  <c r="AD71" i="32"/>
  <c r="AG71" i="32"/>
  <c r="AH71" i="32" s="1"/>
  <c r="AK71" i="32"/>
  <c r="AL71" i="32" s="1"/>
  <c r="AM71" i="32"/>
  <c r="AO71" i="32" s="1"/>
  <c r="AP71" i="32" s="1"/>
  <c r="E77" i="32"/>
  <c r="G77" i="32"/>
  <c r="I82" i="32"/>
  <c r="S82" i="32"/>
  <c r="T82" i="32" s="1"/>
  <c r="W82" i="32"/>
  <c r="X82" i="32" s="1"/>
  <c r="AA82" i="32"/>
  <c r="AB82" i="32" s="1"/>
  <c r="AE82" i="32"/>
  <c r="AF82" i="32" s="1"/>
  <c r="AI82" i="32"/>
  <c r="AJ82" i="32"/>
  <c r="AN82" i="32"/>
  <c r="AO82" i="32" s="1"/>
  <c r="AP82" i="32"/>
  <c r="AR82" i="32" s="1"/>
  <c r="AS82" i="32" s="1"/>
  <c r="AV82" i="32"/>
  <c r="AW82" i="32"/>
  <c r="AZ82" i="32"/>
  <c r="BA82" i="32"/>
  <c r="E83" i="32"/>
  <c r="G83" i="32"/>
  <c r="I83" i="32"/>
  <c r="J83" i="32" s="1"/>
  <c r="U17" i="38"/>
  <c r="V17" i="38"/>
  <c r="AE17" i="38" s="1"/>
  <c r="AG17" i="38" s="1"/>
  <c r="AH17" i="38" s="1"/>
  <c r="X17" i="38"/>
  <c r="Y17" i="38" s="1"/>
  <c r="AC17" i="38"/>
  <c r="AD17" i="38" s="1"/>
  <c r="AK17" i="38"/>
  <c r="AL17" i="38"/>
  <c r="AO17" i="38"/>
  <c r="AP17" i="38"/>
  <c r="P18" i="38"/>
  <c r="V18" i="38"/>
  <c r="AA18" i="38"/>
  <c r="P19" i="38"/>
  <c r="T19" i="38"/>
  <c r="U19" i="38"/>
  <c r="V19" i="38"/>
  <c r="X19" i="38"/>
  <c r="Y19" i="38" s="1"/>
  <c r="AC19" i="38"/>
  <c r="AD19" i="38"/>
  <c r="AE19" i="38"/>
  <c r="AG19" i="38"/>
  <c r="AH19" i="38"/>
  <c r="AK19" i="38"/>
  <c r="AL19" i="38"/>
  <c r="AO19" i="38"/>
  <c r="AP19" i="38" s="1"/>
  <c r="V25" i="38"/>
  <c r="X25" i="38" s="1"/>
  <c r="Y25" i="38" s="1"/>
  <c r="AC25" i="38"/>
  <c r="AD25" i="38" s="1"/>
  <c r="AK25" i="38"/>
  <c r="AL25" i="38"/>
  <c r="AO25" i="38"/>
  <c r="AP25" i="38"/>
  <c r="X36" i="38"/>
  <c r="Y36" i="38"/>
  <c r="AC36" i="38"/>
  <c r="AD36" i="38" s="1"/>
  <c r="AG36" i="38"/>
  <c r="AH36" i="38"/>
  <c r="AK36" i="38"/>
  <c r="AL36" i="38"/>
  <c r="AM36" i="38"/>
  <c r="AO36" i="38"/>
  <c r="AP36" i="38"/>
  <c r="X37" i="38"/>
  <c r="Y37" i="38" s="1"/>
  <c r="AC37" i="38"/>
  <c r="AD37" i="38" s="1"/>
  <c r="AG37" i="38"/>
  <c r="AH37" i="38" s="1"/>
  <c r="AK37" i="38"/>
  <c r="AL37" i="38"/>
  <c r="AM37" i="38"/>
  <c r="AO37" i="38" s="1"/>
  <c r="AP37" i="38" s="1"/>
  <c r="X38" i="38"/>
  <c r="Y38" i="38" s="1"/>
  <c r="AC38" i="38"/>
  <c r="AD38" i="38"/>
  <c r="AG38" i="38"/>
  <c r="AH38" i="38"/>
  <c r="AK38" i="38"/>
  <c r="AL38" i="38" s="1"/>
  <c r="AM38" i="38"/>
  <c r="AO38" i="38" s="1"/>
  <c r="AP38" i="38" s="1"/>
  <c r="D46" i="38"/>
  <c r="H46" i="38"/>
  <c r="L46" i="38"/>
  <c r="N46" i="38"/>
  <c r="X46" i="38"/>
  <c r="Y46" i="38" s="1"/>
  <c r="AC46" i="38"/>
  <c r="AD46" i="38" s="1"/>
  <c r="AG46" i="38"/>
  <c r="AH46" i="38"/>
  <c r="AK46" i="38"/>
  <c r="AL46" i="38"/>
  <c r="AM46" i="38"/>
  <c r="AO46" i="38" s="1"/>
  <c r="AP46" i="38" s="1"/>
  <c r="H47" i="38"/>
  <c r="L47" i="38"/>
  <c r="N47" i="38"/>
  <c r="X47" i="38"/>
  <c r="Y47" i="38"/>
  <c r="AC47" i="38"/>
  <c r="AD47" i="38" s="1"/>
  <c r="AG47" i="38"/>
  <c r="AH47" i="38"/>
  <c r="AK47" i="38"/>
  <c r="AL47" i="38"/>
  <c r="AM47" i="38"/>
  <c r="AO47" i="38"/>
  <c r="AP47" i="38"/>
  <c r="H48" i="38"/>
  <c r="L48" i="38"/>
  <c r="N48" i="38"/>
  <c r="X48" i="38"/>
  <c r="Y48" i="38"/>
  <c r="AC48" i="38"/>
  <c r="AD48" i="38"/>
  <c r="AG48" i="38"/>
  <c r="AH48" i="38" s="1"/>
  <c r="AK48" i="38"/>
  <c r="AL48" i="38"/>
  <c r="AM48" i="38"/>
  <c r="AO48" i="38"/>
  <c r="AP48" i="38"/>
  <c r="H49" i="38"/>
  <c r="L49" i="38"/>
  <c r="N49" i="38"/>
  <c r="X49" i="38"/>
  <c r="Y49" i="38"/>
  <c r="AC49" i="38"/>
  <c r="AD49" i="38"/>
  <c r="AG49" i="38"/>
  <c r="AH49" i="38"/>
  <c r="AK49" i="38"/>
  <c r="AL49" i="38" s="1"/>
  <c r="AM49" i="38"/>
  <c r="AO49" i="38"/>
  <c r="AP49" i="38" s="1"/>
  <c r="X50" i="38"/>
  <c r="Y50" i="38"/>
  <c r="AC50" i="38"/>
  <c r="AD50" i="38"/>
  <c r="AG50" i="38"/>
  <c r="AH50" i="38" s="1"/>
  <c r="AK50" i="38"/>
  <c r="AL50" i="38" s="1"/>
  <c r="AM50" i="38"/>
  <c r="AO50" i="38"/>
  <c r="AP50" i="38"/>
  <c r="X51" i="38"/>
  <c r="Y51" i="38" s="1"/>
  <c r="AC51" i="38"/>
  <c r="AD51" i="38"/>
  <c r="AG51" i="38"/>
  <c r="AH51" i="38"/>
  <c r="AK51" i="38"/>
  <c r="AL51" i="38"/>
  <c r="AM51" i="38"/>
  <c r="AO51" i="38" s="1"/>
  <c r="AP51" i="38" s="1"/>
  <c r="X52" i="38"/>
  <c r="Y52" i="38" s="1"/>
  <c r="AC52" i="38"/>
  <c r="AD52" i="38"/>
  <c r="AG52" i="38"/>
  <c r="AH52" i="38"/>
  <c r="AK52" i="38"/>
  <c r="AL52" i="38" s="1"/>
  <c r="AM52" i="38"/>
  <c r="AO52" i="38" s="1"/>
  <c r="AP52" i="38" s="1"/>
  <c r="X53" i="38"/>
  <c r="Y53" i="38"/>
  <c r="AC53" i="38"/>
  <c r="AD53" i="38" s="1"/>
  <c r="AG53" i="38"/>
  <c r="AH53" i="38"/>
  <c r="AK53" i="38"/>
  <c r="AL53" i="38"/>
  <c r="AM53" i="38"/>
  <c r="AO53" i="38"/>
  <c r="AP53" i="38"/>
  <c r="I66" i="38"/>
  <c r="J66" i="38"/>
  <c r="S66" i="38"/>
  <c r="T66" i="38" s="1"/>
  <c r="W66" i="38"/>
  <c r="X66" i="38"/>
  <c r="AA66" i="38"/>
  <c r="AB66" i="38"/>
  <c r="AE66" i="38"/>
  <c r="AF66" i="38"/>
  <c r="AI66" i="38"/>
  <c r="AJ66" i="38" s="1"/>
  <c r="AN66" i="38"/>
  <c r="AO66" i="38"/>
  <c r="AP66" i="38"/>
  <c r="AR66" i="38"/>
  <c r="AS66" i="38"/>
  <c r="AV66" i="38"/>
  <c r="AW66" i="38"/>
  <c r="AZ66" i="38"/>
  <c r="BA66" i="38" s="1"/>
  <c r="E67" i="38"/>
  <c r="E60" i="38" s="1"/>
  <c r="G67" i="38"/>
  <c r="G60" i="38" s="1"/>
  <c r="X17" i="34"/>
  <c r="Y17" i="34"/>
  <c r="AC17" i="34"/>
  <c r="AD17" i="34" s="1"/>
  <c r="AG17" i="34"/>
  <c r="AH17" i="34" s="1"/>
  <c r="AK17" i="34"/>
  <c r="AL17" i="34"/>
  <c r="AM17" i="34"/>
  <c r="AO17" i="34"/>
  <c r="AP17" i="34" s="1"/>
  <c r="X19" i="34"/>
  <c r="Y19" i="34"/>
  <c r="AC19" i="34"/>
  <c r="AD19" i="34"/>
  <c r="AG19" i="34"/>
  <c r="AH19" i="34"/>
  <c r="AK19" i="34"/>
  <c r="AL19" i="34" s="1"/>
  <c r="AM19" i="34"/>
  <c r="AO19" i="34"/>
  <c r="AP19" i="34" s="1"/>
  <c r="X20" i="34"/>
  <c r="Y20" i="34"/>
  <c r="AC20" i="34"/>
  <c r="AD20" i="34"/>
  <c r="AG20" i="34"/>
  <c r="AH20" i="34" s="1"/>
  <c r="AK20" i="34"/>
  <c r="AL20" i="34" s="1"/>
  <c r="AM20" i="34"/>
  <c r="AO20" i="34"/>
  <c r="AP20" i="34"/>
  <c r="X22" i="34"/>
  <c r="Y22" i="34" s="1"/>
  <c r="AC22" i="34"/>
  <c r="AD22" i="34"/>
  <c r="AG22" i="34"/>
  <c r="AH22" i="34"/>
  <c r="AK22" i="34"/>
  <c r="AL22" i="34"/>
  <c r="AM22" i="34"/>
  <c r="AO22" i="34" s="1"/>
  <c r="AP22" i="34" s="1"/>
  <c r="X23" i="34"/>
  <c r="Y23" i="34" s="1"/>
  <c r="AC23" i="34"/>
  <c r="AD23" i="34"/>
  <c r="AG23" i="34"/>
  <c r="AH23" i="34"/>
  <c r="AK23" i="34"/>
  <c r="AL23" i="34" s="1"/>
  <c r="AM23" i="34"/>
  <c r="AO23" i="34" s="1"/>
  <c r="AP23" i="34" s="1"/>
  <c r="X24" i="34"/>
  <c r="Y24" i="34"/>
  <c r="AC24" i="34"/>
  <c r="AD24" i="34" s="1"/>
  <c r="AG24" i="34"/>
  <c r="AH24" i="34"/>
  <c r="AK24" i="34"/>
  <c r="AL24" i="34"/>
  <c r="AM24" i="34"/>
  <c r="AO24" i="34"/>
  <c r="AP24" i="34"/>
  <c r="X30" i="34"/>
  <c r="Y30" i="34" s="1"/>
  <c r="AC30" i="34"/>
  <c r="AD30" i="34" s="1"/>
  <c r="AE30" i="34"/>
  <c r="AG30" i="34"/>
  <c r="AH30" i="34"/>
  <c r="AK30" i="34"/>
  <c r="AL30" i="34" s="1"/>
  <c r="AO30" i="34"/>
  <c r="AP30" i="34"/>
  <c r="X41" i="34"/>
  <c r="Y41" i="34"/>
  <c r="AC41" i="34"/>
  <c r="AD41" i="34"/>
  <c r="AG41" i="34"/>
  <c r="AH41" i="34" s="1"/>
  <c r="AK41" i="34"/>
  <c r="AL41" i="34"/>
  <c r="AO41" i="34"/>
  <c r="AP41" i="34"/>
  <c r="X42" i="34"/>
  <c r="Y42" i="34"/>
  <c r="AC42" i="34"/>
  <c r="AD42" i="34" s="1"/>
  <c r="AG42" i="34"/>
  <c r="AH42" i="34"/>
  <c r="AK42" i="34"/>
  <c r="AL42" i="34"/>
  <c r="AO42" i="34"/>
  <c r="AP42" i="34"/>
  <c r="X43" i="34"/>
  <c r="Y43" i="34" s="1"/>
  <c r="AC43" i="34"/>
  <c r="AD43" i="34"/>
  <c r="AG43" i="34"/>
  <c r="AH43" i="34"/>
  <c r="AK43" i="34"/>
  <c r="AL43" i="34"/>
  <c r="AO43" i="34"/>
  <c r="AP43" i="34" s="1"/>
  <c r="X44" i="34"/>
  <c r="Y44" i="34"/>
  <c r="AC44" i="34"/>
  <c r="AD44" i="34"/>
  <c r="AG44" i="34"/>
  <c r="AH44" i="34"/>
  <c r="AK44" i="34"/>
  <c r="AL44" i="34" s="1"/>
  <c r="AO44" i="34"/>
  <c r="AP44" i="34"/>
  <c r="X45" i="34"/>
  <c r="Y45" i="34"/>
  <c r="AC45" i="34"/>
  <c r="AD45" i="34"/>
  <c r="AG45" i="34"/>
  <c r="AH45" i="34" s="1"/>
  <c r="AK45" i="34"/>
  <c r="AL45" i="34"/>
  <c r="AO45" i="34"/>
  <c r="AP45" i="34"/>
  <c r="X46" i="34"/>
  <c r="Y46" i="34"/>
  <c r="AA46" i="34"/>
  <c r="AD46" i="34"/>
  <c r="AG46" i="34"/>
  <c r="AH46" i="34"/>
  <c r="AK46" i="34"/>
  <c r="AL46" i="34"/>
  <c r="AO46" i="34"/>
  <c r="AP46" i="34"/>
  <c r="X47" i="34"/>
  <c r="Y47" i="34" s="1"/>
  <c r="AA47" i="34"/>
  <c r="AD47" i="34"/>
  <c r="AG47" i="34"/>
  <c r="AH47" i="34"/>
  <c r="AK47" i="34"/>
  <c r="AL47" i="34"/>
  <c r="AO47" i="34"/>
  <c r="AP47" i="34" s="1"/>
  <c r="X48" i="34"/>
  <c r="Y48" i="34"/>
  <c r="AC48" i="34"/>
  <c r="AD48" i="34"/>
  <c r="AG48" i="34"/>
  <c r="AH48" i="34"/>
  <c r="AK48" i="34"/>
  <c r="AL48" i="34" s="1"/>
  <c r="AO48" i="34"/>
  <c r="AP48" i="34"/>
  <c r="X49" i="34"/>
  <c r="Y49" i="34"/>
  <c r="AA49" i="34"/>
  <c r="AD49" i="34"/>
  <c r="AG49" i="34"/>
  <c r="AH49" i="34" s="1"/>
  <c r="AK49" i="34"/>
  <c r="AL49" i="34"/>
  <c r="AO49" i="34"/>
  <c r="AP49" i="34"/>
  <c r="X50" i="34"/>
  <c r="Y50" i="34"/>
  <c r="AA50" i="34"/>
  <c r="AD50" i="34"/>
  <c r="AG50" i="34"/>
  <c r="AH50" i="34"/>
  <c r="AK50" i="34"/>
  <c r="AL50" i="34"/>
  <c r="AO50" i="34"/>
  <c r="AP50" i="34"/>
  <c r="X51" i="34"/>
  <c r="Y51" i="34" s="1"/>
  <c r="AA51" i="34"/>
  <c r="AD51" i="34"/>
  <c r="AG51" i="34"/>
  <c r="AH51" i="34"/>
  <c r="AK51" i="34"/>
  <c r="AL51" i="34"/>
  <c r="AO51" i="34"/>
  <c r="AP51" i="34" s="1"/>
  <c r="X52" i="34"/>
  <c r="Y52" i="34"/>
  <c r="AA52" i="34"/>
  <c r="AD52" i="34"/>
  <c r="AG52" i="34"/>
  <c r="AH52" i="34"/>
  <c r="AK52" i="34"/>
  <c r="AL52" i="34" s="1"/>
  <c r="AO52" i="34"/>
  <c r="AP52" i="34"/>
  <c r="X53" i="34"/>
  <c r="Y53" i="34"/>
  <c r="AC53" i="34"/>
  <c r="AD53" i="34"/>
  <c r="AG53" i="34"/>
  <c r="AH53" i="34" s="1"/>
  <c r="AK53" i="34"/>
  <c r="AL53" i="34"/>
  <c r="AO53" i="34"/>
  <c r="AP53" i="34"/>
  <c r="X54" i="34"/>
  <c r="Y54" i="34"/>
  <c r="AC54" i="34"/>
  <c r="AD54" i="34" s="1"/>
  <c r="AG54" i="34"/>
  <c r="AH54" i="34"/>
  <c r="AK54" i="34"/>
  <c r="AL54" i="34"/>
  <c r="AO54" i="34"/>
  <c r="AP54" i="34"/>
  <c r="X55" i="34"/>
  <c r="Y55" i="34" s="1"/>
  <c r="AC55" i="34"/>
  <c r="AD55" i="34"/>
  <c r="AG55" i="34"/>
  <c r="AH55" i="34"/>
  <c r="AK55" i="34"/>
  <c r="AL55" i="34"/>
  <c r="AO55" i="34"/>
  <c r="AP55" i="34" s="1"/>
  <c r="X56" i="34"/>
  <c r="Y56" i="34"/>
  <c r="AC56" i="34"/>
  <c r="AD56" i="34"/>
  <c r="AG56" i="34"/>
  <c r="AH56" i="34"/>
  <c r="AK56" i="34"/>
  <c r="AL56" i="34" s="1"/>
  <c r="AO56" i="34"/>
  <c r="AP56" i="34"/>
  <c r="X57" i="34"/>
  <c r="Y57" i="34"/>
  <c r="AC57" i="34"/>
  <c r="AD57" i="34"/>
  <c r="AG57" i="34"/>
  <c r="AH57" i="34" s="1"/>
  <c r="AK57" i="34"/>
  <c r="AL57" i="34"/>
  <c r="AO57" i="34"/>
  <c r="AP57" i="34"/>
  <c r="X58" i="34"/>
  <c r="Y58" i="34"/>
  <c r="AC58" i="34"/>
  <c r="AD58" i="34" s="1"/>
  <c r="AG58" i="34"/>
  <c r="AH58" i="34"/>
  <c r="AK58" i="34"/>
  <c r="AL58" i="34"/>
  <c r="AO58" i="34"/>
  <c r="AP58" i="34"/>
  <c r="X59" i="34"/>
  <c r="Y59" i="34" s="1"/>
  <c r="AC59" i="34"/>
  <c r="AD59" i="34"/>
  <c r="AG59" i="34"/>
  <c r="AH59" i="34"/>
  <c r="AK59" i="34"/>
  <c r="AL59" i="34"/>
  <c r="AO59" i="34"/>
  <c r="AP59" i="34" s="1"/>
  <c r="X60" i="34"/>
  <c r="Y60" i="34"/>
  <c r="AC60" i="34"/>
  <c r="AD60" i="34"/>
  <c r="AG60" i="34"/>
  <c r="AH60" i="34"/>
  <c r="AK60" i="34"/>
  <c r="AL60" i="34" s="1"/>
  <c r="AO60" i="34"/>
  <c r="AP60" i="34"/>
  <c r="X61" i="34"/>
  <c r="Y61" i="34"/>
  <c r="AC61" i="34"/>
  <c r="AD61" i="34"/>
  <c r="AG61" i="34"/>
  <c r="AH61" i="34" s="1"/>
  <c r="AK61" i="34"/>
  <c r="AL61" i="34"/>
  <c r="AO61" i="34"/>
  <c r="AP61" i="34"/>
  <c r="X62" i="34"/>
  <c r="Y62" i="34"/>
  <c r="AC62" i="34"/>
  <c r="AD62" i="34" s="1"/>
  <c r="AG62" i="34"/>
  <c r="AH62" i="34"/>
  <c r="AK62" i="34"/>
  <c r="AL62" i="34"/>
  <c r="AO62" i="34"/>
  <c r="AP62" i="34"/>
  <c r="X63" i="34"/>
  <c r="Y63" i="34" s="1"/>
  <c r="AC63" i="34"/>
  <c r="AD63" i="34"/>
  <c r="AG63" i="34"/>
  <c r="AH63" i="34"/>
  <c r="AK63" i="34"/>
  <c r="AL63" i="34"/>
  <c r="AO63" i="34"/>
  <c r="AP63" i="34" s="1"/>
  <c r="X64" i="34"/>
  <c r="Y64" i="34"/>
  <c r="AC64" i="34"/>
  <c r="AD64" i="34"/>
  <c r="AG64" i="34"/>
  <c r="AH64" i="34"/>
  <c r="AK64" i="34"/>
  <c r="AL64" i="34" s="1"/>
  <c r="AO64" i="34"/>
  <c r="AP64" i="34"/>
  <c r="X65" i="34"/>
  <c r="Y65" i="34"/>
  <c r="AC65" i="34"/>
  <c r="AD65" i="34"/>
  <c r="AG65" i="34"/>
  <c r="AH65" i="34" s="1"/>
  <c r="AK65" i="34"/>
  <c r="AL65" i="34"/>
  <c r="AO65" i="34"/>
  <c r="AP65" i="34"/>
  <c r="X66" i="34"/>
  <c r="Y66" i="34"/>
  <c r="AC66" i="34"/>
  <c r="AD66" i="34" s="1"/>
  <c r="AG66" i="34"/>
  <c r="AH66" i="34"/>
  <c r="AK66" i="34"/>
  <c r="AL66" i="34"/>
  <c r="AO66" i="34"/>
  <c r="AP66" i="34"/>
  <c r="X67" i="34"/>
  <c r="Y67" i="34" s="1"/>
  <c r="AC67" i="34"/>
  <c r="AD67" i="34"/>
  <c r="AG67" i="34"/>
  <c r="AH67" i="34"/>
  <c r="AK67" i="34"/>
  <c r="AL67" i="34"/>
  <c r="AO67" i="34"/>
  <c r="AP67" i="34" s="1"/>
  <c r="X68" i="34"/>
  <c r="Y68" i="34"/>
  <c r="AC68" i="34"/>
  <c r="AD68" i="34"/>
  <c r="AG68" i="34"/>
  <c r="AH68" i="34"/>
  <c r="AK68" i="34"/>
  <c r="AL68" i="34" s="1"/>
  <c r="AO68" i="34"/>
  <c r="AP68" i="34"/>
  <c r="X69" i="34"/>
  <c r="Y69" i="34"/>
  <c r="AC69" i="34"/>
  <c r="AD69" i="34"/>
  <c r="AG69" i="34"/>
  <c r="AH69" i="34" s="1"/>
  <c r="AK69" i="34"/>
  <c r="AL69" i="34"/>
  <c r="AO69" i="34"/>
  <c r="AP69" i="34"/>
  <c r="X70" i="34"/>
  <c r="Y70" i="34"/>
  <c r="AC70" i="34"/>
  <c r="AD70" i="34" s="1"/>
  <c r="AG70" i="34"/>
  <c r="AH70" i="34"/>
  <c r="AK70" i="34"/>
  <c r="AL70" i="34"/>
  <c r="AO70" i="34"/>
  <c r="AP70" i="34"/>
  <c r="H76" i="34"/>
  <c r="K76" i="34"/>
  <c r="N76" i="34"/>
  <c r="X76" i="34"/>
  <c r="Y76" i="34" s="1"/>
  <c r="AC76" i="34"/>
  <c r="AD76" i="34"/>
  <c r="AG76" i="34"/>
  <c r="AH76" i="34"/>
  <c r="AK76" i="34"/>
  <c r="AL76" i="34" s="1"/>
  <c r="AO76" i="34"/>
  <c r="AP76" i="34" s="1"/>
  <c r="X77" i="34"/>
  <c r="Y77" i="34"/>
  <c r="AC77" i="34"/>
  <c r="AD77" i="34"/>
  <c r="AG77" i="34"/>
  <c r="AH77" i="34" s="1"/>
  <c r="AK77" i="34"/>
  <c r="AL77" i="34" s="1"/>
  <c r="AO77" i="34"/>
  <c r="AP77" i="34"/>
  <c r="X78" i="34"/>
  <c r="Y78" i="34"/>
  <c r="AC78" i="34"/>
  <c r="AD78" i="34" s="1"/>
  <c r="AG78" i="34"/>
  <c r="AH78" i="34" s="1"/>
  <c r="AK78" i="34"/>
  <c r="AL78" i="34"/>
  <c r="AO78" i="34"/>
  <c r="AP78" i="34"/>
  <c r="X79" i="34"/>
  <c r="Y79" i="34" s="1"/>
  <c r="AC79" i="34"/>
  <c r="AD79" i="34" s="1"/>
  <c r="AG79" i="34"/>
  <c r="AH79" i="34"/>
  <c r="AK79" i="34"/>
  <c r="AL79" i="34"/>
  <c r="AO79" i="34"/>
  <c r="AP79" i="34" s="1"/>
  <c r="X80" i="34"/>
  <c r="Y80" i="34" s="1"/>
  <c r="AC80" i="34"/>
  <c r="AD80" i="34"/>
  <c r="AG80" i="34"/>
  <c r="AH80" i="34"/>
  <c r="AK80" i="34"/>
  <c r="AL80" i="34" s="1"/>
  <c r="AO80" i="34"/>
  <c r="AP80" i="34" s="1"/>
  <c r="X81" i="34"/>
  <c r="Y81" i="34"/>
  <c r="AC81" i="34"/>
  <c r="AD81" i="34"/>
  <c r="AG81" i="34"/>
  <c r="AH81" i="34" s="1"/>
  <c r="AK81" i="34"/>
  <c r="AL81" i="34" s="1"/>
  <c r="AO81" i="34"/>
  <c r="AP81" i="34"/>
  <c r="X82" i="34"/>
  <c r="Y82" i="34"/>
  <c r="AC82" i="34"/>
  <c r="AD82" i="34" s="1"/>
  <c r="AG82" i="34"/>
  <c r="AH82" i="34" s="1"/>
  <c r="AK82" i="34"/>
  <c r="AL82" i="34"/>
  <c r="AO82" i="34"/>
  <c r="AP82" i="34"/>
  <c r="X83" i="34"/>
  <c r="Y83" i="34" s="1"/>
  <c r="AC83" i="34"/>
  <c r="AD83" i="34" s="1"/>
  <c r="AG83" i="34"/>
  <c r="AH83" i="34"/>
  <c r="AK83" i="34"/>
  <c r="AL83" i="34"/>
  <c r="AO83" i="34"/>
  <c r="AP83" i="34" s="1"/>
  <c r="X84" i="34"/>
  <c r="Y84" i="34" s="1"/>
  <c r="AC84" i="34"/>
  <c r="AD84" i="34"/>
  <c r="AG84" i="34"/>
  <c r="AH84" i="34"/>
  <c r="AK84" i="34"/>
  <c r="AL84" i="34" s="1"/>
  <c r="AO84" i="34"/>
  <c r="AP84" i="34" s="1"/>
  <c r="X85" i="34"/>
  <c r="Y85" i="34"/>
  <c r="AC85" i="34"/>
  <c r="AD85" i="34"/>
  <c r="AG85" i="34"/>
  <c r="AH85" i="34" s="1"/>
  <c r="AK85" i="34"/>
  <c r="AL85" i="34" s="1"/>
  <c r="AO85" i="34"/>
  <c r="AP85" i="34"/>
  <c r="X86" i="34"/>
  <c r="Y86" i="34"/>
  <c r="AC86" i="34"/>
  <c r="AD86" i="34" s="1"/>
  <c r="AG86" i="34"/>
  <c r="AH86" i="34" s="1"/>
  <c r="AK86" i="34"/>
  <c r="AL86" i="34"/>
  <c r="AO86" i="34"/>
  <c r="AP86" i="34"/>
  <c r="X87" i="34"/>
  <c r="Y87" i="34" s="1"/>
  <c r="AC87" i="34"/>
  <c r="AD87" i="34" s="1"/>
  <c r="AG87" i="34"/>
  <c r="AH87" i="34"/>
  <c r="AK87" i="34"/>
  <c r="AL87" i="34"/>
  <c r="AO87" i="34"/>
  <c r="AP87" i="34" s="1"/>
  <c r="X88" i="34"/>
  <c r="Y88" i="34" s="1"/>
  <c r="AC88" i="34"/>
  <c r="AD88" i="34"/>
  <c r="AG88" i="34"/>
  <c r="AH88" i="34"/>
  <c r="AK88" i="34"/>
  <c r="AL88" i="34" s="1"/>
  <c r="AO88" i="34"/>
  <c r="AP88" i="34" s="1"/>
  <c r="X89" i="34"/>
  <c r="Y89" i="34"/>
  <c r="AC89" i="34"/>
  <c r="AD89" i="34"/>
  <c r="AG89" i="34"/>
  <c r="AH89" i="34" s="1"/>
  <c r="AK89" i="34"/>
  <c r="AL89" i="34" s="1"/>
  <c r="AO89" i="34"/>
  <c r="AP89" i="34"/>
  <c r="X90" i="34"/>
  <c r="Y90" i="34"/>
  <c r="AC90" i="34"/>
  <c r="AD90" i="34" s="1"/>
  <c r="AG90" i="34"/>
  <c r="AH90" i="34" s="1"/>
  <c r="AK90" i="34"/>
  <c r="AL90" i="34"/>
  <c r="AO90" i="34"/>
  <c r="AP90" i="34"/>
  <c r="X91" i="34"/>
  <c r="Y91" i="34" s="1"/>
  <c r="AC91" i="34"/>
  <c r="AD91" i="34" s="1"/>
  <c r="AG91" i="34"/>
  <c r="AH91" i="34"/>
  <c r="AK91" i="34"/>
  <c r="AL91" i="34"/>
  <c r="AO91" i="34"/>
  <c r="AP91" i="34" s="1"/>
  <c r="X92" i="34"/>
  <c r="Y92" i="34" s="1"/>
  <c r="AC92" i="34"/>
  <c r="AD92" i="34"/>
  <c r="AG92" i="34"/>
  <c r="AH92" i="34"/>
  <c r="AK92" i="34"/>
  <c r="AL92" i="34" s="1"/>
  <c r="AO92" i="34"/>
  <c r="AP92" i="34" s="1"/>
  <c r="X93" i="34"/>
  <c r="Y93" i="34"/>
  <c r="AC93" i="34"/>
  <c r="AD93" i="34"/>
  <c r="AG93" i="34"/>
  <c r="AH93" i="34" s="1"/>
  <c r="AK93" i="34"/>
  <c r="AL93" i="34" s="1"/>
  <c r="AO93" i="34"/>
  <c r="AP93" i="34"/>
  <c r="X94" i="34"/>
  <c r="Y94" i="34"/>
  <c r="AC94" i="34"/>
  <c r="AD94" i="34" s="1"/>
  <c r="AG94" i="34"/>
  <c r="AH94" i="34" s="1"/>
  <c r="AK94" i="34"/>
  <c r="AL94" i="34"/>
  <c r="AO94" i="34"/>
  <c r="AP94" i="34"/>
  <c r="X95" i="34"/>
  <c r="Y95" i="34" s="1"/>
  <c r="AC95" i="34"/>
  <c r="AD95" i="34" s="1"/>
  <c r="AG95" i="34"/>
  <c r="AH95" i="34" s="1"/>
  <c r="AK95" i="34"/>
  <c r="AL95" i="34"/>
  <c r="AO95" i="34"/>
  <c r="AP95" i="34" s="1"/>
  <c r="X96" i="34"/>
  <c r="Y96" i="34" s="1"/>
  <c r="AC96" i="34"/>
  <c r="AD96" i="34" s="1"/>
  <c r="AG96" i="34"/>
  <c r="AH96" i="34"/>
  <c r="AK96" i="34"/>
  <c r="AL96" i="34" s="1"/>
  <c r="AO96" i="34"/>
  <c r="AP96" i="34" s="1"/>
  <c r="X97" i="34"/>
  <c r="Y97" i="34" s="1"/>
  <c r="AC97" i="34"/>
  <c r="AD97" i="34"/>
  <c r="AG97" i="34"/>
  <c r="AH97" i="34" s="1"/>
  <c r="AK97" i="34"/>
  <c r="AL97" i="34" s="1"/>
  <c r="AO97" i="34"/>
  <c r="AP97" i="34" s="1"/>
  <c r="X98" i="34"/>
  <c r="Y98" i="34"/>
  <c r="AC98" i="34"/>
  <c r="AD98" i="34" s="1"/>
  <c r="AG98" i="34"/>
  <c r="AH98" i="34" s="1"/>
  <c r="AK98" i="34"/>
  <c r="AL98" i="34" s="1"/>
  <c r="AO98" i="34"/>
  <c r="AP98" i="34"/>
  <c r="X99" i="34"/>
  <c r="Y99" i="34" s="1"/>
  <c r="AC99" i="34"/>
  <c r="AD99" i="34" s="1"/>
  <c r="AG99" i="34"/>
  <c r="AH99" i="34" s="1"/>
  <c r="AK99" i="34"/>
  <c r="AL99" i="34"/>
  <c r="AO99" i="34"/>
  <c r="AP99" i="34" s="1"/>
  <c r="X100" i="34"/>
  <c r="Y100" i="34" s="1"/>
  <c r="AC100" i="34"/>
  <c r="AD100" i="34" s="1"/>
  <c r="AG100" i="34"/>
  <c r="AH100" i="34"/>
  <c r="AK100" i="34"/>
  <c r="AL100" i="34" s="1"/>
  <c r="AO100" i="34"/>
  <c r="AP100" i="34" s="1"/>
  <c r="E101" i="34"/>
  <c r="X101" i="34"/>
  <c r="Y101" i="34"/>
  <c r="AC101" i="34"/>
  <c r="AD101" i="34" s="1"/>
  <c r="AG101" i="34"/>
  <c r="AH101" i="34"/>
  <c r="AK101" i="34"/>
  <c r="AL101" i="34"/>
  <c r="AO101" i="34"/>
  <c r="AP101" i="34"/>
  <c r="E102" i="34"/>
  <c r="X102" i="34"/>
  <c r="Y102" i="34" s="1"/>
  <c r="AC102" i="34"/>
  <c r="AD102" i="34" s="1"/>
  <c r="AG102" i="34"/>
  <c r="AH102" i="34" s="1"/>
  <c r="AK102" i="34"/>
  <c r="AL102" i="34"/>
  <c r="AO102" i="34"/>
  <c r="AP102" i="34" s="1"/>
  <c r="E103" i="34"/>
  <c r="X103" i="34"/>
  <c r="Y103" i="34"/>
  <c r="AC103" i="34"/>
  <c r="AD103" i="34"/>
  <c r="AG103" i="34"/>
  <c r="AH103" i="34" s="1"/>
  <c r="AK103" i="34"/>
  <c r="AL103" i="34"/>
  <c r="AO103" i="34"/>
  <c r="AP103" i="34"/>
  <c r="E104" i="34"/>
  <c r="X104" i="34"/>
  <c r="Y104" i="34"/>
  <c r="AC104" i="34"/>
  <c r="AD104" i="34" s="1"/>
  <c r="AG104" i="34"/>
  <c r="AH104" i="34" s="1"/>
  <c r="AK104" i="34"/>
  <c r="AL104" i="34" s="1"/>
  <c r="AO104" i="34"/>
  <c r="AP104" i="34"/>
  <c r="E105" i="34"/>
  <c r="X105" i="34"/>
  <c r="Y105" i="34"/>
  <c r="AC105" i="34"/>
  <c r="AD105" i="34"/>
  <c r="AG105" i="34"/>
  <c r="AH105" i="34"/>
  <c r="AK105" i="34"/>
  <c r="AL105" i="34" s="1"/>
  <c r="AO105" i="34"/>
  <c r="AP105" i="34"/>
  <c r="D106" i="34"/>
  <c r="E106" i="34"/>
  <c r="F106" i="34"/>
  <c r="H106" i="34"/>
  <c r="K106" i="34"/>
  <c r="L106" i="34"/>
  <c r="N106" i="34"/>
  <c r="X106" i="34"/>
  <c r="Y106" i="34" s="1"/>
  <c r="AC106" i="34"/>
  <c r="AD106" i="34"/>
  <c r="AG106" i="34"/>
  <c r="AH106" i="34"/>
  <c r="AK106" i="34"/>
  <c r="AL106" i="34" s="1"/>
  <c r="AO106" i="34"/>
  <c r="AP106" i="34" s="1"/>
  <c r="D107" i="34"/>
  <c r="E107" i="34"/>
  <c r="F107" i="34"/>
  <c r="H107" i="34"/>
  <c r="K107" i="34"/>
  <c r="L107" i="34"/>
  <c r="N107" i="34"/>
  <c r="X107" i="34"/>
  <c r="Y107" i="34"/>
  <c r="AC107" i="34"/>
  <c r="AD107" i="34"/>
  <c r="AG107" i="34"/>
  <c r="AH107" i="34" s="1"/>
  <c r="AK107" i="34"/>
  <c r="AL107" i="34"/>
  <c r="AO107" i="34"/>
  <c r="AP107" i="34"/>
  <c r="X108" i="34"/>
  <c r="Y108" i="34"/>
  <c r="AC108" i="34"/>
  <c r="AD108" i="34" s="1"/>
  <c r="AG108" i="34"/>
  <c r="AH108" i="34"/>
  <c r="AK108" i="34"/>
  <c r="AL108" i="34"/>
  <c r="AO108" i="34"/>
  <c r="AP108" i="34"/>
  <c r="X109" i="34"/>
  <c r="Y109" i="34" s="1"/>
  <c r="AC109" i="34"/>
  <c r="AD109" i="34"/>
  <c r="AG109" i="34"/>
  <c r="AH109" i="34"/>
  <c r="AK109" i="34"/>
  <c r="AL109" i="34"/>
  <c r="AO109" i="34"/>
  <c r="AP109" i="34" s="1"/>
  <c r="X110" i="34"/>
  <c r="Y110" i="34"/>
  <c r="AC110" i="34"/>
  <c r="AD110" i="34"/>
  <c r="AG110" i="34"/>
  <c r="AH110" i="34"/>
  <c r="AK110" i="34"/>
  <c r="AL110" i="34" s="1"/>
  <c r="AO110" i="34"/>
  <c r="AP110" i="34"/>
  <c r="X111" i="34"/>
  <c r="Y111" i="34"/>
  <c r="AC111" i="34"/>
  <c r="AD111" i="34"/>
  <c r="AG111" i="34"/>
  <c r="AH111" i="34" s="1"/>
  <c r="AK111" i="34"/>
  <c r="AL111" i="34"/>
  <c r="AO111" i="34"/>
  <c r="AP111" i="34"/>
  <c r="V112" i="34"/>
  <c r="X112" i="34"/>
  <c r="Y112" i="34"/>
  <c r="AC112" i="34"/>
  <c r="AD112" i="34" s="1"/>
  <c r="AG112" i="34"/>
  <c r="AH112" i="34" s="1"/>
  <c r="AK112" i="34"/>
  <c r="AL112" i="34"/>
  <c r="AO112" i="34"/>
  <c r="AP112" i="34"/>
  <c r="V113" i="34"/>
  <c r="X113" i="34" s="1"/>
  <c r="Y113" i="34" s="1"/>
  <c r="AC113" i="34"/>
  <c r="AD113" i="34"/>
  <c r="AG113" i="34"/>
  <c r="AH113" i="34"/>
  <c r="AK113" i="34"/>
  <c r="AL113" i="34" s="1"/>
  <c r="AO113" i="34"/>
  <c r="AP113" i="34"/>
  <c r="V114" i="34"/>
  <c r="X114" i="34"/>
  <c r="Y114" i="34"/>
  <c r="AC114" i="34"/>
  <c r="AD114" i="34"/>
  <c r="AG114" i="34"/>
  <c r="AH114" i="34" s="1"/>
  <c r="AK114" i="34"/>
  <c r="AL114" i="34" s="1"/>
  <c r="AO114" i="34"/>
  <c r="AP114" i="34"/>
  <c r="V115" i="34"/>
  <c r="X115" i="34"/>
  <c r="Y115" i="34" s="1"/>
  <c r="AC115" i="34"/>
  <c r="AD115" i="34"/>
  <c r="AG115" i="34"/>
  <c r="AH115" i="34"/>
  <c r="AK115" i="34"/>
  <c r="AL115" i="34"/>
  <c r="AO115" i="34"/>
  <c r="AP115" i="34" s="1"/>
  <c r="V116" i="34"/>
  <c r="X116" i="34"/>
  <c r="Y116" i="34" s="1"/>
  <c r="AC116" i="34"/>
  <c r="AD116" i="34"/>
  <c r="AG116" i="34"/>
  <c r="AH116" i="34"/>
  <c r="AK116" i="34"/>
  <c r="AL116" i="34" s="1"/>
  <c r="AO116" i="34"/>
  <c r="AP116" i="34" s="1"/>
  <c r="V117" i="34"/>
  <c r="X117" i="34"/>
  <c r="Y117" i="34"/>
  <c r="AC117" i="34"/>
  <c r="AD117" i="34" s="1"/>
  <c r="AG117" i="34"/>
  <c r="AH117" i="34"/>
  <c r="AK117" i="34"/>
  <c r="AL117" i="34"/>
  <c r="AO117" i="34"/>
  <c r="AP117" i="34"/>
  <c r="V118" i="34"/>
  <c r="X118" i="34" s="1"/>
  <c r="Y118" i="34" s="1"/>
  <c r="AC118" i="34"/>
  <c r="AD118" i="34" s="1"/>
  <c r="AG118" i="34"/>
  <c r="AH118" i="34"/>
  <c r="AK118" i="34"/>
  <c r="AL118" i="34"/>
  <c r="AO118" i="34"/>
  <c r="AP118" i="34" s="1"/>
  <c r="V119" i="34"/>
  <c r="X119" i="34" s="1"/>
  <c r="Y119" i="34" s="1"/>
  <c r="AC119" i="34"/>
  <c r="AD119" i="34"/>
  <c r="AG119" i="34"/>
  <c r="AH119" i="34" s="1"/>
  <c r="AK119" i="34"/>
  <c r="AL119" i="34"/>
  <c r="AO119" i="34"/>
  <c r="AP119" i="34"/>
  <c r="V120" i="34"/>
  <c r="X120" i="34"/>
  <c r="Y120" i="34"/>
  <c r="AC120" i="34"/>
  <c r="AD120" i="34" s="1"/>
  <c r="AG120" i="34"/>
  <c r="AH120" i="34" s="1"/>
  <c r="AK120" i="34"/>
  <c r="AL120" i="34"/>
  <c r="AO120" i="34"/>
  <c r="AP120" i="34"/>
  <c r="V121" i="34"/>
  <c r="X121" i="34" s="1"/>
  <c r="Y121" i="34" s="1"/>
  <c r="AC121" i="34"/>
  <c r="AD121" i="34"/>
  <c r="AG121" i="34"/>
  <c r="AH121" i="34"/>
  <c r="AK121" i="34"/>
  <c r="AL121" i="34" s="1"/>
  <c r="AO121" i="34"/>
  <c r="AP121" i="34"/>
  <c r="V122" i="34"/>
  <c r="X122" i="34"/>
  <c r="Y122" i="34"/>
  <c r="AC122" i="34"/>
  <c r="AD122" i="34"/>
  <c r="AG122" i="34"/>
  <c r="AH122" i="34" s="1"/>
  <c r="AK122" i="34"/>
  <c r="AL122" i="34" s="1"/>
  <c r="AO122" i="34"/>
  <c r="AP122" i="34"/>
  <c r="V123" i="34"/>
  <c r="X123" i="34"/>
  <c r="Y123" i="34" s="1"/>
  <c r="AC123" i="34"/>
  <c r="AD123" i="34"/>
  <c r="AG123" i="34"/>
  <c r="AH123" i="34"/>
  <c r="AK123" i="34"/>
  <c r="AL123" i="34"/>
  <c r="AO123" i="34"/>
  <c r="AP123" i="34" s="1"/>
  <c r="V124" i="34"/>
  <c r="X124" i="34"/>
  <c r="Y124" i="34" s="1"/>
  <c r="AC124" i="34"/>
  <c r="AD124" i="34"/>
  <c r="AG124" i="34"/>
  <c r="AH124" i="34"/>
  <c r="AK124" i="34"/>
  <c r="AL124" i="34" s="1"/>
  <c r="AO124" i="34"/>
  <c r="AP124" i="34" s="1"/>
  <c r="V125" i="34"/>
  <c r="X125" i="34"/>
  <c r="Y125" i="34"/>
  <c r="AC125" i="34"/>
  <c r="AD125" i="34" s="1"/>
  <c r="AG125" i="34"/>
  <c r="AH125" i="34"/>
  <c r="AK125" i="34"/>
  <c r="AL125" i="34"/>
  <c r="AO125" i="34"/>
  <c r="AP125" i="34"/>
  <c r="V126" i="34"/>
  <c r="X126" i="34" s="1"/>
  <c r="Y126" i="34" s="1"/>
  <c r="AC126" i="34"/>
  <c r="AD126" i="34" s="1"/>
  <c r="AG126" i="34"/>
  <c r="AH126" i="34"/>
  <c r="AK126" i="34"/>
  <c r="AL126" i="34"/>
  <c r="AO126" i="34"/>
  <c r="AP126" i="34" s="1"/>
  <c r="V127" i="34"/>
  <c r="X127" i="34" s="1"/>
  <c r="Y127" i="34" s="1"/>
  <c r="AC127" i="34"/>
  <c r="AD127" i="34"/>
  <c r="AG127" i="34"/>
  <c r="AH127" i="34" s="1"/>
  <c r="AK127" i="34"/>
  <c r="AL127" i="34"/>
  <c r="AO127" i="34"/>
  <c r="AP127" i="34"/>
  <c r="V128" i="34"/>
  <c r="X128" i="34"/>
  <c r="Y128" i="34"/>
  <c r="AC128" i="34"/>
  <c r="AD128" i="34" s="1"/>
  <c r="AG128" i="34"/>
  <c r="AH128" i="34" s="1"/>
  <c r="AK128" i="34"/>
  <c r="AL128" i="34"/>
  <c r="AO128" i="34"/>
  <c r="AP128" i="34"/>
  <c r="V129" i="34"/>
  <c r="X129" i="34" s="1"/>
  <c r="Y129" i="34" s="1"/>
  <c r="AC129" i="34"/>
  <c r="AD129" i="34"/>
  <c r="AG129" i="34"/>
  <c r="AH129" i="34"/>
  <c r="AK129" i="34"/>
  <c r="AL129" i="34" s="1"/>
  <c r="AO129" i="34"/>
  <c r="AP129" i="34"/>
  <c r="V130" i="34"/>
  <c r="X130" i="34"/>
  <c r="Y130" i="34"/>
  <c r="AC130" i="34"/>
  <c r="AD130" i="34"/>
  <c r="AG130" i="34"/>
  <c r="AH130" i="34" s="1"/>
  <c r="AK130" i="34"/>
  <c r="AL130" i="34" s="1"/>
  <c r="AO130" i="34"/>
  <c r="AP130" i="34"/>
  <c r="V131" i="34"/>
  <c r="X131" i="34"/>
  <c r="Y131" i="34" s="1"/>
  <c r="AC131" i="34"/>
  <c r="AD131" i="34"/>
  <c r="AG131" i="34"/>
  <c r="AH131" i="34"/>
  <c r="AK131" i="34"/>
  <c r="AL131" i="34"/>
  <c r="AO131" i="34"/>
  <c r="AP131" i="34" s="1"/>
  <c r="V132" i="34"/>
  <c r="X132" i="34"/>
  <c r="Y132" i="34" s="1"/>
  <c r="AC132" i="34"/>
  <c r="AD132" i="34" s="1"/>
  <c r="AG132" i="34"/>
  <c r="AH132" i="34"/>
  <c r="AK132" i="34"/>
  <c r="AL132" i="34" s="1"/>
  <c r="AO132" i="34"/>
  <c r="AP132" i="34" s="1"/>
  <c r="V133" i="34"/>
  <c r="X133" i="34" s="1"/>
  <c r="Y133" i="34" s="1"/>
  <c r="AC133" i="34"/>
  <c r="AD133" i="34" s="1"/>
  <c r="AG133" i="34"/>
  <c r="AH133" i="34"/>
  <c r="AK133" i="34"/>
  <c r="AL133" i="34"/>
  <c r="AO133" i="34"/>
  <c r="AP133" i="34"/>
  <c r="V134" i="34"/>
  <c r="X134" i="34" s="1"/>
  <c r="Y134" i="34" s="1"/>
  <c r="AC134" i="34"/>
  <c r="AD134" i="34" s="1"/>
  <c r="AG134" i="34"/>
  <c r="AH134" i="34" s="1"/>
  <c r="AK134" i="34"/>
  <c r="AL134" i="34"/>
  <c r="AO134" i="34"/>
  <c r="AP134" i="34" s="1"/>
  <c r="V135" i="34"/>
  <c r="X135" i="34" s="1"/>
  <c r="Y135" i="34" s="1"/>
  <c r="AC135" i="34"/>
  <c r="AD135" i="34"/>
  <c r="AG135" i="34"/>
  <c r="AH135" i="34" s="1"/>
  <c r="AK135" i="34"/>
  <c r="AL135" i="34"/>
  <c r="AO135" i="34"/>
  <c r="AP135" i="34"/>
  <c r="V136" i="34"/>
  <c r="X136" i="34"/>
  <c r="Y136" i="34"/>
  <c r="AC136" i="34"/>
  <c r="AD136" i="34" s="1"/>
  <c r="AG136" i="34"/>
  <c r="AH136" i="34" s="1"/>
  <c r="AK136" i="34"/>
  <c r="AL136" i="34" s="1"/>
  <c r="AO136" i="34"/>
  <c r="AP136" i="34"/>
  <c r="V137" i="34"/>
  <c r="X137" i="34" s="1"/>
  <c r="Y137" i="34" s="1"/>
  <c r="AC137" i="34"/>
  <c r="AD137" i="34"/>
  <c r="AG137" i="34"/>
  <c r="AH137" i="34"/>
  <c r="AK137" i="34"/>
  <c r="AL137" i="34" s="1"/>
  <c r="AO137" i="34"/>
  <c r="AP137" i="34"/>
  <c r="V138" i="34"/>
  <c r="X138" i="34"/>
  <c r="Y138" i="34" s="1"/>
  <c r="AC138" i="34"/>
  <c r="AD138" i="34"/>
  <c r="AG138" i="34"/>
  <c r="AH138" i="34" s="1"/>
  <c r="AK138" i="34"/>
  <c r="AL138" i="34" s="1"/>
  <c r="AO138" i="34"/>
  <c r="AP138" i="34" s="1"/>
  <c r="V139" i="34"/>
  <c r="X139" i="34"/>
  <c r="Y139" i="34" s="1"/>
  <c r="AC139" i="34"/>
  <c r="AD139" i="34"/>
  <c r="AG139" i="34"/>
  <c r="AH139" i="34"/>
  <c r="AK139" i="34"/>
  <c r="AL139" i="34"/>
  <c r="AO139" i="34"/>
  <c r="AP139" i="34" s="1"/>
  <c r="V140" i="34"/>
  <c r="X140" i="34"/>
  <c r="Y140" i="34" s="1"/>
  <c r="AC140" i="34"/>
  <c r="AD140" i="34" s="1"/>
  <c r="AG140" i="34"/>
  <c r="AH140" i="34"/>
  <c r="AK140" i="34"/>
  <c r="AL140" i="34" s="1"/>
  <c r="AO140" i="34"/>
  <c r="AP140" i="34" s="1"/>
  <c r="V141" i="34"/>
  <c r="X141" i="34" s="1"/>
  <c r="Y141" i="34" s="1"/>
  <c r="AC141" i="34"/>
  <c r="AD141" i="34" s="1"/>
  <c r="AG141" i="34"/>
  <c r="AH141" i="34"/>
  <c r="AK141" i="34"/>
  <c r="AL141" i="34"/>
  <c r="AO141" i="34"/>
  <c r="AP141" i="34"/>
  <c r="V142" i="34"/>
  <c r="X142" i="34" s="1"/>
  <c r="Y142" i="34" s="1"/>
  <c r="AC142" i="34"/>
  <c r="AD142" i="34" s="1"/>
  <c r="AG142" i="34"/>
  <c r="AH142" i="34" s="1"/>
  <c r="AK142" i="34"/>
  <c r="AL142" i="34"/>
  <c r="AO142" i="34"/>
  <c r="AP142" i="34" s="1"/>
  <c r="V143" i="34"/>
  <c r="X143" i="34" s="1"/>
  <c r="Y143" i="34" s="1"/>
  <c r="AC143" i="34"/>
  <c r="AD143" i="34"/>
  <c r="AG143" i="34"/>
  <c r="AH143" i="34" s="1"/>
  <c r="AK143" i="34"/>
  <c r="AL143" i="34"/>
  <c r="AO143" i="34"/>
  <c r="AP143" i="34"/>
  <c r="V144" i="34"/>
  <c r="X144" i="34"/>
  <c r="Y144" i="34"/>
  <c r="AC144" i="34"/>
  <c r="AD144" i="34" s="1"/>
  <c r="AG144" i="34"/>
  <c r="AH144" i="34" s="1"/>
  <c r="AK144" i="34"/>
  <c r="AL144" i="34" s="1"/>
  <c r="AO144" i="34"/>
  <c r="AP144" i="34"/>
  <c r="V145" i="34"/>
  <c r="X145" i="34" s="1"/>
  <c r="Y145" i="34" s="1"/>
  <c r="AC145" i="34"/>
  <c r="AD145" i="34"/>
  <c r="AG145" i="34"/>
  <c r="AH145" i="34"/>
  <c r="AK145" i="34"/>
  <c r="AL145" i="34" s="1"/>
  <c r="AO145" i="34"/>
  <c r="AP145" i="34"/>
  <c r="V146" i="34"/>
  <c r="X146" i="34"/>
  <c r="Y146" i="34" s="1"/>
  <c r="AC146" i="34"/>
  <c r="AD146" i="34"/>
  <c r="AG146" i="34"/>
  <c r="AH146" i="34" s="1"/>
  <c r="AK146" i="34"/>
  <c r="AL146" i="34" s="1"/>
  <c r="AO146" i="34"/>
  <c r="AP146" i="34" s="1"/>
  <c r="V147" i="34"/>
  <c r="X147" i="34"/>
  <c r="Y147" i="34" s="1"/>
  <c r="AC147" i="34"/>
  <c r="AD147" i="34"/>
  <c r="AG147" i="34"/>
  <c r="AH147" i="34"/>
  <c r="AK147" i="34"/>
  <c r="AL147" i="34"/>
  <c r="AO147" i="34"/>
  <c r="AP147" i="34" s="1"/>
  <c r="V148" i="34"/>
  <c r="X148" i="34"/>
  <c r="Y148" i="34" s="1"/>
  <c r="AC148" i="34"/>
  <c r="AD148" i="34" s="1"/>
  <c r="AG148" i="34"/>
  <c r="AH148" i="34"/>
  <c r="AK148" i="34"/>
  <c r="AL148" i="34" s="1"/>
  <c r="AO148" i="34"/>
  <c r="AP148" i="34" s="1"/>
  <c r="V149" i="34"/>
  <c r="X149" i="34" s="1"/>
  <c r="Y149" i="34" s="1"/>
  <c r="AC149" i="34"/>
  <c r="AD149" i="34" s="1"/>
  <c r="AG149" i="34"/>
  <c r="AH149" i="34"/>
  <c r="AK149" i="34"/>
  <c r="AL149" i="34"/>
  <c r="AO149" i="34"/>
  <c r="AP149" i="34"/>
  <c r="V150" i="34"/>
  <c r="X150" i="34" s="1"/>
  <c r="Y150" i="34" s="1"/>
  <c r="AC150" i="34"/>
  <c r="AD150" i="34" s="1"/>
  <c r="AG150" i="34"/>
  <c r="AH150" i="34" s="1"/>
  <c r="AK150" i="34"/>
  <c r="AL150" i="34"/>
  <c r="AO150" i="34"/>
  <c r="AP150" i="34" s="1"/>
  <c r="V151" i="34"/>
  <c r="X151" i="34" s="1"/>
  <c r="Y151" i="34" s="1"/>
  <c r="AC151" i="34"/>
  <c r="AD151" i="34"/>
  <c r="AG151" i="34"/>
  <c r="AH151" i="34" s="1"/>
  <c r="AK151" i="34"/>
  <c r="AL151" i="34"/>
  <c r="AO151" i="34"/>
  <c r="AP151" i="34"/>
  <c r="V152" i="34"/>
  <c r="X152" i="34"/>
  <c r="Y152" i="34"/>
  <c r="AC152" i="34"/>
  <c r="AD152" i="34" s="1"/>
  <c r="AG152" i="34"/>
  <c r="AH152" i="34" s="1"/>
  <c r="AK152" i="34"/>
  <c r="AL152" i="34" s="1"/>
  <c r="AO152" i="34"/>
  <c r="AP152" i="34"/>
  <c r="V153" i="34"/>
  <c r="X153" i="34" s="1"/>
  <c r="Y153" i="34" s="1"/>
  <c r="AC153" i="34"/>
  <c r="AD153" i="34"/>
  <c r="AG153" i="34"/>
  <c r="AH153" i="34"/>
  <c r="AK153" i="34"/>
  <c r="AL153" i="34" s="1"/>
  <c r="AO153" i="34"/>
  <c r="AP153" i="34"/>
  <c r="V154" i="34"/>
  <c r="X154" i="34"/>
  <c r="Y154" i="34" s="1"/>
  <c r="AC154" i="34"/>
  <c r="AD154" i="34"/>
  <c r="AG154" i="34"/>
  <c r="AH154" i="34" s="1"/>
  <c r="AK154" i="34"/>
  <c r="AL154" i="34" s="1"/>
  <c r="AO154" i="34"/>
  <c r="AP154" i="34" s="1"/>
  <c r="V155" i="34"/>
  <c r="X155" i="34"/>
  <c r="Y155" i="34" s="1"/>
  <c r="AC155" i="34"/>
  <c r="AD155" i="34"/>
  <c r="AG155" i="34"/>
  <c r="AH155" i="34"/>
  <c r="AK155" i="34"/>
  <c r="AL155" i="34"/>
  <c r="AO155" i="34"/>
  <c r="AP155" i="34" s="1"/>
  <c r="V156" i="34"/>
  <c r="X156" i="34"/>
  <c r="Y156" i="34" s="1"/>
  <c r="AC156" i="34"/>
  <c r="AD156" i="34" s="1"/>
  <c r="AG156" i="34"/>
  <c r="AH156" i="34"/>
  <c r="AK156" i="34"/>
  <c r="AL156" i="34" s="1"/>
  <c r="AO156" i="34"/>
  <c r="AP156" i="34" s="1"/>
  <c r="V157" i="34"/>
  <c r="X157" i="34" s="1"/>
  <c r="Y157" i="34" s="1"/>
  <c r="AC157" i="34"/>
  <c r="AD157" i="34" s="1"/>
  <c r="AG157" i="34"/>
  <c r="AH157" i="34"/>
  <c r="AK157" i="34"/>
  <c r="AL157" i="34"/>
  <c r="AO157" i="34"/>
  <c r="AP157" i="34"/>
  <c r="V158" i="34"/>
  <c r="X158" i="34" s="1"/>
  <c r="Y158" i="34" s="1"/>
  <c r="AC158" i="34"/>
  <c r="AD158" i="34" s="1"/>
  <c r="AG158" i="34"/>
  <c r="AH158" i="34" s="1"/>
  <c r="AK158" i="34"/>
  <c r="AL158" i="34"/>
  <c r="AO158" i="34"/>
  <c r="AP158" i="34" s="1"/>
  <c r="V159" i="34"/>
  <c r="X159" i="34" s="1"/>
  <c r="Y159" i="34" s="1"/>
  <c r="AC159" i="34"/>
  <c r="AD159" i="34"/>
  <c r="AG159" i="34"/>
  <c r="AH159" i="34" s="1"/>
  <c r="AK159" i="34"/>
  <c r="AL159" i="34"/>
  <c r="AO159" i="34"/>
  <c r="AP159" i="34"/>
  <c r="V160" i="34"/>
  <c r="X160" i="34"/>
  <c r="Y160" i="34"/>
  <c r="AC160" i="34"/>
  <c r="AD160" i="34" s="1"/>
  <c r="AG160" i="34"/>
  <c r="AH160" i="34" s="1"/>
  <c r="AK160" i="34"/>
  <c r="AL160" i="34" s="1"/>
  <c r="AO160" i="34"/>
  <c r="AP160" i="34"/>
  <c r="V161" i="34"/>
  <c r="X161" i="34" s="1"/>
  <c r="Y161" i="34" s="1"/>
  <c r="AC161" i="34"/>
  <c r="AD161" i="34"/>
  <c r="AG161" i="34"/>
  <c r="AH161" i="34"/>
  <c r="AK161" i="34"/>
  <c r="AL161" i="34" s="1"/>
  <c r="AO161" i="34"/>
  <c r="AP161" i="34"/>
  <c r="V162" i="34"/>
  <c r="X162" i="34"/>
  <c r="Y162" i="34" s="1"/>
  <c r="AC162" i="34"/>
  <c r="AD162" i="34"/>
  <c r="AG162" i="34"/>
  <c r="AH162" i="34" s="1"/>
  <c r="AK162" i="34"/>
  <c r="AL162" i="34" s="1"/>
  <c r="AO162" i="34"/>
  <c r="AP162" i="34" s="1"/>
  <c r="V163" i="34"/>
  <c r="X163" i="34"/>
  <c r="Y163" i="34" s="1"/>
  <c r="AC163" i="34"/>
  <c r="AD163" i="34"/>
  <c r="AG163" i="34"/>
  <c r="AH163" i="34"/>
  <c r="AK163" i="34"/>
  <c r="AL163" i="34"/>
  <c r="AO163" i="34"/>
  <c r="AP163" i="34" s="1"/>
  <c r="V164" i="34"/>
  <c r="X164" i="34"/>
  <c r="Y164" i="34" s="1"/>
  <c r="AC164" i="34"/>
  <c r="AD164" i="34" s="1"/>
  <c r="AG164" i="34"/>
  <c r="AH164" i="34"/>
  <c r="AK164" i="34"/>
  <c r="AL164" i="34" s="1"/>
  <c r="AO164" i="34"/>
  <c r="AP164" i="34" s="1"/>
  <c r="V165" i="34"/>
  <c r="X165" i="34" s="1"/>
  <c r="Y165" i="34" s="1"/>
  <c r="AC165" i="34"/>
  <c r="AD165" i="34" s="1"/>
  <c r="AG165" i="34"/>
  <c r="AH165" i="34"/>
  <c r="AK165" i="34"/>
  <c r="AL165" i="34"/>
  <c r="AO165" i="34"/>
  <c r="AP165" i="34"/>
  <c r="V166" i="34"/>
  <c r="X166" i="34" s="1"/>
  <c r="Y166" i="34" s="1"/>
  <c r="AC166" i="34"/>
  <c r="AD166" i="34" s="1"/>
  <c r="AG166" i="34"/>
  <c r="AH166" i="34" s="1"/>
  <c r="AK166" i="34"/>
  <c r="AL166" i="34"/>
  <c r="AO166" i="34"/>
  <c r="AP166" i="34" s="1"/>
  <c r="V167" i="34"/>
  <c r="X167" i="34" s="1"/>
  <c r="Y167" i="34" s="1"/>
  <c r="AC167" i="34"/>
  <c r="AD167" i="34"/>
  <c r="AG167" i="34"/>
  <c r="AH167" i="34" s="1"/>
  <c r="AK167" i="34"/>
  <c r="AL167" i="34"/>
  <c r="AO167" i="34"/>
  <c r="AP167" i="34"/>
  <c r="V168" i="34"/>
  <c r="X168" i="34"/>
  <c r="Y168" i="34"/>
  <c r="AC168" i="34"/>
  <c r="AD168" i="34" s="1"/>
  <c r="AG168" i="34"/>
  <c r="AH168" i="34" s="1"/>
  <c r="AK168" i="34"/>
  <c r="AL168" i="34" s="1"/>
  <c r="AO168" i="34"/>
  <c r="AP168" i="34"/>
  <c r="V169" i="34"/>
  <c r="X169" i="34" s="1"/>
  <c r="Y169" i="34" s="1"/>
  <c r="AC169" i="34"/>
  <c r="AD169" i="34"/>
  <c r="AG169" i="34"/>
  <c r="AH169" i="34"/>
  <c r="AK169" i="34"/>
  <c r="AL169" i="34" s="1"/>
  <c r="AO169" i="34"/>
  <c r="AP169" i="34"/>
  <c r="V170" i="34"/>
  <c r="X170" i="34"/>
  <c r="Y170" i="34" s="1"/>
  <c r="AC170" i="34"/>
  <c r="AD170" i="34"/>
  <c r="AG170" i="34"/>
  <c r="AH170" i="34" s="1"/>
  <c r="AK170" i="34"/>
  <c r="AL170" i="34" s="1"/>
  <c r="AO170" i="34"/>
  <c r="AP170" i="34" s="1"/>
  <c r="V171" i="34"/>
  <c r="X171" i="34"/>
  <c r="Y171" i="34" s="1"/>
  <c r="AC171" i="34"/>
  <c r="AD171" i="34"/>
  <c r="AG171" i="34"/>
  <c r="AH171" i="34"/>
  <c r="AK171" i="34"/>
  <c r="AL171" i="34"/>
  <c r="AO171" i="34"/>
  <c r="AP171" i="34" s="1"/>
  <c r="V172" i="34"/>
  <c r="X172" i="34"/>
  <c r="Y172" i="34" s="1"/>
  <c r="AC172" i="34"/>
  <c r="AD172" i="34" s="1"/>
  <c r="AG172" i="34"/>
  <c r="AH172" i="34"/>
  <c r="AK172" i="34"/>
  <c r="AL172" i="34" s="1"/>
  <c r="AO172" i="34"/>
  <c r="AP172" i="34" s="1"/>
  <c r="V173" i="34"/>
  <c r="X173" i="34" s="1"/>
  <c r="Y173" i="34" s="1"/>
  <c r="AC173" i="34"/>
  <c r="AD173" i="34" s="1"/>
  <c r="AG173" i="34"/>
  <c r="AH173" i="34"/>
  <c r="AK173" i="34"/>
  <c r="AL173" i="34"/>
  <c r="AO173" i="34"/>
  <c r="AP173" i="34"/>
  <c r="V174" i="34"/>
  <c r="X174" i="34" s="1"/>
  <c r="Y174" i="34" s="1"/>
  <c r="AC174" i="34"/>
  <c r="AD174" i="34" s="1"/>
  <c r="AG174" i="34"/>
  <c r="AH174" i="34" s="1"/>
  <c r="AK174" i="34"/>
  <c r="AL174" i="34"/>
  <c r="AO174" i="34"/>
  <c r="AP174" i="34" s="1"/>
  <c r="V175" i="34"/>
  <c r="X175" i="34" s="1"/>
  <c r="Y175" i="34" s="1"/>
  <c r="AC175" i="34"/>
  <c r="AD175" i="34"/>
  <c r="AG175" i="34"/>
  <c r="AH175" i="34"/>
  <c r="AK175" i="34"/>
  <c r="AL175" i="34"/>
  <c r="AO175" i="34"/>
  <c r="AP175" i="34"/>
  <c r="V176" i="34"/>
  <c r="X176" i="34"/>
  <c r="Y176" i="34"/>
  <c r="AC176" i="34"/>
  <c r="AD176" i="34" s="1"/>
  <c r="AG176" i="34"/>
  <c r="AH176" i="34" s="1"/>
  <c r="AK176" i="34"/>
  <c r="AL176" i="34" s="1"/>
  <c r="AO176" i="34"/>
  <c r="AP176" i="34"/>
  <c r="V177" i="34"/>
  <c r="X177" i="34" s="1"/>
  <c r="Y177" i="34" s="1"/>
  <c r="AC177" i="34"/>
  <c r="AD177" i="34"/>
  <c r="AG177" i="34"/>
  <c r="AH177" i="34"/>
  <c r="AK177" i="34"/>
  <c r="AL177" i="34" s="1"/>
  <c r="AO177" i="34"/>
  <c r="AP177" i="34"/>
  <c r="V178" i="34"/>
  <c r="X178" i="34"/>
  <c r="Y178" i="34" s="1"/>
  <c r="AC178" i="34"/>
  <c r="AD178" i="34"/>
  <c r="AG178" i="34"/>
  <c r="AH178" i="34" s="1"/>
  <c r="AK178" i="34"/>
  <c r="AL178" i="34" s="1"/>
  <c r="AO178" i="34"/>
  <c r="AP178" i="34" s="1"/>
  <c r="F179" i="34"/>
  <c r="H179" i="34"/>
  <c r="K179" i="34"/>
  <c r="L179" i="34"/>
  <c r="N179" i="34"/>
  <c r="O179" i="34" s="1"/>
  <c r="V179" i="34"/>
  <c r="X179" i="34" s="1"/>
  <c r="Y179" i="34" s="1"/>
  <c r="AC179" i="34"/>
  <c r="AD179" i="34" s="1"/>
  <c r="AG179" i="34"/>
  <c r="AH179" i="34"/>
  <c r="AK179" i="34"/>
  <c r="AL179" i="34"/>
  <c r="AO179" i="34"/>
  <c r="AP179" i="34"/>
  <c r="H180" i="34"/>
  <c r="K180" i="34"/>
  <c r="N180" i="34"/>
  <c r="O180" i="34" s="1"/>
  <c r="V180" i="34"/>
  <c r="X180" i="34"/>
  <c r="Y180" i="34"/>
  <c r="AC180" i="34"/>
  <c r="AD180" i="34" s="1"/>
  <c r="AG180" i="34"/>
  <c r="AH180" i="34"/>
  <c r="AK180" i="34"/>
  <c r="AL180" i="34"/>
  <c r="AO180" i="34"/>
  <c r="AP180" i="34"/>
  <c r="H181" i="34"/>
  <c r="K181" i="34"/>
  <c r="N181" i="34"/>
  <c r="O181" i="34" s="1"/>
  <c r="V181" i="34"/>
  <c r="X181" i="34"/>
  <c r="Y181" i="34"/>
  <c r="AC181" i="34"/>
  <c r="AD181" i="34"/>
  <c r="AG181" i="34"/>
  <c r="AH181" i="34"/>
  <c r="AK181" i="34"/>
  <c r="AL181" i="34"/>
  <c r="AO181" i="34"/>
  <c r="AP181" i="34"/>
  <c r="H182" i="34"/>
  <c r="K182" i="34"/>
  <c r="N182" i="34"/>
  <c r="O182" i="34" s="1"/>
  <c r="V182" i="34"/>
  <c r="X182" i="34"/>
  <c r="Y182" i="34"/>
  <c r="AC182" i="34"/>
  <c r="AD182" i="34" s="1"/>
  <c r="AG182" i="34"/>
  <c r="AH182" i="34"/>
  <c r="AK182" i="34"/>
  <c r="AL182" i="34"/>
  <c r="AO182" i="34"/>
  <c r="AP182" i="34"/>
  <c r="D183" i="34"/>
  <c r="F183" i="34"/>
  <c r="H183" i="34"/>
  <c r="K183" i="34"/>
  <c r="N183" i="34"/>
  <c r="V183" i="34"/>
  <c r="X183" i="34"/>
  <c r="Y183" i="34"/>
  <c r="AC183" i="34"/>
  <c r="AD183" i="34" s="1"/>
  <c r="AG183" i="34"/>
  <c r="AH183" i="34" s="1"/>
  <c r="AK183" i="34"/>
  <c r="AL183" i="34" s="1"/>
  <c r="AO183" i="34"/>
  <c r="AP183" i="34"/>
  <c r="H184" i="34"/>
  <c r="K184" i="34"/>
  <c r="L184" i="34"/>
  <c r="N184" i="34"/>
  <c r="V184" i="34"/>
  <c r="X184" i="34" s="1"/>
  <c r="Y184" i="34" s="1"/>
  <c r="AC184" i="34"/>
  <c r="AD184" i="34" s="1"/>
  <c r="AG184" i="34"/>
  <c r="AH184" i="34"/>
  <c r="AK184" i="34"/>
  <c r="AL184" i="34"/>
  <c r="AO184" i="34"/>
  <c r="AP184" i="34"/>
  <c r="H185" i="34"/>
  <c r="K185" i="34"/>
  <c r="N185" i="34"/>
  <c r="V185" i="34"/>
  <c r="X185" i="34"/>
  <c r="Y185" i="34" s="1"/>
  <c r="AC185" i="34"/>
  <c r="AD185" i="34"/>
  <c r="AG185" i="34"/>
  <c r="AH185" i="34" s="1"/>
  <c r="AK185" i="34"/>
  <c r="AL185" i="34" s="1"/>
  <c r="AO185" i="34"/>
  <c r="AP185" i="34" s="1"/>
  <c r="H186" i="34"/>
  <c r="K186" i="34"/>
  <c r="N186" i="34"/>
  <c r="V186" i="34"/>
  <c r="X186" i="34"/>
  <c r="Y186" i="34" s="1"/>
  <c r="AC186" i="34"/>
  <c r="AD186" i="34" s="1"/>
  <c r="AG186" i="34"/>
  <c r="AH186" i="34"/>
  <c r="AK186" i="34"/>
  <c r="AL186" i="34" s="1"/>
  <c r="AO186" i="34"/>
  <c r="AP186" i="34" s="1"/>
  <c r="H187" i="34"/>
  <c r="K187" i="34"/>
  <c r="N187" i="34"/>
  <c r="O187" i="34" s="1"/>
  <c r="V187" i="34"/>
  <c r="X187" i="34" s="1"/>
  <c r="Y187" i="34"/>
  <c r="AC187" i="34"/>
  <c r="AD187" i="34"/>
  <c r="AG187" i="34"/>
  <c r="AH187" i="34"/>
  <c r="AK187" i="34"/>
  <c r="AL187" i="34" s="1"/>
  <c r="AO187" i="34"/>
  <c r="AP187" i="34"/>
  <c r="H188" i="34"/>
  <c r="K188" i="34"/>
  <c r="N188" i="34"/>
  <c r="O188" i="34" s="1"/>
  <c r="V188" i="34"/>
  <c r="X188" i="34" s="1"/>
  <c r="Y188" i="34" s="1"/>
  <c r="AC188" i="34"/>
  <c r="AD188" i="34" s="1"/>
  <c r="AG188" i="34"/>
  <c r="AH188" i="34" s="1"/>
  <c r="AK188" i="34"/>
  <c r="AL188" i="34"/>
  <c r="AO188" i="34"/>
  <c r="AP188" i="34" s="1"/>
  <c r="H189" i="34"/>
  <c r="K189" i="34"/>
  <c r="N189" i="34"/>
  <c r="O189" i="34" s="1"/>
  <c r="V189" i="34"/>
  <c r="X189" i="34"/>
  <c r="Y189" i="34" s="1"/>
  <c r="AC189" i="34"/>
  <c r="AD189" i="34" s="1"/>
  <c r="AG189" i="34"/>
  <c r="AH189" i="34" s="1"/>
  <c r="AK189" i="34"/>
  <c r="AL189" i="34" s="1"/>
  <c r="AO189" i="34"/>
  <c r="AP189" i="34" s="1"/>
  <c r="H190" i="34"/>
  <c r="K190" i="34"/>
  <c r="N190" i="34"/>
  <c r="O190" i="34" s="1"/>
  <c r="V190" i="34"/>
  <c r="X190" i="34" s="1"/>
  <c r="Y190" i="34" s="1"/>
  <c r="AC190" i="34"/>
  <c r="AD190" i="34"/>
  <c r="AG190" i="34"/>
  <c r="AH190" i="34"/>
  <c r="AK190" i="34"/>
  <c r="AL190" i="34"/>
  <c r="AO190" i="34"/>
  <c r="AP190" i="34"/>
  <c r="H191" i="34"/>
  <c r="K191" i="34"/>
  <c r="L191" i="34"/>
  <c r="N191" i="34"/>
  <c r="O191" i="34" s="1"/>
  <c r="V191" i="34"/>
  <c r="X191" i="34"/>
  <c r="Y191" i="34" s="1"/>
  <c r="AC191" i="34"/>
  <c r="AD191" i="34"/>
  <c r="AG191" i="34"/>
  <c r="AH191" i="34"/>
  <c r="AK191" i="34"/>
  <c r="AL191" i="34"/>
  <c r="AO191" i="34"/>
  <c r="AP191" i="34" s="1"/>
  <c r="H192" i="34"/>
  <c r="K192" i="34"/>
  <c r="N192" i="34"/>
  <c r="O192" i="34" s="1"/>
  <c r="V192" i="34"/>
  <c r="X192" i="34"/>
  <c r="Y192" i="34"/>
  <c r="AC192" i="34"/>
  <c r="AD192" i="34" s="1"/>
  <c r="AG192" i="34"/>
  <c r="AH192" i="34" s="1"/>
  <c r="AK192" i="34"/>
  <c r="AL192" i="34" s="1"/>
  <c r="AO192" i="34"/>
  <c r="AP192" i="34"/>
  <c r="H193" i="34"/>
  <c r="K193" i="34"/>
  <c r="L193" i="34"/>
  <c r="N193" i="34"/>
  <c r="O193" i="34" s="1"/>
  <c r="V193" i="34"/>
  <c r="X193" i="34"/>
  <c r="Y193" i="34"/>
  <c r="AC193" i="34"/>
  <c r="AD193" i="34" s="1"/>
  <c r="AG193" i="34"/>
  <c r="AH193" i="34" s="1"/>
  <c r="AK193" i="34"/>
  <c r="AL193" i="34" s="1"/>
  <c r="AO193" i="34"/>
  <c r="AP193" i="34"/>
  <c r="H194" i="34"/>
  <c r="K194" i="34"/>
  <c r="N194" i="34"/>
  <c r="O194" i="34" s="1"/>
  <c r="V194" i="34"/>
  <c r="X194" i="34"/>
  <c r="Y194" i="34"/>
  <c r="AC194" i="34"/>
  <c r="AD194" i="34" s="1"/>
  <c r="AG194" i="34"/>
  <c r="AH194" i="34" s="1"/>
  <c r="AK194" i="34"/>
  <c r="AL194" i="34" s="1"/>
  <c r="AO194" i="34"/>
  <c r="AP194" i="34"/>
  <c r="H195" i="34"/>
  <c r="K195" i="34"/>
  <c r="L195" i="34"/>
  <c r="N195" i="34"/>
  <c r="O195" i="34" s="1"/>
  <c r="V195" i="34"/>
  <c r="X195" i="34"/>
  <c r="Y195" i="34"/>
  <c r="AC195" i="34"/>
  <c r="AD195" i="34" s="1"/>
  <c r="AG195" i="34"/>
  <c r="AH195" i="34" s="1"/>
  <c r="AK195" i="34"/>
  <c r="AL195" i="34" s="1"/>
  <c r="AO195" i="34"/>
  <c r="AP195" i="34" s="1"/>
  <c r="H196" i="34"/>
  <c r="K196" i="34"/>
  <c r="L196" i="34"/>
  <c r="N196" i="34"/>
  <c r="O196" i="34" s="1"/>
  <c r="V196" i="34"/>
  <c r="X196" i="34"/>
  <c r="Y196" i="34" s="1"/>
  <c r="AC196" i="34"/>
  <c r="AD196" i="34" s="1"/>
  <c r="AG196" i="34"/>
  <c r="AH196" i="34" s="1"/>
  <c r="AK196" i="34"/>
  <c r="AL196" i="34" s="1"/>
  <c r="AO196" i="34"/>
  <c r="AP196" i="34" s="1"/>
  <c r="H197" i="34"/>
  <c r="K197" i="34"/>
  <c r="N197" i="34"/>
  <c r="O197" i="34" s="1"/>
  <c r="V197" i="34"/>
  <c r="X197" i="34"/>
  <c r="Y197" i="34" s="1"/>
  <c r="AC197" i="34"/>
  <c r="AD197" i="34" s="1"/>
  <c r="AG197" i="34"/>
  <c r="AH197" i="34" s="1"/>
  <c r="AK197" i="34"/>
  <c r="AL197" i="34" s="1"/>
  <c r="AO197" i="34"/>
  <c r="AP197" i="34" s="1"/>
  <c r="H198" i="34"/>
  <c r="K198" i="34"/>
  <c r="L198" i="34"/>
  <c r="N198" i="34"/>
  <c r="O198" i="34" s="1"/>
  <c r="V198" i="34"/>
  <c r="X198" i="34"/>
  <c r="Y198" i="34" s="1"/>
  <c r="AC198" i="34"/>
  <c r="AD198" i="34" s="1"/>
  <c r="AG198" i="34"/>
  <c r="AH198" i="34" s="1"/>
  <c r="AK198" i="34"/>
  <c r="AL198" i="34" s="1"/>
  <c r="AO198" i="34"/>
  <c r="AP198" i="34" s="1"/>
  <c r="F199" i="34"/>
  <c r="H199" i="34"/>
  <c r="K199" i="34"/>
  <c r="N199" i="34"/>
  <c r="O199" i="34" s="1"/>
  <c r="V199" i="34"/>
  <c r="X199" i="34"/>
  <c r="Y199" i="34" s="1"/>
  <c r="AC199" i="34"/>
  <c r="AD199" i="34" s="1"/>
  <c r="AG199" i="34"/>
  <c r="AH199" i="34" s="1"/>
  <c r="AK199" i="34"/>
  <c r="AL199" i="34" s="1"/>
  <c r="AO199" i="34"/>
  <c r="AP199" i="34"/>
  <c r="H200" i="34"/>
  <c r="K200" i="34"/>
  <c r="N200" i="34"/>
  <c r="O200" i="34" s="1"/>
  <c r="V200" i="34"/>
  <c r="X200" i="34"/>
  <c r="Y200" i="34"/>
  <c r="AC200" i="34"/>
  <c r="AD200" i="34" s="1"/>
  <c r="AG200" i="34"/>
  <c r="AH200" i="34" s="1"/>
  <c r="AK200" i="34"/>
  <c r="AL200" i="34" s="1"/>
  <c r="AO200" i="34"/>
  <c r="AP200" i="34"/>
  <c r="H201" i="34"/>
  <c r="K201" i="34"/>
  <c r="N201" i="34"/>
  <c r="O201" i="34" s="1"/>
  <c r="V201" i="34"/>
  <c r="X201" i="34" s="1"/>
  <c r="Y201" i="34"/>
  <c r="AC201" i="34"/>
  <c r="AD201" i="34" s="1"/>
  <c r="AG201" i="34"/>
  <c r="AH201" i="34"/>
  <c r="AK201" i="34"/>
  <c r="AL201" i="34"/>
  <c r="AO201" i="34"/>
  <c r="AP201" i="34"/>
  <c r="H202" i="34"/>
  <c r="K202" i="34"/>
  <c r="L202" i="34"/>
  <c r="N202" i="34"/>
  <c r="O202" i="34" s="1"/>
  <c r="V202" i="34"/>
  <c r="X202" i="34" s="1"/>
  <c r="Y202" i="34"/>
  <c r="AC202" i="34"/>
  <c r="AD202" i="34"/>
  <c r="AG202" i="34"/>
  <c r="AH202" i="34"/>
  <c r="AK202" i="34"/>
  <c r="AL202" i="34"/>
  <c r="AO202" i="34"/>
  <c r="AP202" i="34"/>
  <c r="H203" i="34"/>
  <c r="K203" i="34"/>
  <c r="N203" i="34"/>
  <c r="O203" i="34" s="1"/>
  <c r="V203" i="34"/>
  <c r="X203" i="34" s="1"/>
  <c r="Y203" i="34" s="1"/>
  <c r="AC203" i="34"/>
  <c r="AD203" i="34"/>
  <c r="AG203" i="34"/>
  <c r="AH203" i="34"/>
  <c r="AK203" i="34"/>
  <c r="AL203" i="34"/>
  <c r="AO203" i="34"/>
  <c r="AP203" i="34"/>
  <c r="H204" i="34"/>
  <c r="K204" i="34"/>
  <c r="N204" i="34"/>
  <c r="O204" i="34" s="1"/>
  <c r="V204" i="34"/>
  <c r="X204" i="34"/>
  <c r="Y204" i="34" s="1"/>
  <c r="AC204" i="34"/>
  <c r="AD204" i="34" s="1"/>
  <c r="AG204" i="34"/>
  <c r="AH204" i="34" s="1"/>
  <c r="AK204" i="34"/>
  <c r="AL204" i="34" s="1"/>
  <c r="AO204" i="34"/>
  <c r="AP204" i="34" s="1"/>
  <c r="H205" i="34"/>
  <c r="K205" i="34"/>
  <c r="L205" i="34" s="1"/>
  <c r="N205" i="34"/>
  <c r="V205" i="34"/>
  <c r="X205" i="34" s="1"/>
  <c r="Y205" i="34" s="1"/>
  <c r="AC205" i="34"/>
  <c r="AD205" i="34"/>
  <c r="AG205" i="34"/>
  <c r="AH205" i="34"/>
  <c r="AK205" i="34"/>
  <c r="AL205" i="34"/>
  <c r="AO205" i="34"/>
  <c r="AP205" i="34"/>
  <c r="H206" i="34"/>
  <c r="K206" i="34"/>
  <c r="L206" i="34" s="1"/>
  <c r="N206" i="34"/>
  <c r="V206" i="34"/>
  <c r="X206" i="34"/>
  <c r="Y206" i="34" s="1"/>
  <c r="AC206" i="34"/>
  <c r="AD206" i="34"/>
  <c r="AG206" i="34"/>
  <c r="AH206" i="34"/>
  <c r="AK206" i="34"/>
  <c r="AL206" i="34" s="1"/>
  <c r="AO206" i="34"/>
  <c r="AP206" i="34" s="1"/>
  <c r="H207" i="34"/>
  <c r="K207" i="34"/>
  <c r="L207" i="34" s="1"/>
  <c r="N207" i="34"/>
  <c r="V207" i="34"/>
  <c r="X207" i="34" s="1"/>
  <c r="Y207" i="34"/>
  <c r="AC207" i="34"/>
  <c r="AD207" i="34"/>
  <c r="AG207" i="34"/>
  <c r="AH207" i="34"/>
  <c r="AK207" i="34"/>
  <c r="AL207" i="34" s="1"/>
  <c r="AO207" i="34"/>
  <c r="AP207" i="34"/>
  <c r="H208" i="34"/>
  <c r="K208" i="34"/>
  <c r="L208" i="34" s="1"/>
  <c r="N208" i="34"/>
  <c r="V208" i="34"/>
  <c r="X208" i="34"/>
  <c r="Y208" i="34" s="1"/>
  <c r="AC208" i="34"/>
  <c r="AD208" i="34" s="1"/>
  <c r="AG208" i="34"/>
  <c r="AH208" i="34" s="1"/>
  <c r="AK208" i="34"/>
  <c r="AL208" i="34" s="1"/>
  <c r="AO208" i="34"/>
  <c r="AP208" i="34" s="1"/>
  <c r="H209" i="34"/>
  <c r="K209" i="34"/>
  <c r="L209" i="34" s="1"/>
  <c r="N209" i="34"/>
  <c r="V209" i="34"/>
  <c r="X209" i="34"/>
  <c r="Y209" i="34" s="1"/>
  <c r="AC209" i="34"/>
  <c r="AD209" i="34"/>
  <c r="AG209" i="34"/>
  <c r="AH209" i="34"/>
  <c r="AK209" i="34"/>
  <c r="AL209" i="34"/>
  <c r="AO209" i="34"/>
  <c r="AP209" i="34" s="1"/>
  <c r="H210" i="34"/>
  <c r="K210" i="34"/>
  <c r="N210" i="34"/>
  <c r="V210" i="34"/>
  <c r="X210" i="34"/>
  <c r="Y210" i="34"/>
  <c r="AC210" i="34"/>
  <c r="AD210" i="34" s="1"/>
  <c r="AG210" i="34"/>
  <c r="AH210" i="34" s="1"/>
  <c r="AK210" i="34"/>
  <c r="AL210" i="34" s="1"/>
  <c r="AO210" i="34"/>
  <c r="AP210" i="34"/>
  <c r="H211" i="34"/>
  <c r="K211" i="34"/>
  <c r="N211" i="34"/>
  <c r="V211" i="34"/>
  <c r="X211" i="34" s="1"/>
  <c r="Y211" i="34" s="1"/>
  <c r="AC211" i="34"/>
  <c r="AD211" i="34"/>
  <c r="AG211" i="34"/>
  <c r="AH211" i="34"/>
  <c r="AK211" i="34"/>
  <c r="AL211" i="34"/>
  <c r="AO211" i="34"/>
  <c r="AP211" i="34"/>
  <c r="H212" i="34"/>
  <c r="K212" i="34"/>
  <c r="N212" i="34"/>
  <c r="V212" i="34"/>
  <c r="X212" i="34"/>
  <c r="Y212" i="34"/>
  <c r="AC212" i="34"/>
  <c r="AD212" i="34" s="1"/>
  <c r="AG212" i="34"/>
  <c r="AH212" i="34" s="1"/>
  <c r="AK212" i="34"/>
  <c r="AL212" i="34" s="1"/>
  <c r="AO212" i="34"/>
  <c r="AP212" i="34"/>
  <c r="H213" i="34"/>
  <c r="K213" i="34"/>
  <c r="L213" i="34"/>
  <c r="N213" i="34"/>
  <c r="V213" i="34"/>
  <c r="X213" i="34" s="1"/>
  <c r="Y213" i="34" s="1"/>
  <c r="AC213" i="34"/>
  <c r="AD213" i="34"/>
  <c r="AG213" i="34"/>
  <c r="AH213" i="34"/>
  <c r="AK213" i="34"/>
  <c r="AL213" i="34"/>
  <c r="AO213" i="34"/>
  <c r="AP213" i="34"/>
  <c r="H214" i="34"/>
  <c r="K214" i="34"/>
  <c r="N214" i="34"/>
  <c r="V214" i="34"/>
  <c r="X214" i="34"/>
  <c r="Y214" i="34" s="1"/>
  <c r="AC214" i="34"/>
  <c r="AD214" i="34" s="1"/>
  <c r="AG214" i="34"/>
  <c r="AH214" i="34"/>
  <c r="AK214" i="34"/>
  <c r="AL214" i="34" s="1"/>
  <c r="AO214" i="34"/>
  <c r="AP214" i="34" s="1"/>
  <c r="H215" i="34"/>
  <c r="K215" i="34"/>
  <c r="N215" i="34"/>
  <c r="V215" i="34"/>
  <c r="X215" i="34" s="1"/>
  <c r="Y215" i="34"/>
  <c r="AC215" i="34"/>
  <c r="AD215" i="34"/>
  <c r="AG215" i="34"/>
  <c r="AH215" i="34" s="1"/>
  <c r="AK215" i="34"/>
  <c r="AL215" i="34" s="1"/>
  <c r="AO215" i="34"/>
  <c r="AP215" i="34"/>
  <c r="H216" i="34"/>
  <c r="K216" i="34"/>
  <c r="L216" i="34"/>
  <c r="N216" i="34"/>
  <c r="V216" i="34"/>
  <c r="X216" i="34" s="1"/>
  <c r="Y216" i="34" s="1"/>
  <c r="AC216" i="34"/>
  <c r="AD216" i="34" s="1"/>
  <c r="AG216" i="34"/>
  <c r="AH216" i="34" s="1"/>
  <c r="AK216" i="34"/>
  <c r="AL216" i="34" s="1"/>
  <c r="AO216" i="34"/>
  <c r="AP216" i="34" s="1"/>
  <c r="H217" i="34"/>
  <c r="K217" i="34"/>
  <c r="L217" i="34"/>
  <c r="N217" i="34"/>
  <c r="V217" i="34"/>
  <c r="X217" i="34"/>
  <c r="Y217" i="34" s="1"/>
  <c r="AC217" i="34"/>
  <c r="AD217" i="34"/>
  <c r="AG217" i="34"/>
  <c r="AH217" i="34"/>
  <c r="AK217" i="34"/>
  <c r="AL217" i="34" s="1"/>
  <c r="AO217" i="34"/>
  <c r="AP217" i="34" s="1"/>
  <c r="H218" i="34"/>
  <c r="K218" i="34"/>
  <c r="N218" i="34"/>
  <c r="V218" i="34"/>
  <c r="X218" i="34" s="1"/>
  <c r="Y218" i="34" s="1"/>
  <c r="AC218" i="34"/>
  <c r="AD218" i="34" s="1"/>
  <c r="AG218" i="34"/>
  <c r="AH218" i="34" s="1"/>
  <c r="AK218" i="34"/>
  <c r="AL218" i="34" s="1"/>
  <c r="AO218" i="34"/>
  <c r="AP218" i="34"/>
  <c r="H219" i="34"/>
  <c r="K219" i="34"/>
  <c r="N219" i="34"/>
  <c r="V219" i="34"/>
  <c r="X219" i="34" s="1"/>
  <c r="Y219" i="34" s="1"/>
  <c r="AC219" i="34"/>
  <c r="AD219" i="34" s="1"/>
  <c r="AG219" i="34"/>
  <c r="AH219" i="34"/>
  <c r="AK219" i="34"/>
  <c r="AL219" i="34"/>
  <c r="AO219" i="34"/>
  <c r="AP219" i="34"/>
  <c r="H220" i="34"/>
  <c r="K220" i="34"/>
  <c r="N220" i="34"/>
  <c r="V220" i="34"/>
  <c r="X220" i="34"/>
  <c r="Y220" i="34" s="1"/>
  <c r="AC220" i="34"/>
  <c r="AD220" i="34"/>
  <c r="AG220" i="34"/>
  <c r="AH220" i="34" s="1"/>
  <c r="AK220" i="34"/>
  <c r="AL220" i="34" s="1"/>
  <c r="AO220" i="34"/>
  <c r="AP220" i="34" s="1"/>
  <c r="H221" i="34"/>
  <c r="K221" i="34"/>
  <c r="L221" i="34"/>
  <c r="N221" i="34"/>
  <c r="V221" i="34"/>
  <c r="X221" i="34" s="1"/>
  <c r="Y221" i="34"/>
  <c r="AC221" i="34"/>
  <c r="AD221" i="34" s="1"/>
  <c r="AG221" i="34"/>
  <c r="AH221" i="34" s="1"/>
  <c r="AK221" i="34"/>
  <c r="AL221" i="34"/>
  <c r="AO221" i="34"/>
  <c r="AP221" i="34"/>
  <c r="H222" i="34"/>
  <c r="K222" i="34"/>
  <c r="N222" i="34"/>
  <c r="V222" i="34"/>
  <c r="X222" i="34"/>
  <c r="Y222" i="34" s="1"/>
  <c r="AC222" i="34"/>
  <c r="AD222" i="34"/>
  <c r="AG222" i="34"/>
  <c r="AH222" i="34" s="1"/>
  <c r="AK222" i="34"/>
  <c r="AL222" i="34" s="1"/>
  <c r="AO222" i="34"/>
  <c r="AP222" i="34" s="1"/>
  <c r="H223" i="34"/>
  <c r="K223" i="34"/>
  <c r="N223" i="34"/>
  <c r="V223" i="34"/>
  <c r="X223" i="34"/>
  <c r="Y223" i="34" s="1"/>
  <c r="AC223" i="34"/>
  <c r="AD223" i="34"/>
  <c r="AG223" i="34"/>
  <c r="AH223" i="34"/>
  <c r="AK223" i="34"/>
  <c r="AL223" i="34" s="1"/>
  <c r="AO223" i="34"/>
  <c r="AP223" i="34" s="1"/>
  <c r="H224" i="34"/>
  <c r="K224" i="34"/>
  <c r="N224" i="34"/>
  <c r="V224" i="34"/>
  <c r="X224" i="34" s="1"/>
  <c r="Y224" i="34" s="1"/>
  <c r="AC224" i="34"/>
  <c r="AD224" i="34"/>
  <c r="AG224" i="34"/>
  <c r="AH224" i="34" s="1"/>
  <c r="AK224" i="34"/>
  <c r="AL224" i="34" s="1"/>
  <c r="AO224" i="34"/>
  <c r="AP224" i="34"/>
  <c r="H225" i="34"/>
  <c r="K225" i="34"/>
  <c r="N225" i="34"/>
  <c r="V225" i="34"/>
  <c r="X225" i="34" s="1"/>
  <c r="Y225" i="34" s="1"/>
  <c r="AC225" i="34"/>
  <c r="AD225" i="34" s="1"/>
  <c r="AG225" i="34"/>
  <c r="AH225" i="34"/>
  <c r="AK225" i="34"/>
  <c r="AL225" i="34"/>
  <c r="AO225" i="34"/>
  <c r="AP225" i="34" s="1"/>
  <c r="H226" i="34"/>
  <c r="K226" i="34"/>
  <c r="N226" i="34"/>
  <c r="V226" i="34"/>
  <c r="X226" i="34"/>
  <c r="Y226" i="34" s="1"/>
  <c r="AC226" i="34"/>
  <c r="AD226" i="34"/>
  <c r="AG226" i="34"/>
  <c r="AH226" i="34"/>
  <c r="AK226" i="34"/>
  <c r="AL226" i="34" s="1"/>
  <c r="AO226" i="34"/>
  <c r="AP226" i="34" s="1"/>
  <c r="E227" i="34"/>
  <c r="V227" i="34"/>
  <c r="X227" i="34" s="1"/>
  <c r="Y227" i="34" s="1"/>
  <c r="AC227" i="34"/>
  <c r="AD227" i="34" s="1"/>
  <c r="AG227" i="34"/>
  <c r="AH227" i="34" s="1"/>
  <c r="AK227" i="34"/>
  <c r="AL227" i="34"/>
  <c r="AO227" i="34"/>
  <c r="AP227" i="34"/>
  <c r="E228" i="34"/>
  <c r="V228" i="34"/>
  <c r="X228" i="34"/>
  <c r="Y228" i="34" s="1"/>
  <c r="AC228" i="34"/>
  <c r="AD228" i="34"/>
  <c r="AG228" i="34"/>
  <c r="AH228" i="34"/>
  <c r="AK228" i="34"/>
  <c r="AL228" i="34" s="1"/>
  <c r="AO228" i="34"/>
  <c r="AP228" i="34" s="1"/>
  <c r="E229" i="34"/>
  <c r="V229" i="34"/>
  <c r="X229" i="34" s="1"/>
  <c r="Y229" i="34" s="1"/>
  <c r="AC229" i="34"/>
  <c r="AD229" i="34" s="1"/>
  <c r="AG229" i="34"/>
  <c r="AH229" i="34" s="1"/>
  <c r="AK229" i="34"/>
  <c r="AL229" i="34"/>
  <c r="AO229" i="34"/>
  <c r="AP229" i="34"/>
  <c r="E230" i="34"/>
  <c r="V230" i="34"/>
  <c r="X230" i="34"/>
  <c r="Y230" i="34" s="1"/>
  <c r="AC230" i="34"/>
  <c r="AD230" i="34"/>
  <c r="AG230" i="34"/>
  <c r="AH230" i="34"/>
  <c r="AK230" i="34"/>
  <c r="AL230" i="34" s="1"/>
  <c r="AO230" i="34"/>
  <c r="AP230" i="34" s="1"/>
  <c r="E231" i="34"/>
  <c r="V231" i="34"/>
  <c r="X231" i="34" s="1"/>
  <c r="Y231" i="34" s="1"/>
  <c r="AC231" i="34"/>
  <c r="AD231" i="34" s="1"/>
  <c r="AG231" i="34"/>
  <c r="AH231" i="34" s="1"/>
  <c r="AK231" i="34"/>
  <c r="AL231" i="34"/>
  <c r="AO231" i="34"/>
  <c r="AP231" i="34"/>
  <c r="E232" i="34"/>
  <c r="V232" i="34"/>
  <c r="X232" i="34"/>
  <c r="Y232" i="34" s="1"/>
  <c r="AC232" i="34"/>
  <c r="AD232" i="34"/>
  <c r="AG232" i="34"/>
  <c r="AH232" i="34"/>
  <c r="AK232" i="34"/>
  <c r="AL232" i="34" s="1"/>
  <c r="AO232" i="34"/>
  <c r="AP232" i="34" s="1"/>
  <c r="E233" i="34"/>
  <c r="V233" i="34"/>
  <c r="X233" i="34" s="1"/>
  <c r="Y233" i="34" s="1"/>
  <c r="AC233" i="34"/>
  <c r="AD233" i="34" s="1"/>
  <c r="AG233" i="34"/>
  <c r="AH233" i="34" s="1"/>
  <c r="AK233" i="34"/>
  <c r="AL233" i="34"/>
  <c r="AO233" i="34"/>
  <c r="AP233" i="34"/>
  <c r="E234" i="34"/>
  <c r="V234" i="34"/>
  <c r="X234" i="34"/>
  <c r="Y234" i="34" s="1"/>
  <c r="AC234" i="34"/>
  <c r="AD234" i="34"/>
  <c r="AG234" i="34"/>
  <c r="AH234" i="34"/>
  <c r="AK234" i="34"/>
  <c r="AL234" i="34" s="1"/>
  <c r="AO234" i="34"/>
  <c r="AP234" i="34" s="1"/>
  <c r="E235" i="34"/>
  <c r="V235" i="34"/>
  <c r="X235" i="34" s="1"/>
  <c r="Y235" i="34" s="1"/>
  <c r="AC235" i="34"/>
  <c r="AD235" i="34" s="1"/>
  <c r="AG235" i="34"/>
  <c r="AH235" i="34" s="1"/>
  <c r="AK235" i="34"/>
  <c r="AL235" i="34"/>
  <c r="AO235" i="34"/>
  <c r="AP235" i="34"/>
  <c r="E236" i="34"/>
  <c r="X236" i="34"/>
  <c r="Y236" i="34"/>
  <c r="AC236" i="34"/>
  <c r="AD236" i="34" s="1"/>
  <c r="AG236" i="34"/>
  <c r="AH236" i="34" s="1"/>
  <c r="AK236" i="34"/>
  <c r="AL236" i="34"/>
  <c r="AO236" i="34"/>
  <c r="AP236" i="34"/>
  <c r="E237" i="34"/>
  <c r="X237" i="34"/>
  <c r="Y237" i="34"/>
  <c r="AC237" i="34"/>
  <c r="AD237" i="34"/>
  <c r="AG237" i="34"/>
  <c r="AH237" i="34" s="1"/>
  <c r="AK237" i="34"/>
  <c r="AL237" i="34" s="1"/>
  <c r="AO237" i="34"/>
  <c r="AP237" i="34"/>
  <c r="E238" i="34"/>
  <c r="X238" i="34"/>
  <c r="Y238" i="34"/>
  <c r="AC238" i="34"/>
  <c r="AD238" i="34"/>
  <c r="AG238" i="34"/>
  <c r="AH238" i="34" s="1"/>
  <c r="AK238" i="34"/>
  <c r="AL238" i="34" s="1"/>
  <c r="AO238" i="34"/>
  <c r="AP238" i="34"/>
  <c r="E239" i="34"/>
  <c r="X239" i="34"/>
  <c r="Y239" i="34" s="1"/>
  <c r="AC239" i="34"/>
  <c r="AD239" i="34"/>
  <c r="AG239" i="34"/>
  <c r="AH239" i="34"/>
  <c r="AK239" i="34"/>
  <c r="AL239" i="34" s="1"/>
  <c r="AO239" i="34"/>
  <c r="AP239" i="34" s="1"/>
  <c r="E240" i="34"/>
  <c r="X240" i="34"/>
  <c r="Y240" i="34" s="1"/>
  <c r="AC240" i="34"/>
  <c r="AD240" i="34"/>
  <c r="AG240" i="34"/>
  <c r="AH240" i="34"/>
  <c r="AK240" i="34"/>
  <c r="AL240" i="34" s="1"/>
  <c r="AO240" i="34"/>
  <c r="AP240" i="34" s="1"/>
  <c r="E241" i="34"/>
  <c r="X241" i="34"/>
  <c r="Y241" i="34" s="1"/>
  <c r="AC241" i="34"/>
  <c r="AD241" i="34" s="1"/>
  <c r="AG241" i="34"/>
  <c r="AH241" i="34"/>
  <c r="AK241" i="34"/>
  <c r="AL241" i="34"/>
  <c r="AO241" i="34"/>
  <c r="AP241" i="34" s="1"/>
  <c r="E242" i="34"/>
  <c r="X242" i="34"/>
  <c r="Y242" i="34" s="1"/>
  <c r="AC242" i="34"/>
  <c r="AD242" i="34" s="1"/>
  <c r="AG242" i="34"/>
  <c r="AH242" i="34"/>
  <c r="AK242" i="34"/>
  <c r="AL242" i="34"/>
  <c r="AO242" i="34"/>
  <c r="AP242" i="34" s="1"/>
  <c r="E243" i="34"/>
  <c r="X243" i="34"/>
  <c r="Y243" i="34"/>
  <c r="AC243" i="34"/>
  <c r="AD243" i="34" s="1"/>
  <c r="AG243" i="34"/>
  <c r="AH243" i="34" s="1"/>
  <c r="AK243" i="34"/>
  <c r="AL243" i="34"/>
  <c r="AO243" i="34"/>
  <c r="AP243" i="34"/>
  <c r="X244" i="34"/>
  <c r="Y244" i="34" s="1"/>
  <c r="AC244" i="34"/>
  <c r="AD244" i="34" s="1"/>
  <c r="AG244" i="34"/>
  <c r="AH244" i="34"/>
  <c r="AK244" i="34"/>
  <c r="AL244" i="34"/>
  <c r="AO244" i="34"/>
  <c r="AP244" i="34" s="1"/>
  <c r="X245" i="34"/>
  <c r="Y245" i="34" s="1"/>
  <c r="AC245" i="34"/>
  <c r="AD245" i="34"/>
  <c r="AG245" i="34"/>
  <c r="AH245" i="34"/>
  <c r="AK245" i="34"/>
  <c r="AL245" i="34" s="1"/>
  <c r="AO245" i="34"/>
  <c r="AP245" i="34" s="1"/>
  <c r="X246" i="34"/>
  <c r="Y246" i="34"/>
  <c r="AC246" i="34"/>
  <c r="AD246" i="34"/>
  <c r="AG246" i="34"/>
  <c r="AH246" i="34" s="1"/>
  <c r="AK246" i="34"/>
  <c r="AL246" i="34" s="1"/>
  <c r="AO246" i="34"/>
  <c r="AP246" i="34"/>
  <c r="X247" i="34"/>
  <c r="Y247" i="34"/>
  <c r="AC247" i="34"/>
  <c r="AD247" i="34" s="1"/>
  <c r="AG247" i="34"/>
  <c r="AH247" i="34" s="1"/>
  <c r="AK247" i="34"/>
  <c r="AL247" i="34"/>
  <c r="AO247" i="34"/>
  <c r="AP247" i="34"/>
  <c r="X248" i="34"/>
  <c r="Y248" i="34" s="1"/>
  <c r="AC248" i="34"/>
  <c r="AD248" i="34" s="1"/>
  <c r="AG248" i="34"/>
  <c r="AH248" i="34"/>
  <c r="AK248" i="34"/>
  <c r="AL248" i="34"/>
  <c r="AO248" i="34"/>
  <c r="AP248" i="34" s="1"/>
  <c r="X249" i="34"/>
  <c r="Y249" i="34" s="1"/>
  <c r="AC249" i="34"/>
  <c r="AD249" i="34"/>
  <c r="AG249" i="34"/>
  <c r="AH249" i="34"/>
  <c r="AK249" i="34"/>
  <c r="AL249" i="34" s="1"/>
  <c r="AO249" i="34"/>
  <c r="AP249" i="34" s="1"/>
  <c r="X250" i="34"/>
  <c r="Y250" i="34"/>
  <c r="AC250" i="34"/>
  <c r="AD250" i="34"/>
  <c r="AG250" i="34"/>
  <c r="AH250" i="34" s="1"/>
  <c r="AK250" i="34"/>
  <c r="AL250" i="34" s="1"/>
  <c r="AO250" i="34"/>
  <c r="AP250" i="34"/>
  <c r="X251" i="34"/>
  <c r="Y251" i="34"/>
  <c r="AC251" i="34"/>
  <c r="AD251" i="34" s="1"/>
  <c r="AG251" i="34"/>
  <c r="AH251" i="34" s="1"/>
  <c r="AK251" i="34"/>
  <c r="AL251" i="34"/>
  <c r="AO251" i="34"/>
  <c r="AP251" i="34"/>
  <c r="X252" i="34"/>
  <c r="Y252" i="34" s="1"/>
  <c r="AC252" i="34"/>
  <c r="AD252" i="34" s="1"/>
  <c r="AG252" i="34"/>
  <c r="AH252" i="34"/>
  <c r="AK252" i="34"/>
  <c r="AL252" i="34"/>
  <c r="AO252" i="34"/>
  <c r="AP252" i="34" s="1"/>
  <c r="X253" i="34"/>
  <c r="Y253" i="34" s="1"/>
  <c r="AC253" i="34"/>
  <c r="AD253" i="34"/>
  <c r="AG253" i="34"/>
  <c r="AH253" i="34"/>
  <c r="AK253" i="34"/>
  <c r="AL253" i="34" s="1"/>
  <c r="AO253" i="34"/>
  <c r="AP253" i="34" s="1"/>
  <c r="X254" i="34"/>
  <c r="Y254" i="34"/>
  <c r="AC254" i="34"/>
  <c r="AD254" i="34"/>
  <c r="AG254" i="34"/>
  <c r="AH254" i="34" s="1"/>
  <c r="AK254" i="34"/>
  <c r="AL254" i="34" s="1"/>
  <c r="AO254" i="34"/>
  <c r="AP254" i="34"/>
  <c r="X255" i="34"/>
  <c r="Y255" i="34"/>
  <c r="AC255" i="34"/>
  <c r="AD255" i="34" s="1"/>
  <c r="AG255" i="34"/>
  <c r="AH255" i="34" s="1"/>
  <c r="AK255" i="34"/>
  <c r="AL255" i="34"/>
  <c r="AO255" i="34"/>
  <c r="AP255" i="34"/>
  <c r="X256" i="34"/>
  <c r="Y256" i="34" s="1"/>
  <c r="AC256" i="34"/>
  <c r="AD256" i="34" s="1"/>
  <c r="AG256" i="34"/>
  <c r="AH256" i="34"/>
  <c r="AK256" i="34"/>
  <c r="AL256" i="34"/>
  <c r="AO256" i="34"/>
  <c r="AP256" i="34" s="1"/>
  <c r="X257" i="34"/>
  <c r="Y257" i="34" s="1"/>
  <c r="AC257" i="34"/>
  <c r="AD257" i="34"/>
  <c r="AG257" i="34"/>
  <c r="AH257" i="34"/>
  <c r="AK257" i="34"/>
  <c r="AL257" i="34" s="1"/>
  <c r="AO257" i="34"/>
  <c r="AP257" i="34" s="1"/>
  <c r="X258" i="34"/>
  <c r="Y258" i="34"/>
  <c r="AC258" i="34"/>
  <c r="AD258" i="34"/>
  <c r="AG258" i="34"/>
  <c r="AH258" i="34" s="1"/>
  <c r="AK258" i="34"/>
  <c r="AL258" i="34" s="1"/>
  <c r="AO258" i="34"/>
  <c r="AP258" i="34"/>
  <c r="X259" i="34"/>
  <c r="Y259" i="34"/>
  <c r="AC259" i="34"/>
  <c r="AD259" i="34" s="1"/>
  <c r="AG259" i="34"/>
  <c r="AH259" i="34" s="1"/>
  <c r="AK259" i="34"/>
  <c r="AL259" i="34"/>
  <c r="AO259" i="34"/>
  <c r="AP259" i="34"/>
  <c r="X260" i="34"/>
  <c r="Y260" i="34" s="1"/>
  <c r="AC260" i="34"/>
  <c r="AD260" i="34" s="1"/>
  <c r="AG260" i="34"/>
  <c r="AH260" i="34"/>
  <c r="AK260" i="34"/>
  <c r="AL260" i="34"/>
  <c r="AO260" i="34"/>
  <c r="AP260" i="34" s="1"/>
  <c r="X261" i="34"/>
  <c r="Y261" i="34" s="1"/>
  <c r="AC261" i="34"/>
  <c r="AD261" i="34"/>
  <c r="AG261" i="34"/>
  <c r="AH261" i="34" s="1"/>
  <c r="AK261" i="34"/>
  <c r="AL261" i="34" s="1"/>
  <c r="AO261" i="34"/>
  <c r="AP261" i="34" s="1"/>
  <c r="X262" i="34"/>
  <c r="Y262" i="34"/>
  <c r="AC262" i="34"/>
  <c r="AD262" i="34" s="1"/>
  <c r="AG262" i="34"/>
  <c r="AH262" i="34" s="1"/>
  <c r="AK262" i="34"/>
  <c r="AL262" i="34" s="1"/>
  <c r="AO262" i="34"/>
  <c r="AP262" i="34"/>
  <c r="X263" i="34"/>
  <c r="Y263" i="34" s="1"/>
  <c r="AC263" i="34"/>
  <c r="AD263" i="34" s="1"/>
  <c r="AG263" i="34"/>
  <c r="AH263" i="34" s="1"/>
  <c r="AK263" i="34"/>
  <c r="AL263" i="34"/>
  <c r="AO263" i="34"/>
  <c r="AP263" i="34" s="1"/>
  <c r="X264" i="34"/>
  <c r="Y264" i="34" s="1"/>
  <c r="AC264" i="34"/>
  <c r="AD264" i="34" s="1"/>
  <c r="AG264" i="34"/>
  <c r="AH264" i="34"/>
  <c r="AK264" i="34"/>
  <c r="AL264" i="34" s="1"/>
  <c r="AO264" i="34"/>
  <c r="AP264" i="34" s="1"/>
  <c r="E270" i="34"/>
  <c r="G270" i="34"/>
  <c r="I270" i="34" s="1"/>
  <c r="J270" i="34" s="1"/>
  <c r="I275" i="34"/>
  <c r="J275" i="34"/>
  <c r="S275" i="34"/>
  <c r="T275" i="34"/>
  <c r="W275" i="34"/>
  <c r="X275" i="34" s="1"/>
  <c r="AA275" i="34"/>
  <c r="AB275" i="34" s="1"/>
  <c r="AE275" i="34"/>
  <c r="AF275" i="34"/>
  <c r="AI275" i="34"/>
  <c r="AJ275" i="34"/>
  <c r="AN275" i="34"/>
  <c r="AO275" i="34" s="1"/>
  <c r="AR275" i="34"/>
  <c r="AS275" i="34" s="1"/>
  <c r="AV275" i="34"/>
  <c r="AW275" i="34"/>
  <c r="AZ275" i="34"/>
  <c r="BA275" i="34"/>
  <c r="E276" i="34"/>
  <c r="G276" i="34"/>
  <c r="I276" i="34" s="1"/>
  <c r="J276" i="34" s="1"/>
  <c r="E281" i="34"/>
  <c r="I286" i="34"/>
  <c r="J286" i="34" s="1"/>
  <c r="T286" i="34"/>
  <c r="W286" i="34"/>
  <c r="X286" i="34" s="1"/>
  <c r="AA286" i="34"/>
  <c r="AB286" i="34" s="1"/>
  <c r="AE286" i="34"/>
  <c r="AF286" i="34"/>
  <c r="AI286" i="34"/>
  <c r="AJ286" i="34"/>
  <c r="AN286" i="34"/>
  <c r="AO286" i="34" s="1"/>
  <c r="AP286" i="34"/>
  <c r="AR286" i="34" s="1"/>
  <c r="AS286" i="34" s="1"/>
  <c r="AV286" i="34"/>
  <c r="AW286" i="34" s="1"/>
  <c r="AZ286" i="34"/>
  <c r="BA286" i="34"/>
  <c r="I287" i="34"/>
  <c r="J287" i="34" s="1"/>
  <c r="S287" i="34"/>
  <c r="T287" i="34"/>
  <c r="W287" i="34"/>
  <c r="X287" i="34"/>
  <c r="AA287" i="34"/>
  <c r="AB287" i="34" s="1"/>
  <c r="AE287" i="34"/>
  <c r="AF287" i="34" s="1"/>
  <c r="AI287" i="34"/>
  <c r="AJ287" i="34"/>
  <c r="AN287" i="34"/>
  <c r="AO287" i="34" s="1"/>
  <c r="AP287" i="34"/>
  <c r="AR287" i="34" s="1"/>
  <c r="AS287" i="34" s="1"/>
  <c r="AV287" i="34"/>
  <c r="AW287" i="34" s="1"/>
  <c r="AZ287" i="34"/>
  <c r="BA287" i="34" s="1"/>
  <c r="E288" i="34"/>
  <c r="F288" i="34"/>
  <c r="G288" i="34"/>
  <c r="G281" i="34" s="1"/>
  <c r="I281" i="34" s="1"/>
  <c r="J281" i="34" s="1"/>
  <c r="I288" i="34"/>
  <c r="J288" i="34" s="1"/>
  <c r="E293" i="34"/>
  <c r="F298" i="34"/>
  <c r="I298" i="34"/>
  <c r="J298" i="34"/>
  <c r="S298" i="34"/>
  <c r="T298" i="34"/>
  <c r="W298" i="34"/>
  <c r="X298" i="34" s="1"/>
  <c r="AA298" i="34"/>
  <c r="AB298" i="34"/>
  <c r="AE298" i="34"/>
  <c r="AF298" i="34"/>
  <c r="AI298" i="34"/>
  <c r="AJ298" i="34"/>
  <c r="AN298" i="34"/>
  <c r="AO298" i="34" s="1"/>
  <c r="AP298" i="34"/>
  <c r="AR298" i="34"/>
  <c r="AS298" i="34" s="1"/>
  <c r="AV298" i="34"/>
  <c r="AW298" i="34" s="1"/>
  <c r="AZ298" i="34"/>
  <c r="BA298" i="34"/>
  <c r="F299" i="34"/>
  <c r="I299" i="34"/>
  <c r="J299" i="34"/>
  <c r="S299" i="34"/>
  <c r="T299" i="34"/>
  <c r="W299" i="34"/>
  <c r="X299" i="34"/>
  <c r="AA299" i="34"/>
  <c r="AB299" i="34" s="1"/>
  <c r="AE299" i="34"/>
  <c r="AF299" i="34"/>
  <c r="AI299" i="34"/>
  <c r="AJ299" i="34"/>
  <c r="AN299" i="34"/>
  <c r="AO299" i="34"/>
  <c r="AP299" i="34"/>
  <c r="AR299" i="34" s="1"/>
  <c r="AS299" i="34" s="1"/>
  <c r="AV299" i="34"/>
  <c r="AW299" i="34" s="1"/>
  <c r="AZ299" i="34"/>
  <c r="BA299" i="34" s="1"/>
  <c r="F300" i="34"/>
  <c r="I300" i="34"/>
  <c r="J300" i="34" s="1"/>
  <c r="S300" i="34"/>
  <c r="T300" i="34"/>
  <c r="W300" i="34"/>
  <c r="X300" i="34"/>
  <c r="AA300" i="34"/>
  <c r="AB300" i="34"/>
  <c r="AE300" i="34"/>
  <c r="AF300" i="34" s="1"/>
  <c r="AI300" i="34"/>
  <c r="AJ300" i="34"/>
  <c r="AN300" i="34"/>
  <c r="AO300" i="34"/>
  <c r="AP300" i="34"/>
  <c r="AR300" i="34"/>
  <c r="AS300" i="34"/>
  <c r="AV300" i="34"/>
  <c r="AW300" i="34"/>
  <c r="AZ300" i="34"/>
  <c r="BA300" i="34" s="1"/>
  <c r="E301" i="34"/>
  <c r="F301" i="34" s="1"/>
  <c r="G301" i="34"/>
  <c r="G293" i="34" s="1"/>
  <c r="I293" i="34" s="1"/>
  <c r="J293" i="34" s="1"/>
  <c r="AM37" i="36" l="1"/>
  <c r="AO37" i="36" s="1"/>
  <c r="AP37" i="36" s="1"/>
  <c r="X35" i="36"/>
  <c r="Y35" i="36" s="1"/>
  <c r="I232" i="36"/>
  <c r="J232" i="36" s="1"/>
  <c r="L59" i="1"/>
  <c r="I92" i="29"/>
  <c r="J92" i="29" s="1"/>
  <c r="X14" i="29"/>
  <c r="Y14" i="29" s="1"/>
  <c r="E85" i="29"/>
  <c r="I85" i="29" s="1"/>
  <c r="J85" i="29" s="1"/>
  <c r="AM14" i="29"/>
  <c r="AO14" i="29" s="1"/>
  <c r="AP14" i="29" s="1"/>
  <c r="F116" i="1"/>
  <c r="F117" i="1" s="1"/>
  <c r="F82" i="32"/>
  <c r="F83" i="32" s="1"/>
  <c r="F275" i="34"/>
  <c r="F276" i="34" s="1"/>
  <c r="F66" i="38"/>
  <c r="F287" i="34"/>
  <c r="F126" i="1"/>
  <c r="F127" i="1" s="1"/>
  <c r="AE18" i="13"/>
  <c r="AG18" i="13" s="1"/>
  <c r="AH18" i="13" s="1"/>
  <c r="X18" i="13"/>
  <c r="Y18" i="13" s="1"/>
  <c r="F98" i="25"/>
  <c r="F101" i="25"/>
  <c r="F99" i="25"/>
  <c r="F100" i="25"/>
  <c r="I121" i="1"/>
  <c r="J121" i="1" s="1"/>
  <c r="J127" i="1"/>
  <c r="I60" i="38"/>
  <c r="J60" i="38" s="1"/>
  <c r="I301" i="34"/>
  <c r="J301" i="34" s="1"/>
  <c r="AE25" i="38"/>
  <c r="AG25" i="38" s="1"/>
  <c r="AH25" i="38" s="1"/>
  <c r="I77" i="32"/>
  <c r="J77" i="32" s="1"/>
  <c r="J82" i="32"/>
  <c r="F241" i="36"/>
  <c r="F240" i="36"/>
  <c r="I67" i="38"/>
  <c r="J67" i="38" s="1"/>
  <c r="F102" i="25"/>
  <c r="X32" i="25"/>
  <c r="Y32" i="25" s="1"/>
  <c r="AE32" i="25"/>
  <c r="AG32" i="25" s="1"/>
  <c r="AH32" i="25" s="1"/>
  <c r="X21" i="25"/>
  <c r="Y21" i="25" s="1"/>
  <c r="AE21" i="25"/>
  <c r="AG21" i="25" s="1"/>
  <c r="AH21" i="25" s="1"/>
  <c r="I74" i="13"/>
  <c r="J74" i="13" s="1"/>
  <c r="G68" i="13"/>
  <c r="I68" i="13" s="1"/>
  <c r="J68" i="13" s="1"/>
  <c r="J116" i="1"/>
  <c r="G64" i="27"/>
  <c r="F242" i="36"/>
  <c r="I211" i="36"/>
  <c r="J211" i="36" s="1"/>
  <c r="G204" i="36"/>
  <c r="I204" i="36" s="1"/>
  <c r="J204" i="36" s="1"/>
  <c r="X37" i="29"/>
  <c r="Y37" i="29" s="1"/>
  <c r="AM37" i="29"/>
  <c r="AO37" i="29" s="1"/>
  <c r="AP37" i="29" s="1"/>
  <c r="X38" i="29"/>
  <c r="Y38" i="29" s="1"/>
  <c r="AM38" i="29"/>
  <c r="AO38" i="29" s="1"/>
  <c r="AP38" i="29" s="1"/>
  <c r="I225" i="36"/>
  <c r="J225" i="36" s="1"/>
  <c r="AM16" i="36"/>
  <c r="AO16" i="36" s="1"/>
  <c r="AP16" i="36" s="1"/>
  <c r="X16" i="36"/>
  <c r="Y16" i="36" s="1"/>
  <c r="I221" i="36"/>
  <c r="I215" i="36" s="1"/>
  <c r="X33" i="36"/>
  <c r="Y33" i="36" s="1"/>
  <c r="E236" i="36"/>
  <c r="X34" i="36"/>
  <c r="Y34" i="36" s="1"/>
  <c r="AM34" i="36"/>
  <c r="AO34" i="36" s="1"/>
  <c r="AP34" i="36" s="1"/>
  <c r="X36" i="36"/>
  <c r="Y36" i="36" s="1"/>
  <c r="AM36" i="36"/>
  <c r="AO36" i="36" s="1"/>
  <c r="AP36" i="36" s="1"/>
  <c r="I112" i="31"/>
  <c r="J112" i="31" s="1"/>
  <c r="G96" i="31"/>
  <c r="I96" i="31" s="1"/>
  <c r="J96" i="31" s="1"/>
  <c r="L11" i="39"/>
  <c r="F221" i="36" s="1"/>
  <c r="L8" i="39"/>
  <c r="X31" i="37"/>
  <c r="Y31" i="37" s="1"/>
  <c r="X33" i="19"/>
  <c r="Y33" i="19" s="1"/>
  <c r="AM33" i="19"/>
  <c r="AO33" i="19" s="1"/>
  <c r="AP33" i="19" s="1"/>
  <c r="X26" i="19"/>
  <c r="Y26" i="19" s="1"/>
  <c r="AM26" i="19"/>
  <c r="AO26" i="19" s="1"/>
  <c r="AP26" i="19" s="1"/>
  <c r="V17" i="37"/>
  <c r="L9" i="39"/>
  <c r="L17" i="39" s="1"/>
  <c r="L24" i="39" s="1"/>
  <c r="G17" i="39"/>
  <c r="X22" i="37"/>
  <c r="Y22" i="37" s="1"/>
  <c r="AM22" i="37"/>
  <c r="AO22" i="37" s="1"/>
  <c r="AP22" i="37" s="1"/>
  <c r="V25" i="37"/>
  <c r="AM38" i="36"/>
  <c r="AO38" i="36" s="1"/>
  <c r="AP38" i="36" s="1"/>
  <c r="X19" i="37"/>
  <c r="Y19" i="37" s="1"/>
  <c r="AM19" i="37"/>
  <c r="AO19" i="37" s="1"/>
  <c r="AP19" i="37" s="1"/>
  <c r="C17" i="39"/>
  <c r="X20" i="36"/>
  <c r="Y20" i="36" s="1"/>
  <c r="AM20" i="36"/>
  <c r="AO20" i="36" s="1"/>
  <c r="AP20" i="36" s="1"/>
  <c r="AM32" i="31"/>
  <c r="F101" i="31" l="1"/>
  <c r="F104" i="31"/>
  <c r="F103" i="31"/>
  <c r="F106" i="31"/>
  <c r="F109" i="31"/>
  <c r="F107" i="31"/>
  <c r="F102" i="31"/>
  <c r="F108" i="31"/>
  <c r="F111" i="31"/>
  <c r="F105" i="31"/>
  <c r="F100" i="31"/>
  <c r="F110" i="31"/>
  <c r="F112" i="31"/>
  <c r="X17" i="37"/>
  <c r="Y17" i="37" s="1"/>
  <c r="AM17" i="37"/>
  <c r="AO17" i="37" s="1"/>
  <c r="AP17" i="37" s="1"/>
  <c r="F220" i="36"/>
  <c r="F219" i="36"/>
  <c r="F116" i="26"/>
  <c r="F115" i="26"/>
  <c r="F117" i="26"/>
  <c r="F119" i="26"/>
  <c r="F114" i="26"/>
  <c r="F118" i="26"/>
  <c r="AM25" i="37"/>
  <c r="AO25" i="37" s="1"/>
  <c r="AP25" i="37" s="1"/>
  <c r="X25" i="37"/>
  <c r="Y25" i="3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PAA Enero 281" type="6" refreshedVersion="4" background="1" saveData="1">
    <textPr codePage="65001" sourceFile="/Users/francisco/Downloads/PAA Enero 28.csv" decimal="," thousands="." tab="0" delimiter="|">
      <textFields count="3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<sst xmlns="http://schemas.openxmlformats.org/spreadsheetml/2006/main" count="15490" uniqueCount="1878">
  <si>
    <t xml:space="preserve">1009 - Transparencia y gestión pública para todos </t>
  </si>
  <si>
    <t>Pilar o Eje Transversal</t>
  </si>
  <si>
    <t>Programa</t>
  </si>
  <si>
    <t>Proyecto Estratégico:</t>
  </si>
  <si>
    <t>Meta 
Resultado (R) 
Producto (P)</t>
  </si>
  <si>
    <t>Meta de Resultado o Producto</t>
  </si>
  <si>
    <t>Indicador Meta de Resultado o Producto</t>
  </si>
  <si>
    <t>TIPO
(S,K,C,D)</t>
  </si>
  <si>
    <t>Magnitud
2016-2020</t>
  </si>
  <si>
    <t>%</t>
  </si>
  <si>
    <t>ESTADO</t>
  </si>
  <si>
    <t>P_VIG</t>
  </si>
  <si>
    <t>E_VIG</t>
  </si>
  <si>
    <t>P</t>
  </si>
  <si>
    <t>E</t>
  </si>
  <si>
    <t>Objetivo Institucional</t>
  </si>
  <si>
    <t>Producto Institucional</t>
  </si>
  <si>
    <t>Código</t>
  </si>
  <si>
    <t>Indicador Objetivo / Producto</t>
  </si>
  <si>
    <t xml:space="preserve">Visión  : </t>
  </si>
  <si>
    <t>Perspectiva</t>
  </si>
  <si>
    <t>Objetivo Estratégico y de Calidad</t>
  </si>
  <si>
    <t>Proceso</t>
  </si>
  <si>
    <t>Indicador del Proceso</t>
  </si>
  <si>
    <t>META 2016-2020</t>
  </si>
  <si>
    <t>Dependencia Responsable</t>
  </si>
  <si>
    <t>Actividad</t>
  </si>
  <si>
    <t>Descripción</t>
  </si>
  <si>
    <t>Contratista ó beneficiario</t>
  </si>
  <si>
    <t>Apropiación Disponible</t>
  </si>
  <si>
    <t>Comprometido</t>
  </si>
  <si>
    <t>% Ejec.</t>
  </si>
  <si>
    <t>Indicador Meta Proyecto</t>
  </si>
  <si>
    <t>Metas Proyecto</t>
  </si>
  <si>
    <t xml:space="preserve">TOTALES </t>
  </si>
  <si>
    <t>Fecha :</t>
  </si>
  <si>
    <t>% Ponderación  :</t>
  </si>
  <si>
    <t>MAYOR O  IGUAL  AL 90%
Satisfactorio</t>
  </si>
  <si>
    <t>ENTRE EL 80% Y EL 90%
Con tendencia al alza</t>
  </si>
  <si>
    <t>ENTRE EL 60% Y EL 80%
Con tendencia a la baja</t>
  </si>
  <si>
    <t>MENOR AL 60%
Alerta</t>
  </si>
  <si>
    <t>Dependencias  :</t>
  </si>
  <si>
    <t>Dirección de Gestión Corporativa</t>
  </si>
  <si>
    <t>Dirección de Planeación</t>
  </si>
  <si>
    <t>Oficina Asesora de Comunicaciones</t>
  </si>
  <si>
    <t>Dirección de Personas Jurídicas</t>
  </si>
  <si>
    <t>07 - Eje transversal Gobierno legítimo, fortalecimiento local y eficiencia</t>
  </si>
  <si>
    <t>42 - Transparencia, gestión pública y servicio a la ciudadanía</t>
  </si>
  <si>
    <t>185 - Fortalecimiento a la gestión pública efectiva y eficiente</t>
  </si>
  <si>
    <t>71 - Incrementar a un 90% la sostenibilidad del SIG en el Gobierno Distrital</t>
  </si>
  <si>
    <t>R</t>
  </si>
  <si>
    <t>Mejorar el índice de gobierno abierto para la ciudad en diez puntos
(Indicador a cargo de la Secretaría General contribuyen todas las entidades de la admnistración distritalo)</t>
  </si>
  <si>
    <t>C</t>
  </si>
  <si>
    <t>391 - % de sostenibilidad del Sistema Integrado de Gestión en el Gobierno Distrital</t>
  </si>
  <si>
    <t>Índice de gobierno abierto</t>
  </si>
  <si>
    <t>15. Generar cambios culturales para mejorar la convivencia, la participación en los asuntos públicos</t>
  </si>
  <si>
    <t>23. FORTALECIMIENTO DE LA INSTITUCIONALIDAD PARA EL FOMENTO DE LO PÚBLICO</t>
  </si>
  <si>
    <t>Porcentaje de avance para implementar las acciones establecidas en el programa institucional de fortalecimiento.</t>
  </si>
  <si>
    <t>K</t>
  </si>
  <si>
    <t xml:space="preserve">Misión:  </t>
  </si>
  <si>
    <t>Somos la entidad distrital que lidera la formulación e implementación concertada de políticas públicas en cultura, recreación y deporte, así como en la transformación y sostenibilidad cultural de la ciudad, en procura del ejercicio y disfrute de los derechos y libertades de los habitantes de Bogotá, como condición esencial de la calidad de vida y la democracia</t>
  </si>
  <si>
    <t>En el 2023 la Secretaría de Cultura, Recreación y Deporte es reconocida a nivel distrital, nacional e internacional como referente en los procesos de transformación y sostenibilidad cultural. Promueve el ejercicio de los derechos culturales, recreativos y deportivos en una ciudad intercultural que respeta y valora la diversidad</t>
  </si>
  <si>
    <t xml:space="preserve">Política de Calidad  : </t>
  </si>
  <si>
    <t>La Secretaría Distrital de Cultura, Recreación y Deporte, como entidad que lidera el sector en la formulación e implementación concertada de políticas, planes, programas y proyectos culturales, y en la transformación y sostenibilidad cultural de la ciudad, desde el sistema de Gestión de Calidad se compromete en su gestión a : satisfacer las expectativas de la ciudadanía y demás partes interesadas, cumplir con los requisitos legales aplicables, consolidar una cultura de mejoramiento continuo, prevenir la contaminación y realizar las acciones de mitigación y/o compensación necesarias, garantizar un ambiente de trabajo adecuado, proteger la confidencialidad, integridad, disponibilidad y autenticidad de los activos de información, y administrar y conservar los documentos producidos en el ejercicio de su gestión para preservar la memoria institucional.</t>
  </si>
  <si>
    <t>De procesos</t>
  </si>
  <si>
    <t>Adelantar actividades de planeación, seguimiento, evaluación y control, que contribuyan al cumplimiento de la misión de la entidad.</t>
  </si>
  <si>
    <t>Fomentar los procesos de participación ciudadana, el diálogo y el control social para fortalecer la gobernanza.</t>
  </si>
  <si>
    <t>Direccionamiento Estratégico</t>
  </si>
  <si>
    <t>Mejora continua</t>
  </si>
  <si>
    <t>Procedimientos</t>
  </si>
  <si>
    <t>_Formulación y actualizacion de proyectos de inversión de la Secretaría
_Formulación y seguimiento del presupuesto de la SDCRD y del Sector CRD
_Formulación e implementación del Sector CRD en la formulación del Plan de Desarrollo
_Elaboración y modificación plan de acción de la SDCRD
_Construcción e implementación del plan estratégico sectorial
_Formulación, implementación y evaluación de políticas públicas del sector
_Seguimiento y Acompañamiento de proyectos de inversión de la SDCRD y el Sector CRD
_Seguimiento y evaluación Plan Estratégico Sectorial
_Plan Anual de Adquisiciones</t>
  </si>
  <si>
    <t>_Elaboración y control de documentos
_Acciones Correctivas, Preventivas y De Mejora
_Control de Producto o Servicio No Conforme
_Administración de Riesgos
_Revisión por la dirección
_Administración de indicadores
_Administración del Normograma</t>
  </si>
  <si>
    <t>Liderar y coordinar la planeación estratégica de la SCRD y del sector acompañando la elaboración y ejecución de las políticas, planes, programas y proyectos en todo el ciclo de vida de los mismos.</t>
  </si>
  <si>
    <t>3. Optimizar la prestación de los servicios a la ciudadanía con procedimientos que tengan en cuenta las políticas de simplificación y agilización de trámites y la Política Distrital de Servicio a la Ciudadanía.</t>
  </si>
  <si>
    <t>Comunicaciones</t>
  </si>
  <si>
    <t>_Manejo de piezas promocionales
_Manejo de publicaciones
_Comunicación pública informativa
_Comunicación Organizacional</t>
  </si>
  <si>
    <t>Formalización de Entidades Sin Ánimo de Lucro</t>
  </si>
  <si>
    <t>Propósito</t>
  </si>
  <si>
    <t>Gestión Documental, de Recursos Físicos y Servicios Generales</t>
  </si>
  <si>
    <t>Atención al Ciudadano</t>
  </si>
  <si>
    <t>Contribuir a la formalización y fortalecimiento de las entidades sin animo de lucro con fines culturales, deportivos y/o recreativos del Distrito Capital.</t>
  </si>
  <si>
    <t>Plan</t>
  </si>
  <si>
    <t>Fecha de inicio</t>
  </si>
  <si>
    <t>Fecha de finalización</t>
  </si>
  <si>
    <t>Adquisiciones</t>
  </si>
  <si>
    <t>Meta de Proyecto de inversión</t>
  </si>
  <si>
    <t>Procesos de planeación y SIG</t>
  </si>
  <si>
    <t>Desarrollar el 100% de las actividades de comunicación, promoción y difusión de la Secretaría, en consonancia con la estrategia de comunicación sectorial, con énfasis en los ámbitos digital y audiovisual.</t>
  </si>
  <si>
    <t>Prestación de servicios de monitoreo de medios para la SCRD</t>
  </si>
  <si>
    <t>Gestionar el 100%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</si>
  <si>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y formalización de organizaciones y agentes del sector</t>
  </si>
  <si>
    <t>Funcionamiento</t>
  </si>
  <si>
    <t>Implementar el 90% de las acciones programadas para actualizar y mantener el SIG de la entidad, relativas al Sistema de Gestión de Calidad y a los procesos de Planeación y de coordinación institucional y sectorial.</t>
  </si>
  <si>
    <t>Meta de Producto PDD 2016-2020</t>
  </si>
  <si>
    <t>Información documental</t>
  </si>
  <si>
    <t>1. Portal WEB
2. Comunicados y Boletines de Prensa
3.  Agenda Virtual Semanal
4. Información en Redes Sociales y en Nuevas Tecnologías
5. Piezas Promocionales</t>
  </si>
  <si>
    <t>Partes Interesadas</t>
  </si>
  <si>
    <t>Ciudadania, entidades vinculadas y adscritas, Organizaciones Culturales, Recreativas y Deportivas, y agentes del sector (creadores, gestores, investigadores, productores, formadores, difusores, intérpretes, etc).
Medios de comunicación
Entes de control</t>
  </si>
  <si>
    <t>Dependencias de la entidad
Entidades Externas
Ciudadanía</t>
  </si>
  <si>
    <t>1. Proyectos de inversión actualizados y con seguimiento
2. Presupesto de la SDCRD y el Sector con seguimiento
3. Plan de acción con seguimiento
4. Plan estratégico del Sector con seguimiento
5. Plan anual de adquisiciones actualizado y con seguimiento.</t>
  </si>
  <si>
    <t>Plataforma estratégica formulada, adoptada y con seguimiento.</t>
  </si>
  <si>
    <t>1. Documentos externos recibidos y tramitados.
2. Archivo de documentos actualizado para consulta.</t>
  </si>
  <si>
    <t>IND-REG-05 Oportunidad en la atención de certificados de existencia y representación legal</t>
  </si>
  <si>
    <t>IND-REG-06 Satisfacción en  la atención de usuarios</t>
  </si>
  <si>
    <t xml:space="preserve">Valor estimado en la vigencia actual </t>
  </si>
  <si>
    <t xml:space="preserve">Valor registro presupuestal (Recursos SDCRD) ($) </t>
  </si>
  <si>
    <t>Indicador del Plan</t>
  </si>
  <si>
    <t>% de recursos comprometidos</t>
  </si>
  <si>
    <t>Componente / Rubro</t>
  </si>
  <si>
    <t>Realizar la revisión de la caracterización de usuarios de la entidad.</t>
  </si>
  <si>
    <t>S</t>
  </si>
  <si>
    <t xml:space="preserve">Un documento de caracterización de usuarios. </t>
  </si>
  <si>
    <t>Aplicar encuesta de satisfacción de usuarios (trámites derivados de la Personaría Jurídica y lo propio de la Inspección, Vigilancia y Control a las ESAL).</t>
  </si>
  <si>
    <t>Socialización y divulgación de las pautas jurídicas y elementos cualificativos, para el adecuado manejo de las PQRS, al interior de la entidad.</t>
  </si>
  <si>
    <t>Capacitación dirigida a los informadores de los puntos de atención, para reforzar y actualizar temas concernientes al sector.</t>
  </si>
  <si>
    <t>Aprobación de la  Política de Administración de Riesgos.</t>
  </si>
  <si>
    <t>Divulgación de la Política de Administración de Riesgos.</t>
  </si>
  <si>
    <t>Matrices diligenciadas.</t>
  </si>
  <si>
    <t>Asignar los reponsables para publicar y mantener actualizado la información de la página web.</t>
  </si>
  <si>
    <t>Divulgación información en la página web de la SCRD.</t>
  </si>
  <si>
    <t xml:space="preserve">Publicar Organigrama -explicando la composición de la estructura organizacional, señalando las funciones que desarrolla cada área o dependencia o grupos de trabajo-.
</t>
  </si>
  <si>
    <t>Identificar los responsables.</t>
  </si>
  <si>
    <t>Hacer asignación y seguimiento a las respuestas de los Derechos de Petición.</t>
  </si>
  <si>
    <t>Respuesta a los Derechos de Petición, asignados por el Proceso de Atención al Ciudadano.</t>
  </si>
  <si>
    <t>Grado de solución de quejas y reclamos interpuestos ante la entidad</t>
  </si>
  <si>
    <t>Eficacia en la atención de PQRS</t>
  </si>
  <si>
    <t>Elaborar informe de solicitudes de información Peticiones, quejas, reclamos y solicitudes  de acceso a la información: Publicar  en el Link de la página Web de SCRD transparente.</t>
  </si>
  <si>
    <t>Porcentaje de acciones implementadas para actualizar y mantener el SIG de la entidad, relativas al Sistema de Gestión de Calidad y a los procesos de Planeación y de coordinación institucional y sectorial.</t>
  </si>
  <si>
    <t>Ejecutar el 60% de las acciones requeridas para actualizar y mantener  el Subsistema de Gestión Documental de la entidad.</t>
  </si>
  <si>
    <t>Porcentaje de acciones ejecutadas para actualizar y mantener  el Subsistema de Gestión Documental de la entidad.</t>
  </si>
  <si>
    <t>Porcentaje de acciones desarrolladas de las actividades de comunicación, promoción y difusión de la Secretaría, en consonancia con la estrategia de comunicación sectorial, con énfasis en los ámbitos digital y audiovisual.</t>
  </si>
  <si>
    <t>Porcentaje de solicitudes gestionadas de las ESAL domiciliadas en el Distrito Capital de competencia de la SCRD, a través del registro, trámites y actuaciones relacionados con la personería jurídica y la función de inspección, vigilancia y control, para su fortalecimiento y formalización.</t>
  </si>
  <si>
    <t>Institucional de archivos - PINAR</t>
  </si>
  <si>
    <t>Organización de expedientes del archivo de gestión SCRD</t>
  </si>
  <si>
    <t>% de organización de expedientes del archivo de gestión</t>
  </si>
  <si>
    <t>Actualización de Tablas de Retención Documental</t>
  </si>
  <si>
    <t>Préstamo de documentos físicos de archivo a usuarios</t>
  </si>
  <si>
    <t>Capacitación a productores documentales</t>
  </si>
  <si>
    <t>Capacitación a personal de gestión de archivo físico</t>
  </si>
  <si>
    <t>SECRETARIA DE CULTURA, RECREACIÓN Y DEPORTE</t>
  </si>
  <si>
    <t xml:space="preserve">Dirección de Planeación </t>
  </si>
  <si>
    <t xml:space="preserve">Plan de Desarrollo "BOGOTÁ MEJOR PARA TODOS"  2016 - 2020   </t>
  </si>
  <si>
    <t>Productos, Metas y Resultados  P.M.R.</t>
  </si>
  <si>
    <t>Plan de Acción de Inversión</t>
  </si>
  <si>
    <t>Plan Estratégico Institucional</t>
  </si>
  <si>
    <t>Ejecutar 60 por ciento de las acciones requeridas para actualizar y mantener el Subsistema de Gestión Documental de la entidad.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</si>
  <si>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</si>
  <si>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Componente</t>
  </si>
  <si>
    <t>Clase</t>
  </si>
  <si>
    <t>Eficacia</t>
  </si>
  <si>
    <t>Bienes y Servicios que ofrece</t>
  </si>
  <si>
    <t>Eficiencia</t>
  </si>
  <si>
    <t>Publicación en página web de la SCRD</t>
  </si>
  <si>
    <t>Informes de percepción  ciudadana</t>
  </si>
  <si>
    <t>Plan Integral de Gestión</t>
  </si>
  <si>
    <t xml:space="preserve">1012    Fortalecimiento a la Gestión </t>
  </si>
  <si>
    <t>43 - Modernización institucional</t>
  </si>
  <si>
    <t>189 - Modernización administrativa</t>
  </si>
  <si>
    <t>379. Desarrollar el 100% de actividades de intervención para el mejoramiento de la infraestructura física y dotación de sedes administrativas</t>
  </si>
  <si>
    <t>Incrementar en 4 puntos el índice de Desarrollo del Servicio Civil Distrital</t>
  </si>
  <si>
    <t>Incrementar en por lo menos el 10% de las personas con discapacidad vinculadas laboralmente como servidores públicos. A partir del resultado de la línea de base.</t>
  </si>
  <si>
    <t>411 - Porcentaje de intervención en infraestructura física; dotacional y administrativa</t>
  </si>
  <si>
    <t>Puntos del índice de Desarrollo del Servicio Civil incrementados</t>
  </si>
  <si>
    <t>Porcentaje de personas con discapacidad vinculadas laboralmente como servidores públicos</t>
  </si>
  <si>
    <t>Fortalecer la función administrativa y el desarrollo institucional, promoviendo la mejora continua, transparencia, y la probidad al interior de la entidad.</t>
  </si>
  <si>
    <t>De Aprendizaje</t>
  </si>
  <si>
    <t>De los Recursos</t>
  </si>
  <si>
    <t>Gestionar los recursos necesarios en el corto, mediano y largo plazo y su utilización de forma eficiente y eficaz.</t>
  </si>
  <si>
    <t>Gestión del Talento Humano</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</si>
  <si>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</si>
  <si>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PR-HUM-02 v4 Afiliación, traslado o retiro del sistema de seguridad social
PR-HUM-03 v5 Inducción y reinducción de personal
PR-HUM-04 v7 Liquidación y pago de nómina
PR-HUM-05 v7 Organización, administración y custodia de historias laborales
PR-HUM-07 v7 Expedición de certificaciones y permisos
PR-HUM-15 v3 Investigación de incidentes o accidentes de trabajo y medidas de intervención
PR-HUM-17 Gestión de Cambio
PR-HUM-18 v2 Certificación laboral para bono pensional
PR-HUM-19 v2 Bienestar e incentivos
PR-HUM-20 v2 Selección, vinculación y desvinculación de personal
PR-HUM-21 v2 Capacitación
PR-HUM-22 v1 Liquidación prestaciones sociales
PR-HUM-23 v3 Reporte de accidente o incidente de trabajo</t>
  </si>
  <si>
    <t>1. Ageciamiento en el tramite de requisitos del sistema de Seguridad Social
2. Servidores publicos capacitados a través de procesos de inducción y reinducción
3. Nomina de la entidad actualizada y ejecutada
4. Custodia de Historias laborales
5. Expedición de Certificaciones y permisos efectivamente tramitados
6. Tramite de informes de incidentes o accidentes de trabajo
7. Programas para Gestión de Cambio
8. Expedición de certificados laboraales para pensión
9. Programa de Bienestar e Incentivos
10. Provisión de personal
11. Capacitación de servidores publicos
12. Liquidacdción de prestaciones sociales
13. Reportes de accidentes o incidentes de trabajo</t>
  </si>
  <si>
    <t>Dependencias de la entidad
Entidades Externas
Funcionarios Públicos
Servidores Públicos</t>
  </si>
  <si>
    <t>PR-HUM-03 v5 Inducción y reinducción de personal
PR-HUM-17 Gestión de Cambio
PR-HUM-21 v2 Capacitación</t>
  </si>
  <si>
    <t>2. Servidores publicos capacitados a través de procesos de inducción y reinducción
9. Programa de Bienestar e Incentivos
11. Capacitación de servidores publicos</t>
  </si>
  <si>
    <t>PR-HUM-03 v5 Inducción y reinducción de personal
PR-HUM-15 v3 Investigación de incidentes o accidentes de trabajo y medidas de intervención
PR-HUM-17 Gestión de Cambio
PR-HUM-21 v2 Capacitación
PR-HUM-23 v3 Reporte de accidente o incidente de trabajo</t>
  </si>
  <si>
    <t>2. Servidores publicos capacitados a través de procesos de inducción y reinducción
5. Expedición de Certificaciones y permisos efectivamente tramitados
6. Tramite de informes de incidentes o accidentes de trabajo
7. Programas para Gestión de Cambio
11. Capacitación de servidores publicos
13. Reportes de accidentes o incidentes de trabajo</t>
  </si>
  <si>
    <t>PR-HUM-07 v7 Expedición de certificaciones y permisos
PR-HUM-15 v3 Investigación de incidentes o accidentes de trabajo y medidas de intervención
PR-HUM-23 v3 Reporte de accidente o incidente de trabajo</t>
  </si>
  <si>
    <t>5. Expedición de Certificaciones y permisos efectivamente tramitados
6. Tramite de informes de incidentes o accidentes de trabajo
13. Reportes de accidentes o incidentes de trabajo</t>
  </si>
  <si>
    <t>PR-HUM-15 v3 Investigación de incidentes o accidentes de trabajo y medidas de intervención
PR-HUM-23 v3 Reporte de accidente o incidente de trabajo</t>
  </si>
  <si>
    <t>6. Tramite de informes de incidentes o accidentes de trabajo
13. Reportes de accidentes o incidentes de trabajo</t>
  </si>
  <si>
    <t>6. Tramite de informes de incidentes o accidentes de trabajo
7. Programas para Gestión de Cambio
13. Reportes de accidentes o incidentes de trabajo</t>
  </si>
  <si>
    <t>PR-HUM-03 v5 Inducción y reinducción de personal
PR-HUM-17 Gestión de Cambio
PR-HUM-19 v2 Bienestar e incentivos
PR-HUM-20 v2 Selección, vinculación y desvinculación de personal
PR-HUM-21 v2 Capacitación
PR-HUM-23 v3 Reporte de accidente o incidente de trabajo</t>
  </si>
  <si>
    <t>1. Ageciamiento en el tramite de requisitos del sistema de Seguridad Social
2. Servidores publicos capacitados a través de procesos de inducción y reinducción
6. Tramite de informes de incidentes o accidentes de trabajo
7. Programas para Gestión de Cambio
9. Programa de Bienestar e Incentivos
11. Capacitación de servidores publicos
12. Liquidacdción de prestaciones sociales
13. Reportes de accidentes o incidentes de trabajo</t>
  </si>
  <si>
    <t>Efectividad</t>
  </si>
  <si>
    <t>Dependencias de la entidad
Entidades Externas
Funcionarios Públicos
Servidores Públicos
Ciudadanía</t>
  </si>
  <si>
    <t>Gestión de TIC</t>
  </si>
  <si>
    <t>Gestión Jurídica</t>
  </si>
  <si>
    <r>
      <t xml:space="preserve">PR-JUR-01 v7 Licitación Pública
PR-JUR-19 v2 Contratación mínima cuantía
PR-GJL-20 v1  Contratos de prestación de servicios profesionales y de apoyo a la gestión   
PR-JUL-04 v7 Supervisión, Interventoría y Liquidación 
</t>
    </r>
    <r>
      <rPr>
        <b/>
        <sz val="28"/>
        <color indexed="8"/>
        <rFont val="Calibri"/>
        <family val="2"/>
      </rPr>
      <t>PR-JUL-08 v6 Conceptos jurídicos</t>
    </r>
    <r>
      <rPr>
        <sz val="28"/>
        <color indexed="8"/>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28"/>
        <color indexed="8"/>
        <rFont val="Calibri"/>
        <family val="2"/>
      </rPr>
      <t>PR-JUR-20 v3 Desarrollo Regulatorio
PR-JUR-21 v5 Proyectos de Acuerdo</t>
    </r>
  </si>
  <si>
    <t>D</t>
  </si>
  <si>
    <t>IND-TIC-03 Oportunidad en la atención de requerimientos</t>
  </si>
  <si>
    <t>Oficina Asesora Jurídica</t>
  </si>
  <si>
    <t>1. Conceptos Juridicos
2. Desarrollo Regulatorio
3. Ageciamiento proyectos de acuerdo del sector</t>
  </si>
  <si>
    <t>Implementar el 100% de las acciones establecidas en el programa institucional de fortalecimiento.</t>
  </si>
  <si>
    <t>Conservar el 100% de las sedes de la Secretaría Distrital de Cultura, Recreación y Deporte, a través del cuidado, mantenimiento y protección de los espacios físicos.</t>
  </si>
  <si>
    <t>Modernizar el 70% de la infraestructura de TIC de la Secretaría Distrital de Cultura, Recreación y Deporte.</t>
  </si>
  <si>
    <t>Gestionar diez (10) agendas normativas estratégicas para el fortalecimiento y la materialización de los derechos culturales, recreativos y deportivos de los habitantes de la ciudad</t>
  </si>
  <si>
    <t xml:space="preserve">Fortalecimiento a la gestión </t>
  </si>
  <si>
    <t>Conservación de sedes</t>
  </si>
  <si>
    <t>Infraestructura de tic</t>
  </si>
  <si>
    <t xml:space="preserve">Marco normativo del sector </t>
  </si>
  <si>
    <t>Gestionar 3 agendas normativas estratégicas para el fortalecimiento y la materialización de los derechos culturales, recreativos y deportivos de los habitantes de la ciudad</t>
  </si>
  <si>
    <t>Fortalecimiento a la gestión</t>
  </si>
  <si>
    <t>Marco normativo del sector</t>
  </si>
  <si>
    <t>Gestión Financiera</t>
  </si>
  <si>
    <t>Publicación informe de ejecución presupuestal de gastos e inversiones.</t>
  </si>
  <si>
    <t>Publicación informe de ejecución presupuestal de reservas presupuestales.</t>
  </si>
  <si>
    <t>Publicación informe de SIVICOF.</t>
  </si>
  <si>
    <t>Publicación de Resoluciones y Decretos presupuestales.</t>
  </si>
  <si>
    <t>Publicación estados financieros.</t>
  </si>
  <si>
    <t>Incluir en el plan de capacitación de esta Secretaría temáticas asociadas con la prestación del servicio.</t>
  </si>
  <si>
    <t>_Funcionarios capacitados enfocada al servicio
_Número de eventos de capacitación con enfoque al servicio</t>
  </si>
  <si>
    <t>Anticorrupción y de Atención al Ciudadano/
Integridad / Plan gestión de la Integridad
Subcomponente Alistamiento</t>
  </si>
  <si>
    <t>Anticorrupción y de Atención al Ciudadano/
Integridad / Plan gestión de la Integridad
Subcomponente /Armonización</t>
  </si>
  <si>
    <t>Diagnóstico aplicado</t>
  </si>
  <si>
    <t>Anticorrupción y de Atención al Ciudadano/
Transparencia y acceso a la información/
Subcomponente 3/
Elaboración de instrumentos de Gestión de la Información</t>
  </si>
  <si>
    <t>Elaborar y adoptar el Índice de Información Clasificada y Reservada.</t>
  </si>
  <si>
    <t xml:space="preserve">Eficacia en la atención de PQRS </t>
  </si>
  <si>
    <t>Publicar estos tres instrumentos en el Link de la página Web de SCRD transparente.</t>
  </si>
  <si>
    <t>Tres instrumentos publicados.</t>
  </si>
  <si>
    <t>Capacitación Institucional</t>
  </si>
  <si>
    <t>% alcanzado en el cumplimiento de las actividades programadas</t>
  </si>
  <si>
    <t>Porcentaje de acciones establecidas en el programa institucional de fortalecimiento</t>
  </si>
  <si>
    <t>Porcentaje de las sedes de la Secretaría Distrital de Cultura, Recreación y Deporte, a través del cuidado, mantenimiento y protección de los espacios físicos.</t>
  </si>
  <si>
    <t>Porcentaje de modernización de la infraestructura de TIC de la Secretaría Distrital de Cultura, Recreación y Deporte.</t>
  </si>
  <si>
    <t>Numero de agendas normativas estratégicas para el fortalecimiento y la materialización de los derechos culturales, recreativos y deportivos de los habitantes de la ciudad gestionadas</t>
  </si>
  <si>
    <t>1018    Participación para la democracia cultural, recreativa y deportiva</t>
  </si>
  <si>
    <t>Dirección de Asuntos Locales y Participación</t>
  </si>
  <si>
    <t>45 - Gobernanza e influencia local, regional e internacional</t>
  </si>
  <si>
    <t xml:space="preserve">196 - Fortalecimiento local, gobernabilidad, gobernanza y participación ciudadana </t>
  </si>
  <si>
    <t>493 - Acciones de participación ciudadana desarrolladas por organizaciones comunales, sociales y comunitarias</t>
  </si>
  <si>
    <t>381 - Realizar 350 Acciones de participación ciudadana desarrolladas por organizaciones comunales, sociales y comunitarias</t>
  </si>
  <si>
    <t>Número de acciones de participación ciudadana desarrolladas por organizaciones comunales, sociales y comunitarias</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</si>
  <si>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</si>
  <si>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</si>
  <si>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</si>
  <si>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14. Incrementar la incidencia de la comunidad a través de los espacios de participación del sector</t>
  </si>
  <si>
    <t>20. INSTANCIAS DE PARTICIPACIÓN FORTALECIDAS</t>
  </si>
  <si>
    <t>Acciones de participación ciudadana desarrolladas por organizaciones comunales, sociales y comunitarias</t>
  </si>
  <si>
    <t>Porcentaje de avance en la implementación del Sistema de Participación en Deporte, Recreación, Actividad Física, Educación Física, Parques y Escenarios Deportivos.</t>
  </si>
  <si>
    <t>Porcentaje de avance en el fortalecimiento del Sistema Distrital de Arte, Cultura y Patrimonio</t>
  </si>
  <si>
    <t xml:space="preserve">Sistema distrital de participación en deporte, recreación, actividad física, educación física,   equipamientos recreativos y deportivos. </t>
  </si>
  <si>
    <t xml:space="preserve">Sistema distrital de arte, cultura y patrimonio. </t>
  </si>
  <si>
    <t>Gestión Cultural Local</t>
  </si>
  <si>
    <t>Sistema Distrital de Participación en Deporte, Recreación, Actividad Física, Educación Física, Parques y Escenarios Deportivos implementado</t>
  </si>
  <si>
    <t>Sistema Distrital de Arte, Cultura y Patrimonio fortalecido</t>
  </si>
  <si>
    <t>Modelo de gestión cultural Local desarrollado</t>
  </si>
  <si>
    <t>De Procesos</t>
  </si>
  <si>
    <t>Participación y Diálogo Social</t>
  </si>
  <si>
    <t>FR- 01-CP-PDS-MIS v3 Concepto Técnico a proyectos de inversión fondos de desarrollo local
FR- 02-CP-PDS-MIS v1 Criterios de Eligibilidad y Viabilidad Anexo Técnico No. 2
FR- 03-CP-PDS-MIS v1 Criterios de Eligibilidad y Viabilidad Anexo Técnico No. 3
IT-01-PDS v1 Instructivo para el proceso de Elecciones
IT-02-PDS v1 Instructivo para el proceso de Secretarías Técnicas</t>
  </si>
  <si>
    <t>IND-PDS-01
Número de participantes en los diferentes espacios y actividades del Sistema Distrital de Arte, Cultura y Patrimonio</t>
  </si>
  <si>
    <t>IND-PDS-02
Número de Instancias de Participación Activa</t>
  </si>
  <si>
    <t>IND-PDS-03
Número de espacios de participación distrital que le hace seguimiento a las políticas públicas donde participa la SCRD</t>
  </si>
  <si>
    <t>Elecciones de los espacios de participación del Sistema Distrital de Arte, Cultura y Patrimonio</t>
  </si>
  <si>
    <t>Apoyo a la gestión de los espacios de participación del SDACP</t>
  </si>
  <si>
    <t>Fortalecimiento de las capacidades para la participación de los integrantes espacios de participación del SDACP y de los agentes culturales del sector</t>
  </si>
  <si>
    <r>
      <rPr>
        <b/>
        <sz val="28"/>
        <color indexed="8"/>
        <rFont val="Calibri"/>
        <family val="2"/>
      </rPr>
      <t>1.</t>
    </r>
    <r>
      <rPr>
        <sz val="28"/>
        <color indexed="8"/>
        <rFont val="Calibri"/>
        <family val="2"/>
      </rPr>
      <t xml:space="preserve"> Ciudadania. 
</t>
    </r>
    <r>
      <rPr>
        <b/>
        <sz val="28"/>
        <color indexed="8"/>
        <rFont val="Calibri"/>
        <family val="2"/>
      </rPr>
      <t>2</t>
    </r>
    <r>
      <rPr>
        <sz val="28"/>
        <color indexed="8"/>
        <rFont val="Calibri"/>
        <family val="2"/>
      </rPr>
      <t xml:space="preserve">. SCRD. </t>
    </r>
  </si>
  <si>
    <r>
      <rPr>
        <b/>
        <sz val="28"/>
        <color indexed="8"/>
        <rFont val="Calibri"/>
        <family val="2"/>
      </rPr>
      <t>1.</t>
    </r>
    <r>
      <rPr>
        <sz val="28"/>
        <color indexed="8"/>
        <rFont val="Calibri"/>
        <family val="2"/>
      </rPr>
      <t xml:space="preserve"> Ciudadanía
</t>
    </r>
    <r>
      <rPr>
        <b/>
        <sz val="28"/>
        <color indexed="8"/>
        <rFont val="Calibri"/>
        <family val="2"/>
      </rPr>
      <t>2.</t>
    </r>
    <r>
      <rPr>
        <sz val="28"/>
        <color indexed="8"/>
        <rFont val="Calibri"/>
        <family val="2"/>
      </rPr>
      <t xml:space="preserve"> Agentes y organizaciones del sector que hacen parte de los espacios del Sistema Distrital de Arte, Cultura y Patrimonio</t>
    </r>
  </si>
  <si>
    <r>
      <rPr>
        <b/>
        <sz val="28"/>
        <color indexed="8"/>
        <rFont val="Calibri"/>
        <family val="2"/>
      </rPr>
      <t>1</t>
    </r>
    <r>
      <rPr>
        <sz val="28"/>
        <color indexed="8"/>
        <rFont val="Calibri"/>
        <family val="2"/>
      </rPr>
      <t xml:space="preserve">. Ciudadanía.
</t>
    </r>
    <r>
      <rPr>
        <b/>
        <sz val="28"/>
        <color indexed="8"/>
        <rFont val="Calibri"/>
        <family val="2"/>
      </rPr>
      <t>2</t>
    </r>
    <r>
      <rPr>
        <sz val="28"/>
        <color indexed="8"/>
        <rFont val="Calibri"/>
        <family val="2"/>
      </rPr>
      <t>. SCRD y entidades adscritas y viculadas.
1. Ciudadanía. 
2. SCRD</t>
    </r>
  </si>
  <si>
    <t>382 - Realizar 350 Acciones de participación ciudadana desarrolladas por organizaciones comunales, sociales y comunitarias</t>
  </si>
  <si>
    <t>383 - Realizar 350 Acciones de participación ciudadana desarrolladas por organizaciones comunales, sociales y comunitarias</t>
  </si>
  <si>
    <t>384 - Realizar 350 Acciones de participación ciudadana desarrolladas por organizaciones comunales, sociales y comunitarias</t>
  </si>
  <si>
    <t>Anticorrupción y de Atención al Ciudadano/
Rendición de Cuentas /
Subcomponente 1
Lineamientos de Transparencia Activa</t>
  </si>
  <si>
    <t>Actualización de información de quienes conforman  los consejos y mesas del Sistema Distrital de Arte, Cultura y Patrimonio:, mediante la aplicación de reglamentos internos.</t>
  </si>
  <si>
    <t>Publicación de actas de consejos y mesas 2016</t>
  </si>
  <si>
    <t>Actualización y difusión permanente de normas y documentos del proceso, entre ellos, las Cartillas y Protocolos respectivos para orientar el ejercicio del Control Social en el sector.</t>
  </si>
  <si>
    <t>Actualización de Galería Fotográfica y de videos.</t>
  </si>
  <si>
    <t>Actualización de información de quienes conforman cada uno de los consejos y mesas del Sistema Distrital de Arte, Cultura y Patrimonio:, mediante la aplicación de reglamentos internos.</t>
  </si>
  <si>
    <t>Nombres de los integrantes de los consejos y mesas del SDACP actualizados en el micrositio.</t>
  </si>
  <si>
    <t>Actas de consejos y mesas debidamente publicadas.</t>
  </si>
  <si>
    <t>Publicación y difusión de los protocolos de control social.</t>
  </si>
  <si>
    <t xml:space="preserve">Micrositio actualizado. </t>
  </si>
  <si>
    <t>N.A</t>
  </si>
  <si>
    <t>390 - Realizar 350 Acciones de participación ciudadana desarrolladas por organizaciones comunales, sociales y comunitarias</t>
  </si>
  <si>
    <t>391 - Realizar 350 Acciones de participación ciudadana desarrolladas por organizaciones comunales, sociales y comunitarias</t>
  </si>
  <si>
    <t>392 - Realizar 350 Acciones de participación ciudadana desarrolladas por organizaciones comunales, sociales y comunitarias</t>
  </si>
  <si>
    <t>393 - Realizar 350 Acciones de participación ciudadana desarrolladas por organizaciones comunales, sociales y comunitarias</t>
  </si>
  <si>
    <t>394 - Realizar 350 Acciones de participación ciudadana desarrolladas por organizaciones comunales, sociales y comunitarias</t>
  </si>
  <si>
    <t xml:space="preserve">Documento de caracterización de usuarios. </t>
  </si>
  <si>
    <t>Anticorrupción y de Atención al Ciudadano/
Subcomponente 1
Estructura administrativa y Direccionamiento estratégico</t>
  </si>
  <si>
    <t>Anticorrupción y de Atención al Ciudadano/Transparencia y Acceso de la Información/
Subcomponente 1
Lineamientos de Transparencia Activa</t>
  </si>
  <si>
    <t>Divulgar la información en formatos alternativos comprensibles, para grupos étnicos y culturales del país y para personas en situación de discapacidad.</t>
  </si>
  <si>
    <t>Sensibilizar al equipo humano de la Secretaria de Atención al ciudadano, para una adecuada atención a personas con discapacidad.</t>
  </si>
  <si>
    <t>Identificar acciones que respondan  a  las distintas solicitudes hechas por los grupos étnicos, con el fin de divulgar la información pública  de diversas actividades.</t>
  </si>
  <si>
    <t>Número de Instancias de Participación Activa.</t>
  </si>
  <si>
    <t>Nivel de satisfacción de los usuarios del punto de atención</t>
  </si>
  <si>
    <t>Anticorrupción y de Atención al Ciudadano/Transparencia y Acceso de la Información/
Subcomponente 4
Criterio diferencial de accesibilidad</t>
  </si>
  <si>
    <t>395 - Realizar 350 Acciones de participación ciudadana desarrolladas por organizaciones comunales, sociales y comunitarias</t>
  </si>
  <si>
    <t>396 - Realizar 350 Acciones de participación ciudadana desarrolladas por organizaciones comunales, sociales y comunitarias</t>
  </si>
  <si>
    <t>397 - Realizar 350 Acciones de participación ciudadana desarrolladas por organizaciones comunales, sociales y comunitarias</t>
  </si>
  <si>
    <t>Anticorrupción y de Atención al Ciudadano/Rendición de Cuentas/
Subcomponente 2
Diálogo de doble vía con la ciudadanía y sus organizaciones</t>
  </si>
  <si>
    <t>Realización de las sesiones del Consejo Distrital de Arte, Cultura y Patrimonio.</t>
  </si>
  <si>
    <t>Realización de las sesiones de los Consejos Distrital es de cada Subsistema.</t>
  </si>
  <si>
    <t>Realización de las sesiones de los consejos Distritales de áreas artísticas, grupos étnicos y sectores sociales y etarios, consejo distrital de casas de la cultura.</t>
  </si>
  <si>
    <t xml:space="preserve">Realización de las sesiones de los Consejos Locales de Arte, Cultura y Patrimonio. </t>
  </si>
  <si>
    <t>Actas de los consejos.</t>
  </si>
  <si>
    <t>Actas de las mesas culturales.</t>
  </si>
  <si>
    <t>Anticorrupción y de Atención al Ciudadano/Rendición de Cuentas/
Subcomponente 4
Evaluación y retroalimentación a la gestión institucional</t>
  </si>
  <si>
    <t>Implementación   la Estrategia de Rendición de Cuentas.</t>
  </si>
  <si>
    <t>Estrategia de Rendición de Cuentas.</t>
  </si>
  <si>
    <t>1137   Comunidades culturales para la paz</t>
  </si>
  <si>
    <t>03 -  Pilar Construcción de comunidad y cultura ciudadana</t>
  </si>
  <si>
    <t>25 - Cambio cultural y construcción del tejido social para la vida</t>
  </si>
  <si>
    <t>157 - Intervención integral en territorios y poblaciones priorizadas a través de cultura, recreación y deporte</t>
  </si>
  <si>
    <t>370 - Realizar 9 intervenciones de Vivienda de Interés Prioritario (VIP), en el marco del programa nacional Comunidad-es arte biblioteca y cultura</t>
  </si>
  <si>
    <t>371 - Realizar 132.071 actividades culturales, recreativas y deportivas, articuladas con grupos poblacionales y/o territorios</t>
  </si>
  <si>
    <t>272 - Número de intervenciones en VIP realizadas en el marco del programa nacional Comunidad-es arte biblioteca y cultura.</t>
  </si>
  <si>
    <t>273 - Número de actividades culturales, recreativas y deportivas realizadas,  articuladas con grupos poblacionales y/o territorios</t>
  </si>
  <si>
    <t>Porcentaje de personas que no asistieron a presentaciones y espectáculos culturales de la ciudad</t>
  </si>
  <si>
    <t>Número de personas que están muy satisfechas con la oferta cultura de su barrio</t>
  </si>
  <si>
    <t>15.   Generar cambios culturales para mejorar la convivencia, la participación en los asuntos públicos</t>
  </si>
  <si>
    <t>Número de intervenciones artístico, culturales y deportivas de vivienda de Interés prioritario apoyadas</t>
  </si>
  <si>
    <t>21. INTERVENCIÓN EN LOS TERRITORIOS Y POBLACIONES A TRAVÉS DE LA CULTURA, RECREACIÓN Y EL DEPORTE</t>
  </si>
  <si>
    <t>Número de actuaciones urbanísticas en el territorio acompañadas en el marco del programa de mejoramiento integral de barrios.</t>
  </si>
  <si>
    <t>Número de intervenciones artistico, en Vivienda de Interés Prioritario (VIP), culturales y deportivas.</t>
  </si>
  <si>
    <t>Promover el ejercicio pleno de las libertades, derechos y prácticas culturales, recreativas y deportivas con enfoque poblacional y territorial.</t>
  </si>
  <si>
    <t>De Los Usuarios</t>
  </si>
  <si>
    <t>Acompañar 10 actuaciones urbanísticas en el territorio, en el marco del programa de mejoramiento integral de barrios</t>
  </si>
  <si>
    <t>Apoyar 9 intervenciones artístico, culturales y deportivas en  Viviendas de Interés Prioritario (VIP)</t>
  </si>
  <si>
    <t>En proceso de documentación</t>
  </si>
  <si>
    <t>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</si>
  <si>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</si>
  <si>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 xml:space="preserve"> PR-FOM-04 v15 Programa distrital de estímulos</t>
  </si>
  <si>
    <t>Programa distrital de estimulos</t>
  </si>
  <si>
    <t>Entidades vinculadas y adscritas, Organizaciones Culturales, Recreativas y Deportivas, y agentes del sector (creadores, gestores, investigadores, productores, formadores, difusores, intérpretes, etc).</t>
  </si>
  <si>
    <t>IND-FOM-04 Participación de los distintos grupos poblacionales, étnicos y etarios</t>
  </si>
  <si>
    <t>NA</t>
  </si>
  <si>
    <t xml:space="preserve">Intervenciones de vivienda de interes prioritario (vip) - comunidad-es arte biblioteca y cultura
</t>
  </si>
  <si>
    <t xml:space="preserve">Acompañamiento actuaciones urbanísticas en el territorio - mejoramiento integral barrios
</t>
  </si>
  <si>
    <t>Numero de actuaciones urbanísticas en el territorio, en el marco del programa de mejoramiento integral de barrios acomnpañadas</t>
  </si>
  <si>
    <t>Numero intervenciones artístico, culturales y deportivas en  Viviendas de Interés Prioritario (VIP), apoyadas</t>
  </si>
  <si>
    <t>1016   Poblaciones diversas e interculturales</t>
  </si>
  <si>
    <t>03 - Pilar Construcción de comunidad y cultura ciudadana</t>
  </si>
  <si>
    <t>369 - Acompañar 10 actuaciones urbanisticas en el territorio, en el marco del programa de mejoramiento integral de barrios</t>
  </si>
  <si>
    <t>271 - Número de actuaciones urbanísticas en el territorio acompañadas en el marco del programa de mejoramiento integral de barrios</t>
  </si>
  <si>
    <t>Número de estímulos y apoyos entregados</t>
  </si>
  <si>
    <t>16. ESTÍMULOS Y APOYOS A LA OFERTA CULTURAL, RECREATIVA Y DEPORTIVA</t>
  </si>
  <si>
    <t xml:space="preserve">Programa distrital de estimulos
Fortalecer los procesos, proyectos e iniciativas desarrolladas por los agentes culturales, artísticos, patrimoniales, recreativos y deportivos de la ciudad, mediante el otorgamiento de recursos a través de  convocatorias públicas que respondan a las dinámicas de los sectores y a los objetivos misionales de la entidad.
</t>
  </si>
  <si>
    <t>IND-FOM-01 Efectividad en la entrega de los estimulos ofertados en cada vigencia.</t>
  </si>
  <si>
    <t xml:space="preserve">Realizar 84 actividades dirigidas a grupos étnicos, sectores sociales y etarios. </t>
  </si>
  <si>
    <t xml:space="preserve">Implementar el 100% de las acciones de articulación, coordinación y gestión para el cumplimiento de los lineamientos de políticas públicas poblacionales y enfoque diferencial poblacional. </t>
  </si>
  <si>
    <t xml:space="preserve">Reconocimiento, valoración y apropiación de las prácticas culturales, artísticas, patrimoniales
recreativas y deportivas de los grupos poblacionales residentes en bogotá
</t>
  </si>
  <si>
    <t xml:space="preserve">Articulación, coordinación y gestión sectorial de las políticas poblacionales con enfoque diferencial
</t>
  </si>
  <si>
    <t>Numero de actividades dirigidas a grupos étnicos, sectores sociales y etarios realizadas</t>
  </si>
  <si>
    <t xml:space="preserve">Porcentaje en la implementación de las acciones de articulación, coordinación y gestión para el cumplimiento de los lineamientos de políticas públicas poblacionales y enfoque diferencial poblacional. </t>
  </si>
  <si>
    <t>1007     Información y ciudadanía digital para todos</t>
  </si>
  <si>
    <t>44    Gobierno y ciudadanía digital</t>
  </si>
  <si>
    <t>Implementar el 100% de las acciones programadas, en el marco del programa distrital sobre estándares de información, bases de datos y sistemas únicos de información misional.</t>
  </si>
  <si>
    <t>Ejecutar el 100% de las acciones establecidas para la implementación del plan de seguridad de la información en la entidad.</t>
  </si>
  <si>
    <t>Tecnologías de la información-ti y aplicaciones</t>
  </si>
  <si>
    <t>Realizar el 100% de las de las acciones programadas para la construcción de un Gobierno de Tecnologías de la Información TI y para el fortalecimiento de la arquitectura empresarial.</t>
  </si>
  <si>
    <t>Fortalecimiento de la arquitectura empresarial - siscred</t>
  </si>
  <si>
    <t>Plan de Seguridad de la información</t>
  </si>
  <si>
    <t>Porcentaje de las acciones programadas para la construcción de un Gobierno de Tecnologías de la Información TI y para el fortalecimiento de la arquitectura empresarial realizadas</t>
  </si>
  <si>
    <t>Porcentaje de las  acciones programadas, en el marco del programa distrital sobre estándares de información, bases de datos y sistemas únicos de información misional para su implementación</t>
  </si>
  <si>
    <t>Porcentaje de las acciones establecidas para la implementación del plan de seguridad de la información en la entidad ejecutadas.</t>
  </si>
  <si>
    <t>192 -  Fortalecimiento institucional a través del uso de TIC</t>
  </si>
  <si>
    <t>380 - Realizar el 100% de las acciones programadas para la construcción de un Gobierno de Tecnologías de la Información – TI y para el fortalecimiento de  la arquitectura empresarial.</t>
  </si>
  <si>
    <t>452 - Porcentaje de acciones programadas para la construcción de un Gobierno de Tecnologías de la Información - TI y para el fortalecimiento de la arquitectura empresarial.</t>
  </si>
  <si>
    <t>Mejorar el índice de gobierno abierto para la ciudad en diez puntos</t>
  </si>
  <si>
    <t>_Formulación y actualizacion de proyectos de inversión de la Secretaría
_Formulación y seguimiento del presupuesto de la SDCRD y del Sector CRD
_Formulación e implementación del Sector CRD en la formulación del Plan de Desarrollo
_Formulación, implementación y evaluación de políticas públicas del sector
_Seguimiento y Acompañamiento de proyectos de inversión de la SDCRD y el Sector CRD
_Seguimiento y evaluación Plan Estratégico Sectorial</t>
  </si>
  <si>
    <t>454 - Porcentaje de acciones programadas para la construcción de un Gobierno de Tecnologías de la Información - TI y para el fortalecimiento de la arquitectura empresarial.</t>
  </si>
  <si>
    <t>455 - Porcentaje de acciones programadas para la construcción de un Gobierno de Tecnologías de la Información - TI y para el fortalecimiento de la arquitectura empresarial.</t>
  </si>
  <si>
    <t>Sistema de Información en operación y permenantemente actualizado
Desarrollo de la arquitectura empresarial (TI) de la entidad.</t>
  </si>
  <si>
    <t>Anticorrupción y de Atención al Ciudadano/Transparencia y Acceso de la Información/
Subcomponente 3
Elaboración de instrumentos de Gestión de la Información</t>
  </si>
  <si>
    <t xml:space="preserve">Temática : </t>
  </si>
  <si>
    <t>Oficina de Control Interno</t>
  </si>
  <si>
    <t>Oficina de Control Interno Disciplinario</t>
  </si>
  <si>
    <t>07 - Eje transversal Gobierno Legítimo, fortalecimiento local y eficiencia</t>
  </si>
  <si>
    <t>44 - Gobierno y ciudadanía digital</t>
  </si>
  <si>
    <t>45 -  Gobernanza e influencia local, regional e internacional</t>
  </si>
  <si>
    <t>379 - Desarrollar el 100% de actividades de intervención para el mejoramiento de la infraestructura física y dotación de sedes administrativas</t>
  </si>
  <si>
    <t>411 -% de intervención en infraestructura física y dotacional</t>
  </si>
  <si>
    <t>Porcentaje del Índice de satisfacción ciudadana y de las entidades distritales, frente a los servicios prestados por el Archivo de Bogotá</t>
  </si>
  <si>
    <t>Mejorar el índice de satisfacción ciudadana y de las entidades distritales, frente a los servicios prestados por el Archivo de Bogotá</t>
  </si>
  <si>
    <t>Incrementar en 4  puntos el índice de Desarrollo del Servicio Civil Distrital</t>
  </si>
  <si>
    <t>Seguimiento y Evaluación de la Gestión</t>
  </si>
  <si>
    <t xml:space="preserve"> PR-SEG-01 v10 Auditoría Interna
 PR-SEG-04 Conformación de la cuenta anual
 PR-SEG-02 Atención de visitas organismos externos de control
 PR-SEG-04 Seguimiento plan de mejoramiento institucional</t>
  </si>
  <si>
    <t>Verificar y evaluar de manera objetiva e independiente el Sistema de Control Interno y los procesos establecidos para el desarrollo de las actividades que permitan contribuir con el mejoramiento continuo y el cumplimiento de los objetivos de la entidad.</t>
  </si>
  <si>
    <t>IND-CID-01 
Eficacia en el cumplimiento del plan de trabajo (Auditorías, revisiones e informes entre otros)</t>
  </si>
  <si>
    <t>Plan de trabajo del Programa Anual de Auditorías de la SCRD.
Cronograma Cuenta Anual
Cronograma Seguimiento a Planes de Mejoramiento
Informes preliminares y definitivos de auditoría
Acta de visita
Respuesta a solicitudes o requerimientos de los entes de control
Respuestas informes preliminar y definitivo.
Consolidación del Plan de mejoramiento con los Entes de Control
Plan de mejoramiento</t>
  </si>
  <si>
    <t xml:space="preserve">Control Disciplinario Ordinario
Control Disciplinario Verbal
Segunda Instancia Procesos Disciplinarios
</t>
  </si>
  <si>
    <t>Control Disciplinario</t>
  </si>
  <si>
    <t xml:space="preserve">Ejercer la potestad disciplinaria, cuando a ello haya lugar, frente a los servidores y ex servidores públicos de la Entidad de conformidad con el Código Disciplinario Único e implementar acciones de prevención
dirigidas a minimizar la ocurrencia de conductas disciplinables. </t>
  </si>
  <si>
    <t>Auto inhibitorio, auto de indagación
preliminar, auto de apertura de
investigación o auto de remisión por
competencia</t>
  </si>
  <si>
    <t xml:space="preserve"> Servidor público
- Entes de control
- Quejoso
- Comunidad</t>
  </si>
  <si>
    <t xml:space="preserve">
IND-COD-01 Cumplimiento de términos procesales.</t>
  </si>
  <si>
    <t xml:space="preserve">IND-COD-02 Publicación estrategias preventivas.
</t>
  </si>
  <si>
    <t xml:space="preserve">Proposito Seguimiento y Evaluacion : </t>
  </si>
  <si>
    <t>Proposito Control Disciplinario  :</t>
  </si>
  <si>
    <t>Anticorrupción y de Atención al Ciudadano/
 Gestión del Riesgo de Corrupción- Mapa de Riesgos de Corrupción/
Subcomponente/Proceso 5
Seguimiento</t>
  </si>
  <si>
    <t>71 - Incrementar a un 90% la sostenibilidad del SIG en el Gobierno Distrital
379 - Desarrollar el 100% de actividades de intervención para el mejoramiento de la infraestructura física y dotación de sedes administrativas
380 - Realizar el 100% de las acciones programadas para la construcción de un Gobierno de Tecnologías de la Información – TI y para el fortalecimiento de  la arquitectura empresarial.
381 - Realizar 350 Acciones de participación ciudadana desarrolladas por organizaciones comunales, sociales y comunitarias</t>
  </si>
  <si>
    <t>Realizar el primer seguimiento al mapa de riesgos de corrupción.</t>
  </si>
  <si>
    <t>Realizar el segundo seguimiento al mapa de riesgos de corrupción.</t>
  </si>
  <si>
    <t>Anticorrupción y de Atención al Ciudadano/
 Rendición de Cuentas/
Subcomponente 1
Lineamientos de Transparencia Activa</t>
  </si>
  <si>
    <t>Índice de Información Clasificada y Reservada elaborado, adoptado y publicado</t>
  </si>
  <si>
    <t>Número de protocolos de investigación, sistematización y memoria social orientados y acompañados</t>
  </si>
  <si>
    <t>Investigación, sistematización y Memorias sociales</t>
  </si>
  <si>
    <t>Orientar la formulacion y acompañar 60 protocolos de investigación, sistematización y memorias sociales de los proyectos estratégicos del sector Cultura, Recreación y Deporte</t>
  </si>
  <si>
    <t>Número de proyectos de transformación cultural del Distrito orientados y acompañados</t>
  </si>
  <si>
    <t>Proyectos de transformación cultural</t>
  </si>
  <si>
    <t>Orientar y acompañar 16 proyectos de transformación cultural del distrito, en su formulación e implementación.</t>
  </si>
  <si>
    <t>Número de políticas públicas de cultura ciudadana formuladas e implementadas</t>
  </si>
  <si>
    <t>Política pública en cultura ciudadana</t>
  </si>
  <si>
    <t>Formular e implementar 1 Política Pública de Cultura Ciudadana</t>
  </si>
  <si>
    <t>Número de redes de cultura ciudadana y democrática, implementadas</t>
  </si>
  <si>
    <t>Red de cultura ciudadana y democrática</t>
  </si>
  <si>
    <t>Implementar 1 Red de Cultura Ciudadana y Democrática</t>
  </si>
  <si>
    <t xml:space="preserve">TRASFORMACIONES CULTURALES </t>
  </si>
  <si>
    <t>Orientar y acompañar 16 proyectos de ransformación cultural del distrito, en su formulación e implementación.</t>
  </si>
  <si>
    <t>Orientar la formulación y acompañar la implementación de 16 proyectos de transformación cultural del distrito</t>
  </si>
  <si>
    <t>Implementar la red de cultura ciudadana y democrática</t>
  </si>
  <si>
    <t xml:space="preserve">
IND-TCUL-02 
Eficiencia en la sistematización de datos</t>
  </si>
  <si>
    <t>Orientar y acompañar proyectos de investigación, sistematización y memoria social.
Productos resultantes de sistematización, análisis y socialización 
Encuesta Bienal de Culturas</t>
  </si>
  <si>
    <t>PR-CON-03 V1 Generación de conocimiento a partir de investigaciones y análisis compartido
PR-TCU-04 v3 Encuesta bienal de culturas</t>
  </si>
  <si>
    <t>Fortalecer la cultura ciudadana y democrática desde los territorios y las poblaciones para promover la sostenibilidad cultural de la ciudad.</t>
  </si>
  <si>
    <t>Perspectiva de los Usuarios</t>
  </si>
  <si>
    <t>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</si>
  <si>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IND-TCUL-04 
Indicador de satisfacción de productos y servicios (Acompañamientos)</t>
  </si>
  <si>
    <t>Orientar la formulación y acompañar la implementación de estrategias de transformación cultural y cultura ciudadana</t>
  </si>
  <si>
    <t xml:space="preserve">PR-TCU-07 v1 Formulación e implementación de proyectos de transformación cultural </t>
  </si>
  <si>
    <t>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t>
  </si>
  <si>
    <t>Resultados de los sondeos, encuestas y conteos</t>
  </si>
  <si>
    <t>PR-CON-06 v3 Análisis estratégico sectorial, poblacional y local
PR-TCU-01 v1 Identificación de necesidades de Información y conocimiento
PR-TCU-02 v1 Mediciones
PR-TCU-04 v3 Encuesta bienal de culturas
PR-CON-05 v6 Sistema de información sector CRD</t>
  </si>
  <si>
    <t>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t>
  </si>
  <si>
    <t>Políticas Públicas sectoriales formuladas y adoptadas</t>
  </si>
  <si>
    <t>PR-DES-10 v2 Formulación e implementación de Política Pública del Sector CRD</t>
  </si>
  <si>
    <t>Porcentaje de avance en la formulación de la Política Pública de Cultura Ciudadana</t>
  </si>
  <si>
    <t>22. FORTALECIMIENTO DE INSTRUMENTOS DE TRANSFORMACIÓN CULTURAL</t>
  </si>
  <si>
    <t>270 - Número de protocolos de investigación, sistematización y memoria social orientados y acompañados</t>
  </si>
  <si>
    <t>376 - Orientar la formulación y acompañar la implementación de 60 protocolos de investigación, sistematización y memorias sociales de los proyectos estratégicos del sector Cultura, Recreación y Deporte</t>
  </si>
  <si>
    <t>269 - Número de proyectos de transformación cultural del Distrito orientados y acompañados</t>
  </si>
  <si>
    <t>375 - Orientar la formulación y acompañar la implementación de 16 proyectos de transformación cultural del distrito</t>
  </si>
  <si>
    <t>268 -  Número de políticas públicas de cultura ciudadana formuladas e implementadas</t>
  </si>
  <si>
    <t>374 - Formular e implementar una (1) política pública de cultura ciudadana</t>
  </si>
  <si>
    <t>267 - Número de redes de cultura ciudadana y democrática, implementadas</t>
  </si>
  <si>
    <t>373 - Implementar la red de cultura ciudadana y democrática</t>
  </si>
  <si>
    <t>Porcentaje de personas que respetan la diferencia</t>
  </si>
  <si>
    <t>Aumentar a 7,28% el porcentaje de personas que respeta la diferencia</t>
  </si>
  <si>
    <t>156 - Cultura ciudadana para la convivencia</t>
  </si>
  <si>
    <t>Dirección de Cultura Ciudadana</t>
  </si>
  <si>
    <t>987 - Saberes sociales para la cultura ciudadana y la transformación cultural</t>
  </si>
  <si>
    <t>|</t>
  </si>
  <si>
    <t>Fortalecimiento de la Infraestructura Cultural</t>
  </si>
  <si>
    <t>Número de equipamientos culturales mejorados</t>
  </si>
  <si>
    <t>Ley del espectáculo público</t>
  </si>
  <si>
    <t>Mejorar 30 Equipamientos Culturales</t>
  </si>
  <si>
    <t>% de la política cultural relacionada con el patrimonio y la infraestructura cultural, a partir de los instrumentos priorizados, gestionada.</t>
  </si>
  <si>
    <t>Políticas culturales para el patrimonio y la
infraestructura cultural</t>
  </si>
  <si>
    <t>Gestionar en un 100 % la política cultural relacionada con el patrimonio y la infraestructura cultural, a partir de los instrumentos priorizados.</t>
  </si>
  <si>
    <t>Mejorar 140 equipamientos culturales, recreativos y deportivos</t>
  </si>
  <si>
    <t>Gestión de Infraestructura Cultural y Patrimonial</t>
  </si>
  <si>
    <t>Políticas culturales para el patrimonio y la infraestructura cultural</t>
  </si>
  <si>
    <t>IND-GIC-01 Infraestructura Cultural Fortalecida en el Distrito Capital.</t>
  </si>
  <si>
    <t xml:space="preserve">Organizaciones titulares de escenarios de las artes escénicas. 
Público asistente a la circulación de las Artes escenicas. </t>
  </si>
  <si>
    <t>Equipamientos culturales fortalecidos</t>
  </si>
  <si>
    <t>Gestionar y fortalecer la infraestructura y el patrimonio cultural de la Ciudad</t>
  </si>
  <si>
    <t>PR-GIC-02 Asignación y ejecución de los recursos de la contribución parafiscal a escenarios de naturaleza pública, privada o mixta</t>
  </si>
  <si>
    <t>Promover la gestión integral del patrimonio cultural material e inmaterial y la sostenibilidad de equipamientos culturales y deportivos.</t>
  </si>
  <si>
    <t>Usuarios</t>
  </si>
  <si>
    <t>IND-GIC-02 Actos administrativos emitidos por la SCRD adoptando las decisiones de Bienes de Interes Cultural (inmuebles y sectores)</t>
  </si>
  <si>
    <t>1. Ciudadanos 
2. Instituto Distrital de Patrimonio Cultural - IDPC. 
3. Consejo Distrital de Patrimonio Cultural.
4. Secretaría Distrital de Planeación 
5. Ministerio de Cultura</t>
  </si>
  <si>
    <t>Actos administrativos de inclusión, exclusión o cambio de categoria de BIC.</t>
  </si>
  <si>
    <t>PR-GIC-01 v2 Inclusión, cambio de categoría o exclusión de un bien de interés cultural del ámbito distrital
PR-GIC-03 Amparo provisional de Bienes de Interés Cultural (BIC)</t>
  </si>
  <si>
    <t>Número de equipamientos culturales mejorados, dotados, adecuados o construidos derivados de la contribución parafiscal – LEP.</t>
  </si>
  <si>
    <t>18. APOYOS PARA LA CONSTRUCCIÓN, MEJORAMIENTO, RESTAURACIÓN, DOTACIÓN Y OPERACIÓN DE EQUIPAMIENTOS Y BIENES DE INTERÉS CULTURAL</t>
  </si>
  <si>
    <t>12 - Mejorar la infraestructura cultural y el patrimonio material a través del fortalecimiento de los equipamientos culturales y bienes de interés cultural</t>
  </si>
  <si>
    <t>Porcentaje de personas que usa los equipamientos culturales de su localidad</t>
  </si>
  <si>
    <t>Aumentar a 49,7% el porcentaje de personas que usa los equipamientos culturales de su localidad</t>
  </si>
  <si>
    <t>139 - Gestión de infraestructura cultural y deportiva nueva, rehabilitada y recuperada</t>
  </si>
  <si>
    <t>17 - Espacio público, derecho de todos</t>
  </si>
  <si>
    <t>02 - Pilar Democracia urbana</t>
  </si>
  <si>
    <t>992 - Patrimonio e Infraestructura cultural fortalecida</t>
  </si>
  <si>
    <t>Número de agentes del sector profesionalizados</t>
  </si>
  <si>
    <t>Profesionalización de agentes artísticos y deportivos</t>
  </si>
  <si>
    <t>Apoyar 45 agentes del sector en procesos profesionalización</t>
  </si>
  <si>
    <t>Número de formadores atendidos en las áreas de patrimonio, artes, recreación y deporte</t>
  </si>
  <si>
    <t>Encuentros académicos para la formación de agentes artísticos, culturales y deportivos</t>
  </si>
  <si>
    <t>Atender 4,000 agentes del sector en procesos de formación y cualificación</t>
  </si>
  <si>
    <t>Número de Sistemas Distritales de Formación Artística y Cultural (SIDFAC), implementados</t>
  </si>
  <si>
    <t>Sistema distrital de formación artística y cultural</t>
  </si>
  <si>
    <t>Implementar 1 Sistema Distrital de Formación Artística y Cultural (SIDFAC)</t>
  </si>
  <si>
    <t>Profesionalización de 45 agentes del sector</t>
  </si>
  <si>
    <t>Atender 4.343 formadores en las áreas de patrimonio, artes, recreación y deporte</t>
  </si>
  <si>
    <t>Oferta permanente de capacitación y actualización en contenidos, herramientas y metodologías de gestión del desarrollo cultural, recreativo y deportivo</t>
  </si>
  <si>
    <t>Número de agentes del sector apoyados en procesos de profesionalización</t>
  </si>
  <si>
    <t>17. AGENTES DEL SECTOR PROFESIONALIZADOS</t>
  </si>
  <si>
    <t>11 - Ampliar las oportunidades y desarrollar las capacidades de los agentes del sector mediante la oferta de estímulos y apoyos para el desarrollo y circulación de iniciativas culturales</t>
  </si>
  <si>
    <t>Implementar el Sistema Distrital de Formación Artística y Cultural (SIDFAC)</t>
  </si>
  <si>
    <t>Porcentaje de población que realiza prácticas culturales</t>
  </si>
  <si>
    <t>Aumentar a 15% el porcentaje de la población que realiza prácticas culturales</t>
  </si>
  <si>
    <t>124 - Formación para la transformación del ser</t>
  </si>
  <si>
    <t>11 - Mejores oportunidades para el desarrollo a través de la cultura, la recreación y el deporte</t>
  </si>
  <si>
    <t>01 - Pilar Igualdad de calidad de vida</t>
  </si>
  <si>
    <t>Número de proyectos de organizaciones culturales, recreativas y deportivas apoyados</t>
  </si>
  <si>
    <t>Programas de fomento – Alianzas y apoyos</t>
  </si>
  <si>
    <t>Apoyar 108 proyectos de organizaciones culturales, recreativas y deportivas</t>
  </si>
  <si>
    <t>Gestion, seguimiento, evaluacion,  actualizacion y formulacion de politicas publicas culturales</t>
  </si>
  <si>
    <t>Implementar el 100 % de las acciones de formulación, seguimiento y evaluación de las políticas públicas de los subcampos del arte, la cultura y el patrimonio priorizados.</t>
  </si>
  <si>
    <t>Número estímulos otorgados a agentes del sector</t>
  </si>
  <si>
    <t>Programa de fomento - estimulos</t>
  </si>
  <si>
    <t>Número de capítulos de la cuenta satélite en cultura, creados</t>
  </si>
  <si>
    <t>Crear y coordinar 1 Capítulo Bogotá en la Cuenta Satélite Nacional de Cultura</t>
  </si>
  <si>
    <t>Número de iniciativas de clúster fortalecidas</t>
  </si>
  <si>
    <t>Iniciativas cluster de la industria cultural y creativa</t>
  </si>
  <si>
    <t>Fortalecer 1 cluster de las industrias culturales y creativas</t>
  </si>
  <si>
    <t>Número de políticas públicas de emprendimiento e industrias culturales y creativas formuladas</t>
  </si>
  <si>
    <t>Politica de emprendimiento e industrias culturales
y creativas</t>
  </si>
  <si>
    <t>Realizar las jornadas informativas, en donde se socializan las condiciones de participación de cada concurso, se resuelven las dudas que los interesados puedan tener con respecto a los aspector de forma como contenido de sus postulaciones.</t>
  </si>
  <si>
    <t>Aumentar a 3.143 el número de estímulos entregados a agentes del sector</t>
  </si>
  <si>
    <t>Crear el capítulo Bogotá en la cuenta satélite de cultura</t>
  </si>
  <si>
    <t>Fortalecer 1 clúster de las industrias culturales y creativas</t>
  </si>
  <si>
    <t>Formular e implementar 1 política cultural de emprendimiento de industrias culturales y creativas</t>
  </si>
  <si>
    <t>Formular e implementar la política pública de emprendimiento y fomento a las industrias culturales y creativas</t>
  </si>
  <si>
    <t>Fomentar el emprendimiento de las organizaciones y agentes del sector en sus distintos componentes.</t>
  </si>
  <si>
    <t xml:space="preserve">
IND-FOM-05 Cobertura de los recursos entregados a nivel territorial.</t>
  </si>
  <si>
    <t>Programa Distrital de Estímulos 
Programa Distrital de Apoyos Concertados
Alianzas Estratégicas</t>
  </si>
  <si>
    <t>Dirección de 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</si>
  <si>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</si>
  <si>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PR-FOM-01 v9 Programa distrital de apoyos concertados
PR-FOM-04 v15 Programa distrital de estímulos
PR-FOM-08 v5 Jurados</t>
  </si>
  <si>
    <t xml:space="preserve">
IND-FOM-04 Participación de los distintos grupos poblacionales, étnicos y etarios</t>
  </si>
  <si>
    <t xml:space="preserve">Eficiencia </t>
  </si>
  <si>
    <t xml:space="preserve">
IND-FOM-03 Efectividad en el apoyo a las organizaciones culturales y recreativas</t>
  </si>
  <si>
    <t>11 -  Ampliar las oportunidades y desarrollar las capacidades de los agentes del sector mediante la oferta de estímulos y apoyos para el desarrollo y circulación de iniciativas culturales</t>
  </si>
  <si>
    <t>351 - Aumentar a 400 los proyectos de organizaciones culturales, recreativas y deportivas apoyados</t>
  </si>
  <si>
    <t>347 - Aumentar a 3.143 el número de estímulos entregados a agentes del sector</t>
  </si>
  <si>
    <t>127 - Programa de estímulos</t>
  </si>
  <si>
    <t>361 - Crear el capítulo Bogotá en la cuenta satélite de cultura</t>
  </si>
  <si>
    <t>360 - Fortalecer 4 iniciativas de clúster y valor compartido</t>
  </si>
  <si>
    <t>126 -  Política de emprendimiento e industrias culturales y creativas</t>
  </si>
  <si>
    <t>1008 -  Fomento y gestión para el desarrollo cultural</t>
  </si>
  <si>
    <t>115 - Número de bibliotecas digitales de Bogotá consolidadas</t>
  </si>
  <si>
    <t>Biblioteca digital de Bogotá</t>
  </si>
  <si>
    <t>Consolidar 1 biblioteca digital de Bogotá</t>
  </si>
  <si>
    <t>Número de proyectos de promoción de lectura y escritura apoyados</t>
  </si>
  <si>
    <t>Apoyo proyectos de promoción de la lectura</t>
  </si>
  <si>
    <t>Apoyar 30 proyectos de promoción de lectura y escritura</t>
  </si>
  <si>
    <t>114 - Número de bibliotecas comunitarias apoyadas</t>
  </si>
  <si>
    <t>Apoyo bibliotecas Comunitarias</t>
  </si>
  <si>
    <t>Apoyar 50 bibliotecas comunitarias</t>
  </si>
  <si>
    <t>113 - Número de centros de desarrollo infantil ACUNAR y/o hogares comunitarios y/o núcleos de familias en acción, con programas de lectura</t>
  </si>
  <si>
    <t>Centros de desarrollo infantil ACUNAR</t>
  </si>
  <si>
    <t>Fortalecer 50 Centros de desarrollo infantil ACUNAR y/o hogares comunitarios y/o núcleos de familias en acción con programas de lectura.</t>
  </si>
  <si>
    <t>112 - Número de puestos de lectura en plazas de mercado en funcionamiento</t>
  </si>
  <si>
    <t>Puestos de lectura en plazas de mercado</t>
  </si>
  <si>
    <t>Poner en funcionamiento 12 puestos de lectura en plazas de mercado</t>
  </si>
  <si>
    <t>111 - Número de bibloestaciones en Transmilenio</t>
  </si>
  <si>
    <t>Bibloestaciones en Transmilenio</t>
  </si>
  <si>
    <t>Aumentar a 12 las bibloestaciones en Transmilenio</t>
  </si>
  <si>
    <t>110 - Número de Paraderos Para libros Para Parques - PPP</t>
  </si>
  <si>
    <t>Paraderos Para libros Para Parques – PPP</t>
  </si>
  <si>
    <t>Aumentar a 95 los Paraderos Para libros Para Parques - PPP</t>
  </si>
  <si>
    <t>Número de bibliotecas públicas de Biblored fortalecidas y sostenidas</t>
  </si>
  <si>
    <t>Fortalecer y sostener las bibliotecas publicas de la ciudad - Bibliored</t>
  </si>
  <si>
    <t>Fortalecer y sostener la red de 23 bibliotecas públicas de Biblored</t>
  </si>
  <si>
    <t>Número de  investigaciones sobre la lectura y la escritura en Bogotá para generar conocimiento realizadas</t>
  </si>
  <si>
    <t>Conocimiento e investigación</t>
  </si>
  <si>
    <t>Realizar 1 investigación sobre la lectura y la escritura en Bogotá para generar conocimiento</t>
  </si>
  <si>
    <t>Número de espacios de valoración social del libro, la lectura y la escritura promovidos</t>
  </si>
  <si>
    <t>Promoción de la valoración social del libro, la lectura y la escritura</t>
  </si>
  <si>
    <t>Promover 9 espacios de valoración social del libro, la lectura y la escritura.</t>
  </si>
  <si>
    <t>109 - Número de asistencias a actividades de formento y formación para la lectura y la escritura</t>
  </si>
  <si>
    <t>Alcanzar 251.740 personas formadas en programas de lectura, escritura y uso de las bibliotecas públicas</t>
  </si>
  <si>
    <t>108 - Número de nuevos libros disponibles en la red capital de bibliotecas públicas - Bibliored y otros espacios públicos de lectura.</t>
  </si>
  <si>
    <t>Dotación de bibliotecas públicas – biblored y otros espacios públicos.</t>
  </si>
  <si>
    <t>Dotar con 92.300 nuevos libros las bibliotecas públicas – Biblored y otros espacios públicos de lectura.</t>
  </si>
  <si>
    <t>Dirección de Lectura y Bibliotecas</t>
  </si>
  <si>
    <t>Investigación sobre la lectura y la escritura en Bogotá para generar conocimiento</t>
  </si>
  <si>
    <t>Número de espacios fortalecidos e implementados para el disfrute de la lectura</t>
  </si>
  <si>
    <t>19. ESPACIOS CONVENCIONALES Y NO CONVENCIONALES PARA EL FOMENTO DE LA CULTURA ESCRITA FORTALECIDOS</t>
  </si>
  <si>
    <t>13 - Mejorar la calidad de vida de la ciudadanía a través de la promoción, participación y fomento de la cultura escrita</t>
  </si>
  <si>
    <t>346 - Consolidar una biblioteca digital de bogotá</t>
  </si>
  <si>
    <t>345 - Apoyar 50 bibliotecas comunitarias</t>
  </si>
  <si>
    <t>344 - Fortalecer 50 centros de desarrollo infatil ACUNAR y/o hogares comunitarios  y/o núcleos de Familias en Acción, con programas de lectura</t>
  </si>
  <si>
    <t>343 - Poner en funcionamiento 9 puestos de lectura en plazas de mercado</t>
  </si>
  <si>
    <t>342 - Aumentar a 12 las biblioestaciones en Transmilenio</t>
  </si>
  <si>
    <t>341 - Aumentar a 95 los Paraderos para Libros para Parques</t>
  </si>
  <si>
    <t>340 - Incrementar en un 15% el número de asistencias a actividades de fomento y formación para la lectura y la escritura</t>
  </si>
  <si>
    <t>339 - Aumentar en un 25% el número de libro disponibles en la red capital de bibliotecas  públicas -Bbliored y otros espacios públicos de lectura.</t>
  </si>
  <si>
    <t>Promedio de libros leídos al año por persona</t>
  </si>
  <si>
    <t>Aumentar a 3,2 el promedio de libros leídos al año por persona</t>
  </si>
  <si>
    <t>125 - Plan Distrital de lectura y escritura</t>
  </si>
  <si>
    <t>Procedimientos de la dependencia</t>
  </si>
  <si>
    <t>Propósito del proceso y procedimiento</t>
  </si>
  <si>
    <t>Funciones   :</t>
  </si>
  <si>
    <t>a. Asesorar a las dependencias de la Secretaría en la formulación de las políticas sectoriales, en el marco de los lineamientos distritales.
b. Coordinar la formulación y actualización de planes, programas y proyectos, consolidar el avance de su ejecución, y realizar seguimiento a la ejecución física y financiera de los mismos, tanto para las áreas de la Secretaría como para las entidades del sector.
c. Coordinar la elaboración, consolidación, y presentación ante las instancias competentes, el presupuesto de la Secretaría de acuerdo con los lineamientos de la Secretaría Distrital de Hacienda.
d. Consolidar la información sectorial relacionada con el anteproyecto de presupuesto de las entidades adscritas y vinculadas al Sector, y orientar a las mismas en la presentación y sustentación ante la Secretaría Distrital Hacienda y el Concejo Distrital.
e. Gestionar la implementación, sostenibilidad y mejora continua del Sistema Integrado de Gestión de la entidad y de los subsistemas que lo componen de acuerdo con la normativa vigente.
f. Liderar la rendición de cuentas del Sector Cultura, Recreación y Deporte, de acuerdo a los lineamientos de la  Secretaría Distrital de Planeación.
g. Realizar el análisis de las fuentes de financiación, seguimiento y ajustes presupuestales que se requieran para la administración de los recursos de inversión de la Secretaría.</t>
  </si>
  <si>
    <t>h. Consolidar y/o elaborar los informes de la Secretaría y del Sector, requeridos por el nivel central, organismos de control, Concejo de Bogotá y ciudadanía en general.
i. Asesorar a las áreas de la Secretaría en la elaboración del plan de acción y realizar la consolidación, el seguimiento y la evaluación periódica de los mismos.
j. Consolidar y administrar el plan anual de compras de gastos de inversión de la Secretaría Distrital de Cultura, Recreación y Deporte de acuerdo con el procedimiento establecido.
k. Administrar el sistema de Información sectorial bajo los lineamientos emitidos por la Secretaría Distrital de Planeación y el Despacho de la Secretaría, y difundir los resultados de los análisis sectoriales.
l. Realizar análisis estratégicos del sector cultura, recreación y deporte, para generar documentos e información que apoyen la construcción de políticas, planes, programas y proyectos.
m. Las demás que le sean propias o asignadas de acuerdo con la naturaleza de la dependencia.</t>
  </si>
  <si>
    <t>Proceso de la dependencia</t>
  </si>
  <si>
    <t xml:space="preserve">Plan de Acción de Inversión asociado a la dependencia </t>
  </si>
  <si>
    <t xml:space="preserve"> 1009 - Transparencia y gestión pública para todos </t>
  </si>
  <si>
    <t>1007   Información y ciudadanía digital para todos</t>
  </si>
  <si>
    <t xml:space="preserve">Dependencia : </t>
  </si>
  <si>
    <t xml:space="preserve">La dependencia en el Plan de Desarrollo "BOGOTÁ MEJOR PARA TODOS"  2016 - 2020   </t>
  </si>
  <si>
    <t>Funciones  :</t>
  </si>
  <si>
    <t>La dependencia en los Productos, Metas y Resultados  P.M.R.</t>
  </si>
  <si>
    <t>% Ponderación:</t>
  </si>
  <si>
    <r>
      <rPr>
        <b/>
        <sz val="35"/>
        <rFont val="Calibri"/>
        <family val="2"/>
      </rPr>
      <t>Objetivo especifico asociado:</t>
    </r>
    <r>
      <rPr>
        <sz val="35"/>
        <rFont val="Calibri"/>
        <family val="2"/>
      </rPr>
      <t xml:space="preserve"> 1. Fortalecer el SIG como modelo de gestión en la entidad y del sector, a través de su actualización y articulación con el Modelo Integrado de Planeación y Gestión, la estrategia de Gobierno con tecnologías de información y demás orientaciones y directrices distritales.</t>
    </r>
  </si>
  <si>
    <t>e. Promover el desarrollo de capacidades comunicacionales así como la generación de contenidos y el adecuado uso de los medios de comunicación en las entidades del Sector Cultura, Recreación y Deporte.
f. Diseñar y desarrollar estrategias de comunicación organizacional para los servidores públicos de la Secretaría que faciliten los flujos de información de acuerdo con los procedimientos establecidos por la entidad.
g. Establecer, gestionar y mantener relaciones permanentes con los medios de comunicación que permitan la generación y seguimiento de una agenda pública institucional sectorial y realizar monitoreo de dicha agenda.</t>
  </si>
  <si>
    <t>a. Asesorar en la definición y ejecución de políticas y estrategias de comunicación orientadas a la articulación sectorial, así como a la promoción y apropiación ciudadana de los temas sectoriales.
b. Asesorar y proponer acciones y procesos de comunicación sectoriales que contribuyan a garantizar el acceso a la información pública como bien colectivo y propendan por la coordinación y el fortalecimiento de gestión comunicacional de las entidades.
c. Desarrollar estrategias de divulgación de contenidos sectoriales en medios de comunicación e incentivar el mejoramiento continuo de los medios de comunicación institucionales con uso y aprovechamiento de las nuevas tecnologías de información y comunicación.
d. Desarrollar y evaluar, en coordinación con las áreas de la Secretaría, el plan estratégico de comunicación de la entidad de acuerdo con las políticas Distritales y los objetivos estratégicos institucionale</t>
  </si>
  <si>
    <t>h. Conformar y coordinar el comité de comunicaciones y publicaciones de la Secretaría para el seguimiento del plan estratégico de comunicación, así como de políticas y acciones de fortalecimiento de la misma entidad y el sector.
i. Realizar las actividades necesarias para la publicación de los materiales requeridos por la Secretaría, en coordinación con cada una de sus dependencias, así como diseñar y programar la producción audiovisual, la impresión documental de información y el material de prensa, radio y televisión de la Secretaría.
j. Formular lineamientos y técnicas de comunicación a los servidores públicos designados por el Despacho de la Secretaría para trasmitir comunicados oficiales.
k. Diseñar e implementar programas y estrategias de comunicación interna que permitan facilitar y fortalecer la integración y sinergia dentro de la entidad.
l. Las demás que le sean propias o asignadas de acuerdo con la naturaleza de la dependencia.</t>
  </si>
  <si>
    <r>
      <rPr>
        <b/>
        <sz val="35"/>
        <rFont val="Calibri"/>
        <family val="2"/>
      </rPr>
      <t>Objetivo especifico asociado:</t>
    </r>
    <r>
      <rPr>
        <sz val="35"/>
        <rFont val="Calibri"/>
        <family val="2"/>
      </rPr>
      <t xml:space="preserve"> 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t>
    </r>
  </si>
  <si>
    <t>a. Formular estrategias, planes, programas y proyectos en materia de talento humano, gestión financiera, recursos físicos, y de tecnologías de la información y las comunicaciones – TIC, de  acuerdo con las necesidades de la entidad y según las directrices del Secretario/a de Despacho.
b. Intervenir en el diseño y la ejecución del Plan Estratégico Institucional en los asuntos de su competencia, así como formular y ejecutar los planes de acción que se requieran.
c. Planear y ejecutar procesos en materia de gestión financiera, presupuestal, contable y de pagos, acorde con la normatividad financiera y presupuestal vigente y orientadas a la racionalización del gasto.
d. Coordinar la preparación y consolidación del anteproyecto de presupuesto de funcionamiento de la entidad, las solicitudes de adición y traslado presupuestal y el Programa Anual de Caja.
e. Consolidar y administrar el plan anual de compras de gastos de funcionamiento de la Secretaría Distrital de Cultura, Recreación y Deporte de acuerdo con el procedimiento establecido.
f. Dirigir las acciones conducentes a la modernización de la estructura organizacional y la planta de empleos de la Secretaría de acuerdo con las necesidades del servicio y los lineamientos Distritales.</t>
  </si>
  <si>
    <t>g. Diseñar y desarrollar planes, programas y reglamentaciones internas sobre la administración de personal, nómina, capacitación, bienestar social, estímulos, evaluación del desempeño, y seguridad y salud en el trabajo.
h. Dirigir y administrar el manejo de los recursos físicos, el almacén y los inventarios de bienes muebles e inmuebles de la entidad, de acuerdo con los procedimientos establecidos.
i. Liderar la gestión estratégica de tecnologías de la información y las comunicaciones mediante la definición, implementación, ejecución, seguimiento y divulgación de un Plan Estratégico de Tecnología y Sistemas de Información (PETI).
j. Dirigir las políticas, metodologías y procedimientos para el desarrollo, adquisición, implementación, administración, seguridad y uso de la infraestructura tecnológica y de sistemas de la entidad, con el fin de garantizar la confiabilidad, integridad y disponibilidad de la información.</t>
  </si>
  <si>
    <t>k. Dirigir los planes y programas de gestión documental, custodiar, manejar y conservar el archivo de la entidad, de conformidad con las disposiciones legales vigentes.
l. Liderar la implementación y mantenimiento del Plan Institucional de Gestión Ambiental (PIGA) para mejorar la gestión ambiental, minimizando impactos generados y contribuyendo con la calidad ambiental del distrito.
m. Liderar los procesos de atención al ciudadano de la Secretaría, incluidos los relacionados con la administración de las peticiones, quejas, reclamos y sugerencias – PQRS, dentro del marco normativo vigente y las políticas distritales.
n. Administrar las circulares y resoluciones expedidas por la entidad y llevar los controles legales de los términos de notificación, cuando corresponda.
o. Las demás que le sean propias o asignadas de acuerdo con la naturaleza de la dependencia.</t>
  </si>
  <si>
    <r>
      <rPr>
        <b/>
        <sz val="35"/>
        <rFont val="Calibri"/>
        <family val="2"/>
      </rPr>
      <t>Objetivo especifico asociado:</t>
    </r>
    <r>
      <rPr>
        <sz val="35"/>
        <rFont val="Calibri"/>
        <family val="2"/>
      </rPr>
      <t xml:space="preserve"> 3. Optimizar la prestación de los servicios a la ciudadanía con procedimientos que tengan en cuenta las políticas de simplificación y agilización de trámites y la Política Distrital de Servicio a la Ciudadanía.</t>
    </r>
  </si>
  <si>
    <r>
      <rPr>
        <b/>
        <sz val="35"/>
        <rFont val="Calibri"/>
        <family val="2"/>
      </rPr>
      <t xml:space="preserve">Objetivo especifico asociado:
</t>
    </r>
    <r>
      <rPr>
        <sz val="35"/>
        <rFont val="Calibri"/>
        <family val="2"/>
      </rPr>
      <t>1. Implementar de manera concertada las acciones establecidas en la estrategia distrital para la construcción de un Gobierno de Tecnologías de la Información ¿ TI y fortalecimiento de su arquitectura empresarial.
2. Diseñar e implementar un programa para el desarrollo de la estrategia distrital de fortalecimiento de la arquitectura empresarial (TI) de la entidad.</t>
    </r>
  </si>
  <si>
    <r>
      <rPr>
        <b/>
        <sz val="35"/>
        <rFont val="Calibri"/>
        <family val="2"/>
      </rPr>
      <t xml:space="preserve">Objetivo especifico asociado: </t>
    </r>
    <r>
      <rPr>
        <sz val="35"/>
        <rFont val="Calibri"/>
        <family val="2"/>
      </rPr>
      <t xml:space="preserve"> 3. Diseñar e implementar un plan de estandarización de información, bases de datos y sistemas únicos de información misional, en el marco de los lineamientos y programas distritales.</t>
    </r>
  </si>
  <si>
    <r>
      <rPr>
        <b/>
        <sz val="35"/>
        <rFont val="Calibri"/>
        <family val="2"/>
      </rPr>
      <t xml:space="preserve">Objetivo especifico asociado:
</t>
    </r>
    <r>
      <rPr>
        <sz val="35"/>
        <rFont val="Calibri"/>
        <family val="2"/>
      </rPr>
      <t>1. Diseñar e implementar un programa institucional de fortalecimiento del talento humano de la entidad que permita alcanzar estándares distritales de satisfacción laboral y clima organizacional para mejorar la calidad de
los servicios ofrecidos por ésta Secretaría a los ciudadanos y agentes del sector.
2. Diseñar e implementar un programa de mantenimiento y modernización de las infraestructuras física, técnica y tecnológica de la entidad, que soporte adecuadamente el desarrollo de sus procesos misionales, administrativos y de atención al ciudadano.</t>
    </r>
  </si>
  <si>
    <t>La dependencia en el Plan Estratégico Institucional</t>
  </si>
  <si>
    <t>La dependencia en el Plan Integral de Gestión</t>
  </si>
  <si>
    <t>f. Orientar a las entidades sin ánimo de lucro con fines recreativos o deportivos vinculadas al Sistema Nacional del Deporte en el proceso de reconocimiento de personería jurídica y demás trámites derivados de la misma.
g. Expedir los certificados de existencia y representación legal de las entidades sin ánimo de lucro con fines recreativos o deportivos con domicilio en Bogotá, D.C.  vinculadas al Sistema Nacional del Deporte de acuerdo con la normativa vigente.
h. Ejercer la inspección, vigilancia y control a las entidades sin ánimo de lucro con fines culturales, recreativos o deportivos con domicilio en Bogotá, D.C. que no estén vinculadas al Sistema Nacional del Deporte, que se encuentren registradas en la Cámara de Comercio de Bogotá y que no estén sometidas a la inspección, vigilancia y control del Departamento Administrativo del Deporte, la Recreación, la Actividad Física y el Aprovechamiento del Tiempo Libre - COLDEPORTES -,  a efecto de determinar el cumplimiento del régimen legal y estatutario.
i. Adelantar las investigaciones administrativas, y sancionar cuando a ello hubiere lugar, con suspensión o cancelación de la personería jurídica, a las entidades sin ánimo de lucro con fines culturales, recreativos o deportivos con domicilio en Bogotá, D.C. que no estén vinculadas al Sistema Nacional del Deporte que se encuentren registradas en la Cámara de Comercio de Bogotá, cuando sus actividades se desvíen del objeto de sus estatutos, se aparten de los fines que motivaron su creación, incumplan las disposiciones legales o estatutarias que las rijan.
j. Resolver los recursos de reposición interpuestos contra los actos administrativos expedidos por la Dirección de Personas Jurídicas.
k. Las demás que le sean propias o asignadas de acuerdo con la naturaleza de la dependencia.</t>
  </si>
  <si>
    <t>a. Reconocer la personería jurídica de las entidades sin ánimo de lucro con fines recreativos o deportivos con domicilio en Bogotá D.C., vinculadas al Sistema Nacional del Deporte conforme a la Ley 181 de 1995, Decreto 1228 de 1995 y demás normas vigentes sobre la materia.
b. Aprobar e inscribir las reformas estatutarias de las entidades sin ánimo de lucro con fines recreativos o deportivos con domicilio en Bogotá D.C. vinculadas al Sistema Nacional del Deporte, de conformidad con la normatividad vigente sobre la materia.
c. Suspender o cancelar la personería jurídica de las entidades sin ánimo de lucro con fines recreativos o deportivos con domicilio en Bogotá D.C. vinculadas al Sistema Nacional del Deporte, por orden del Departamento Administrativo del Deporte, la Recreación, la Actividad Física y el Aprovechamiento del Tiempo Libre – COLDEPORTES, o la autoridad que haga sus veces.
d. Inscribir a los dignatarios de las entidades sin ánimo de lucro con fines recreativos o deportivos con domicilio en Bogotá D.C. vinculadas al Sistema Nacional del Deporte, de conformidad con la normatividad vigente sobre la materia.
e. Realizar el registro y sello de los libros de actas de las entidades sin ánimo de lucro con fines recreativos o deportivos con domicilio en Bogotá D.C. vinculadas al Sistema Nacional del Deporte, de conformidad con la normatividad vigente sobre la materia.</t>
  </si>
  <si>
    <t>j. Resolver los recursos de reposición interpuestos contra los actos administrativos expedidos por la Dirección de Personas Jurídicas.
k. Las demás que le sean propias o asignadas de acuerdo con la naturaleza de la dependencia.</t>
  </si>
  <si>
    <t>La dependencia en el  Plan Integral de Gestión</t>
  </si>
  <si>
    <r>
      <t xml:space="preserve">Objetivo especifico asociado: </t>
    </r>
    <r>
      <rPr>
        <sz val="40"/>
        <rFont val="Calibri"/>
        <family val="2"/>
      </rPr>
      <t xml:space="preserve">  3. Optimizar la prestación de los servicios a la ciudadanía con procedimientos que tengan en cuenta las políticas de simplificación y agilización de trámites y la Política Distrital de Servicio a la Ciudadanía.
</t>
    </r>
  </si>
  <si>
    <t>a. Formular objetivos y estrategias relacionadas con la gestión jurídica de la Secretaría, así como asesorar al despacho de la Secretaría y demás dependencias de la entidad en materia jurídica.
b. Emitir respuesta a los requerimientos y peticiones formulados por los ciudadanos y por los organismos públicos y privados, relacionados con aspectos de los asuntos jurídicos y regulatorios de conformidad con la normativa vigente.
c. Emitir conceptos sobre los asuntos jurídicos y regulatorios formulados por el sector cultura, recreación y deporte.
d. Establecer, fijar e impartir directrices jurídicas, a partir de la conservación de la unidad de criterio en la interpretación, aplicación e implementación de las disposiciones normativas referentes a las políticas culturales, recreativas y deportivas en el Distrito Capital.
e. Ejercer y orientar la representación judicial y extrajudicial de la Secretaría Distrital de Cultura, Recreación y Deporte en los diferentes procesos y demás acciones legales que se instauren en su contra o que esta deba promover conforme a los lineamientos legales y ante las instancias judiciales y administrativas, de conformidad con las delegaciones que le sean conferidas para estos efectos.
f. Responder por la actualización permanente de la normativa y jurisprudencia correspondiente a asuntos propios de la Secretaría y del Sector Cultura, Recreación y Deporte, respectivamente, así como procurar su divulgación y debida aplicación, a partir de la definición de los criterios jurídicos de la entidad.
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</si>
  <si>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</si>
  <si>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m. Las demás que le sean asignadas y que correspondan a la naturaleza de la dependencia.</t>
  </si>
  <si>
    <r>
      <rPr>
        <b/>
        <sz val="35"/>
        <rFont val="Calibri"/>
        <family val="2"/>
      </rPr>
      <t xml:space="preserve">Objetivo especifico asociado: </t>
    </r>
    <r>
      <rPr>
        <sz val="35"/>
        <rFont val="Calibri"/>
        <family val="2"/>
      </rPr>
      <t>3. Implementar los lineamientos distritales que produzca la Alcaldía Mayor en materia de coordinación jurídica, tanto para la SCRD como para sus entidades adscritas y vinculada. Así como, gestionar las agendas regulatorias estratégicas del sector en línea con la dinámica y el desarrollo de las políticas culturales, recreativas y deportivas.</t>
    </r>
  </si>
  <si>
    <r>
      <t xml:space="preserve">PR-JUR-01 v7 Licitación Pública
PR-JUR-19 v2 Contratación mínima cuantía
PR-GJL-20 v1  Contratos de prestación de servicios profesionales y de apoyo a la gestión   
PR-JUL-04 v7 Supervisión, Interventoría y Liquidación 
</t>
    </r>
    <r>
      <rPr>
        <b/>
        <sz val="30"/>
        <color indexed="8"/>
        <rFont val="Calibri"/>
        <family val="2"/>
      </rPr>
      <t>PR-JUL-08 v6 Conceptos jurídicos</t>
    </r>
    <r>
      <rPr>
        <sz val="30"/>
        <color indexed="8"/>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30"/>
        <color indexed="8"/>
        <rFont val="Calibri"/>
        <family val="2"/>
      </rPr>
      <t>PR-JUR-20 v3 Desarrollo Regulatorio
PR-JUR-21 v5 Proyectos de Acuerdo</t>
    </r>
  </si>
  <si>
    <t>Bienes y Servicios que ofrece la dependencia a través del proceso y/o procedimiento</t>
  </si>
  <si>
    <t>Dependencia  :</t>
  </si>
  <si>
    <t>l. Coordinar y liderar los procesos de generación de información y conocimiento que sobre la ciudad realiza la Subdirección Observatorio de Culturas, en concordancia con las prioridades institucionales y conforme a las políticas culturales.
m. Hacer seguimiento a los programas, proyectos y las actividades de medición y monitoreo que realiza la Subdirección Observatorio de Culturas, de acuerdo a los planes y protocolos priorizados en los espacios de coordinación sectorial e intersectorial.
n. Promover la apropiación social y el diálogo de saberes entre agentes públicos y privados que llevan a cabo programas y proyectos de transformación cultural y cultura ciudadana
o. Las demás que le sean propias o asignadas de acuerdo con la naturaleza de la dependencia.</t>
  </si>
  <si>
    <t>d. Orientar y acompañar a la Secretaría de Cultura, Recreación y Deporte y a las entidades adscritas y vinculadas del sector en la formulación, implementación y desarrollo de planes y programas enfocados en la transformación cultural y la cultura ciudadana, de acuerdo con lo establecido por los lineamientos de políticas públicas en la materia y los Planes Distritales de Desarrollo.
e. Implementar planes, proyectos y estrategias de cultura ciudadana que permitan una transformación cultural 
f. Realizar el seguimiento a los impactos y transformaciones alcanzadas por los planes, programas y proyectos relacionados con cambio cultural que realicen las entidades y organimos de la administración Distrital, en el marco de los dispuesto por los Planes Distritales de Desarrollo.</t>
  </si>
  <si>
    <t>La dependencia en el Plan Integral de Gestión Institucional</t>
  </si>
  <si>
    <t>La dependencia en el Plan de Acción de Inversión</t>
  </si>
  <si>
    <t xml:space="preserve">Valor registro presupuestal (Recursos SDCRD)($) </t>
  </si>
  <si>
    <r>
      <rPr>
        <b/>
        <sz val="32"/>
        <rFont val="Calibri"/>
        <family val="2"/>
      </rPr>
      <t>Objetivo especifico asociado:</t>
    </r>
    <r>
      <rPr>
        <sz val="32"/>
        <rFont val="Calibri"/>
        <family val="2"/>
      </rPr>
      <t xml:space="preserve"> 
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t>
    </r>
  </si>
  <si>
    <t>Funciones :</t>
  </si>
  <si>
    <t>d. Coordinar las acciones necesarias para dinamizar el funcionamiento de las instancias, espacios y procesos del Subsistema de Artes y del Subsistema de Patrimonio.
e. Diseñar estrategias para el fomento del arte, la cultura y el patrimonio en el Distrito Capital que permitan fortalecer las dimensiones de formación, investigación, protección y salvaguarda, circulación y apropiación.
f. Diseñar e implementar políticas y estrategias de arte en el espacio público conforme a los objetivos y metas institucionales.
g. Elaborar conceptos técnicos que fundamenten la expedición de normas o la suscripción de contratos y convenios por parte de las entidades adscritas en los campos del arte, la cultura y el patrimonio dentro de los marcos normativos vigentes.
h. Implementar lineamientos y estrategias para el fortalecimiento organizativo de los agentes del sector de arte, cultura y patrimonio.
i. Desarrollar el contenido para las estrategias de socialización y apropiación de los campos del arte, la cultura y el patrimonio en el Distrito Capital.</t>
  </si>
  <si>
    <t>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</si>
  <si>
    <r>
      <rPr>
        <b/>
        <u/>
        <sz val="48"/>
        <rFont val="Calibri"/>
        <family val="2"/>
      </rPr>
      <t>Dirección de Cultura Ciudadana:</t>
    </r>
    <r>
      <rPr>
        <b/>
        <sz val="48"/>
        <rFont val="Calibri"/>
        <family val="2"/>
      </rPr>
      <t xml:space="preserve">
a. Liderar la formulación, ejecución, seguimiento y evaluación participativa de las políticas distritales de cultura ciudadana y de transformación cultural y realizar el acompañamiento y seguimiento a su implementación conforme a los términos y condiciones establecidos para su ejecución.
b. Definir los criterios conceptuales, metodológicos y técnicos que orientan la formulación e implementación de políticas, planes, programas y proyectos de cultura ciudadana y transformación cultural en la administración distrital en los niveles central, descentralizado y local.
c. Orientar y acompañar a las entidades distritales del nivel central, descentralizado y local, en la formulación, implementación y seguimiento de políticas, planes, programas y proyectos relacionados con la cultura ciudadana y transformación cultural, promoviendo su incorporación técnica, administrativa y financiera, en aras de garantizar la sostenibilidad de las intervenciones y estrategias implementadas.</t>
    </r>
  </si>
  <si>
    <t>g. Liderar, en articulación con la Secretaría Distrital de Gobierno, la puesta en marcha y coordinación técnica de la Red de Cultura Ciudadana y Democrática, de conformidad con el Acuerdo Distrital 609 de 2015 y el Decreto Distrital 599 de 2015 o las normas que lo modifiquen, mediante la cual se promueven las políticas, planes, programas y proyectos orientados a fortalecer la cultura ciudadana y democrática y la transformación cultural en Bogotá, así como la articulación y complementariedad entre actores e iniciativas de la sociedad civil y entre éstos y la administración pública.
h. Promover la creación y puesta en marcha de políticas y estrategias dirigidas a fomentar y orientar técnicamente las iniciativas de transformación cultural y cultura ciudadana implementadas por la ciudadanía, especialmente las que se encuentren vinculadas a la Red de Cultura Ciudadana y Democrática, de tal manera que se aumente la eficacia y eficiencia de la acción del gobierno y de las acciones colectivas e individuales.
i. Promover procesos de organización social y comunitaria de los agentes que trabajan en iniciativas de transformación cultural en sus territorios o con las poblaciones a las que pertenecen, así como el diálogo e intercambio distrital, regional, nacional e internacional, de tal manera que se reconozcan experiencias replicables, se garantice la sostenibilidad de las intervenciones públicas y las iniciativas privadas y comunitarias y se impulse la cultura y la transformación cultural como un componente transversal en el desarrollo humano y la transformación de la ciudad.</t>
  </si>
  <si>
    <t>j. Orientar y coordinar los planes, programas y proyectos de la dependencia y de la Subdirección Observatorio de Culturas.
k. Fomentar y adelantar procesos, estrategias y sistemas de información y conocimiento sobre las prácticas culturales de la ciudad en el marco de la Subdirección Observatorio de Culturas, que permitan generar conocimiento en materia de prácticas culturales de la ciudad, que orienten a entidades gubernamentales y no gubernamentales en sus acciones y cualifique los ejercicios de acompañamiento técnico que se realicen.</t>
  </si>
  <si>
    <r>
      <rPr>
        <b/>
        <u/>
        <sz val="48"/>
        <rFont val="Calibri"/>
        <family val="2"/>
      </rPr>
      <t>Subdirección Observatorio de Culturas:</t>
    </r>
    <r>
      <rPr>
        <b/>
        <sz val="48"/>
        <rFont val="Calibri"/>
        <family val="2"/>
      </rPr>
      <t xml:space="preserve">
a. Fomentar y adelantar investigaciones en torno a las prácticas culturales de la ciudad, así como encuestas, sondeos y censos que orienten a entidades gubernamentales y no gubernamentales en los planes, programas y proyectos de transformación cultural y cultura ciudadana.
b. Promover el diálogo e intercambio distrital, regional, nacional e internacional en torno a los aspectos teóricos y metodológicos y de generación de conocimiento social en materia de transformación cultural y cultura ciudadana.
c. Gestionar los procesos y sistemas de información sobre prácticas culturales de la ciudad mediante la recolección, observación, análisis y comunicación con las instancias de la Secretaría, del sector y de la administración distrital que desarrollen programas de la misma naturaleza y con otras instituciones y organizaciones afines al objeto de la Subdirección Observatorio de Culturas
d. Definir los protocolos de recolección, medición, observación, análisis y divulgación de información, memoria y saber social sobre los proyectos de transformación cultural y cultura ciudadana, así como dirigir, asesorar y coordinar las actividades para el cumplimiento de los mismos a nivel sectorial, 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r>
  </si>
  <si>
    <r>
      <rPr>
        <b/>
        <u/>
        <sz val="48"/>
        <rFont val="Calibri"/>
        <family val="2"/>
      </rPr>
      <t>Dirección de Arte, Cultura y Patrimonio:</t>
    </r>
    <r>
      <rPr>
        <b/>
        <sz val="48"/>
        <rFont val="Calibri"/>
        <family val="2"/>
      </rPr>
      <t xml:space="preserve">
a. Gestionar la formulación e implementación de políticas para los campos del arte, la cultura y el patrimonio cultural en el marco del Sistema Distrital de Arte, Cultura y Patrimonio.
b. Formular los lineamientos y realizar la coordinación intrasectorial e intersectorial para la implementación de políticas para los campos del arte, la cultura y el patrimonio cultural.
c. Formular los lineamientos y estrategias para el fortalecimiento organizativo de las entidades adscritas o vinculadas al sector.
d. Dirigir y coordinar la estrategia de desarrollo cultural territorial del sector cultural en el Distrito Capital.
e. Desarrollar el contenido para las estrategias de socialización y apropiación de las políticas del arte, la cultura y el patrimonio cultural.
</t>
    </r>
  </si>
  <si>
    <r>
      <t xml:space="preserve">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
</t>
    </r>
    <r>
      <rPr>
        <b/>
        <u/>
        <sz val="48"/>
        <rFont val="Calibri"/>
        <family val="2"/>
      </rPr>
      <t>Subdirección de Arte, Cultura y Patrimonio:</t>
    </r>
    <r>
      <rPr>
        <b/>
        <sz val="48"/>
        <rFont val="Calibri"/>
        <family val="2"/>
      </rPr>
      <t xml:space="preserve">
a. Orientar la articulación de las políticas distritales en los campos del arte, la cultura y el patrimonio, con otras políticas y planes del orden distrital, regional, nacional e internacional y prestar la colaboración sectorial e intersectorial para propender por su desarrollo.
b. Desarrollar y aplicar los mecanismos de articulación interinstitucional y sectorial para la implementación y el fortalecimiento de políticas planes, programas y proyectos relacionados con las artes en el Distrito Capital.
c. Formular lineamientos que promuevan, fomenten, y fortalezcan escenarios para la transformación de imaginarios sobre la diversidad, interculturalidad y cultura democrática.
</t>
    </r>
  </si>
  <si>
    <r>
      <rPr>
        <b/>
        <u/>
        <sz val="48"/>
        <rFont val="Calibri"/>
        <family val="2"/>
      </rPr>
      <t>Subdirección de Infraestructura Cultural:</t>
    </r>
    <r>
      <rPr>
        <b/>
        <sz val="48"/>
        <rFont val="Calibri"/>
        <family val="2"/>
      </rPr>
      <t xml:space="preserve">
a. Articular y acompañar las estrategias conducentes al fortalecimiento de la infraestructura cultural del Distrito Capital, en coordinación con otros entes competentes del orden distrital y nacional.
b. Gestionar y desarrollar acciones de implementación del Plan Maestro de Equipamientos Culturales –PLAMEC y realizar coordinación intra e inter sectorial para atender la oferta y la demanda cultural de los sectores de la ciudad.
c. Gestionar la ejecución de los recursos asignados a la Secretaría por concepto de la contribución parafiscal de los espectáculos públicos para las artes escénicas - Ley de Espectáculo Público.
d. Desarrollar mecanismos de gestión participativa que garanticen la sostenibilidad económica y social de los equipamientos culturales públicos en las diferentes escalas.
e. Generar lineamientos y emitir conceptos técnicos que fundamenten la expedición y reglamentación de normas en los campos del arte, cultura y patrimonio cultural.
f. Gestionar el acompañamiento y dinamización de las Casas de la Cultura en el Distrito Capital.
g. Las demás que le sean propias o asignadas de acuerdo con la naturaleza de la dependencia.</t>
    </r>
  </si>
  <si>
    <t xml:space="preserve">Dirección de Arte, Cultura y Patrimonio / Subdirección de Arte, Cultura y Patrimonio </t>
  </si>
  <si>
    <t>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t>
  </si>
  <si>
    <t>Dirección de Arte, Cultura y Patrimonio / Subdirección de Infraestructura Cultural</t>
  </si>
  <si>
    <t>La dependencia en el  Plan de Acción de Inversión</t>
  </si>
  <si>
    <r>
      <rPr>
        <b/>
        <sz val="36"/>
        <rFont val="Calibri"/>
        <family val="2"/>
      </rPr>
      <t xml:space="preserve">Objetivo especifico asociado: </t>
    </r>
    <r>
      <rPr>
        <sz val="36"/>
        <rFont val="Calibri"/>
        <family val="2"/>
      </rPr>
      <t xml:space="preserve">
1. 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
2. 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r>
  </si>
  <si>
    <r>
      <rPr>
        <b/>
        <sz val="36"/>
        <rFont val="Calibri"/>
        <family val="2"/>
      </rPr>
      <t xml:space="preserve">Objetivo especifico asociado: </t>
    </r>
    <r>
      <rPr>
        <sz val="36"/>
        <rFont val="Calibri"/>
        <family val="2"/>
      </rPr>
      <t xml:space="preserve">
1. Implementar el Sistema Distrital de Formación Artística y Cultural SIDFAC2. Brindar una oferta permanente de capacitación y actualización en contenidos, herramientas y metodologías de gestión del desarrollo cultural, recreativo y deportivo, dirigida a la ciudadanía y los agentes del sector en la ciudad.
2. Brindar una oferta permanente de capacitación y actualización en contenidos, herramientas y metodologías de gestión del desarrollo cultural, recreativo y deportivo, dirigida a la ciudadanía y los agentes del sector en la ciudad.
3. Apoyar a los agentes culturales de la ciudad en procesos de cualificación y validación de saberes y experiencias.</t>
    </r>
  </si>
  <si>
    <t xml:space="preserve">a. Dirigir la estrategia conjunta de trabajo del sector cultura, recreación y deporte en lo que respecta a la política de Fomento.
b. Dirigir actividades relacionadas con el diseño, ejecución y seguimiento de las convocatorias públicas ofertadas a través del Programa Distrital de Estímulos y del Programa Distrital de Apoyos Concertados y bajo criterios de equidad, pertinencia y transparencia.
c. Dirigir las acciones tendientes a la formulación de políticas planes, programas y proyectos relacionados con el fortalecimiento del proceso sectorial de fomento.
d. Impartir lineamientos para la implementación de políticas, planes, programas y proyectos relacionados con el fortalecimiento del proceso de fomento, de acuerdo a los objetivos, proyectos y metas institucionales.
e. Diseñar estrategias orientadas a fortalecer las capacidades de las instituciones locales y articular la organización y participación de actores sociales, comunitarios y sectoriales a nivel local para la gestión de la cultura, la recreación y el deporte en el marco de las políticas y
metas institucionales.
f. Dirigir las acciones tendientes al diseño de estrategias de monitoreo y seguimiento tanto al Programa Distrital de Estímulos, de Apoyos Concertados y de Alianzas Estratégicas.
g. Las demás que le sean propias o asignadas de acuerdo con la naturaleza de la dependencia.
</t>
  </si>
  <si>
    <t>Proceso de la Dependencia</t>
  </si>
  <si>
    <t>Dependencia:</t>
  </si>
  <si>
    <t>Dirección de Asuntos Locales y Participación :
a. Generar acciones para dinamizar el funcionamiento de las instancias, espacios y procesos del Subsistema Local de Arte, Cultura y Patrimonio.
b. Formular, con base en el Plan de Desarrollo Económico, Social y de Obras Públicas del Distrito Capital y en las directrices de la Subsecretaría, las estrategias, planes, programas y proyectos de la Secretaría en las localidades del Distrito Capital.
c. Articular las entidades del sector en el proceso de implementación de las políticas, estrategias, planes, programas y proyectos locales relacionados con el cumplimiento de la misión sectorial.
d. Coordinar la intervención de los gestores en las localidades del Distrito Capital y articular su desempeño en los diferentes campos de acción de la Secretaría en las localidades.
e. Dirigir el seguimiento y evaluación a las estrategias de articulación sectorial y local y hacer los ajustes del caso para mantener la dinámica del desarrollo de las políticas.</t>
  </si>
  <si>
    <t>f. Diseñar los dispositivos de información requeridos para garantizar un conocimiento objetivo de la problemática de las localidades en el campo de acción de los gestores locales.
g. Diseñar y ejecutar estrategias, planes, programas y proyectos orientados a la identificación reconocimiento, fomento, sensibilización, formación, promoción y difusión del arte, la cultura y el patrimonio en los diferentes grupos poblacionales.
h. Coordinar, hacer seguimiento y análisis del proceso y espacios de participación en los campos del arte y la cultura que establece el Sistema Distrital de Arte, Cultura y Patrimonio.
i. Orientar los planes, programas y proyectos requeridos tendientes a fortalecer las comunicaciones con las localidades y el control de las acciones sectoriales en estas instancias del gobierno distrital, para garantizar la adecuada coordinación y el cumplimiento
de las metas.
j. Definir y gestionar las estrategias para la identificación, reconocimiento, valoración y apropiación social de territorios culturalmente significativos.
k. Las demás que le sean propias o asignadas de acuerdo con la naturaleza de la dependencia.</t>
  </si>
  <si>
    <t>359 - Formular e implementar la política pública de emprendimiento y fomento a las industrias culturales y creativas</t>
  </si>
  <si>
    <t>Fortalecer 4 iniciativas de clúster y valor compartido</t>
  </si>
  <si>
    <r>
      <rPr>
        <b/>
        <sz val="36"/>
        <rFont val="Calibri"/>
        <family val="2"/>
      </rPr>
      <t>Objetivo especifico asociado:</t>
    </r>
    <r>
      <rPr>
        <sz val="36"/>
        <rFont val="Calibri"/>
        <family val="2"/>
      </rPr>
      <t xml:space="preserve">
1. Formular, hacer seguimiento y evaluación de la política cultural.
2. Ofrecer los programas de fomento del sector, mejorando sus procedimientos y generando lineamientos sectoriales para su implementación.
</t>
    </r>
  </si>
  <si>
    <r>
      <rPr>
        <b/>
        <sz val="40"/>
        <rFont val="Calibri"/>
        <family val="2"/>
      </rPr>
      <t>Objetivo especifico asociado:</t>
    </r>
    <r>
      <rPr>
        <sz val="40"/>
        <rFont val="Calibri"/>
        <family val="2"/>
      </rPr>
      <t xml:space="preserve">
3. Formular e implementar la política cultural de emprendimiento de industrias culturales y creativas.
4. Promover las iniciativas de clúster para las industrias culturales y creativas.
5. Crear y coordinar el capítulo de la cuenta satélite nacional de cultura</t>
    </r>
  </si>
  <si>
    <r>
      <rPr>
        <b/>
        <sz val="36"/>
        <rFont val="Calibri"/>
        <family val="2"/>
      </rPr>
      <t>Objetivo especifico asociado:</t>
    </r>
    <r>
      <rPr>
        <sz val="36"/>
        <rFont val="Calibri"/>
        <family val="2"/>
      </rPr>
      <t xml:space="preserve">
1. Diseñar estrategias para la articulación, implementación, seguimiento y evaluación de las acciones realizadas por el sector cultura, recreación y deporte, en el marco de las políticas públicas poblacionales y de enfoque diferencial del Distrito capital.
2.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</si>
  <si>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Apoyo a la gestión de los espacios de participación del SDACP
ineamientos del proceso participación</t>
  </si>
  <si>
    <r>
      <rPr>
        <b/>
        <sz val="36"/>
        <rFont val="Calibri"/>
        <family val="2"/>
      </rPr>
      <t>Objetivo especifico asociado:</t>
    </r>
    <r>
      <rPr>
        <sz val="36"/>
        <rFont val="Calibri"/>
        <family val="2"/>
      </rPr>
      <t xml:space="preserve">
1. Implementar el Sistema Distrital de Participación en Deporte, Recreación, Actividad Física, Educación Física y equipamientos recreativos y deportivos articulado con el Sistema y Política Distrital de Participación Ciudadana.
2. Fortalecer el Sistema Distrital de Arte, Cultura y Patrimonio y articularlo con el Sistema y Política Distrital de Participación Ciudadana.
3. Desarrollar un modelo de gestión cultural local del sector, articulado con las diferentes instancias y niveles de la
administración.</t>
    </r>
  </si>
  <si>
    <r>
      <rPr>
        <b/>
        <sz val="36"/>
        <rFont val="Calibri"/>
        <family val="2"/>
      </rPr>
      <t>Objetivo especifico asociado:</t>
    </r>
    <r>
      <rPr>
        <sz val="36"/>
        <rFont val="Calibri"/>
        <family val="2"/>
      </rPr>
      <t xml:space="preserve">
1. Apoyar la implementación de una estrategia sociocultural orientada a la construcción de escenarios urbanos para la paz, el fortalecimiento del tejido social, a la atención y reparación integral a las víctimas del conflicto armado interno, de acuerdo con los contextos locales.
2. Apoyar en el diseño, implementación y seguimiento de una estrategia que apunte a la construcción de comunidad, mediante el fomento a iniciativas ciudadanas que aporten al desarrollo y fortalecimiento de capacidades de las comunidades en los territorios priorizados</t>
    </r>
  </si>
  <si>
    <t>a. Formular, implementar y evaluar las políticas públicas de fomento en lectura, escritura y cultura digital.
b. Adelantar estrategias de articulación y cooperación interinstitucional con agentes públicos y privados, a nivel local, distrital, nacional e internacional, para el desarrollo de acciones que fortalezcan las bibliotecas públicas y los programas de lectura, escritura y cultura digital en la ciudad.
c. Dirigir la operación, el fortalecimiento, la modernización y el desarrollo de la Red Distrital de Bibliotecas Públicas de Bogotá, D.C., de conformidad con el Acuerdo Distrital 644 de 2016 y el Decreto Distrital 624 de 2016 o las normas que la modifiquen.
d. Concertar y definir estrategias y mecanismos para impulsar la articulación entre la Red Distrital de Bibliotecas Públicas de Bogotá, D.C., la red de bibliotecas escolares y las bibliotecas del sector privado.
e. Formular estrategias que permitan ampliar los sistemas de producción y circulación de materiales de lectura y promover nuevas posibilidades de circulación y acceso a los ciudadanos.
f. Fomentar la permanente actualización y formación del talento humano que interviene en las bibliotecas y en los programas de lectura, escritura y cultura digital, mediante procesos de formación, sistematización, investigación e intercambio de experiencias.
g. Divulgar las iniciativas, programas y proyectos de lectura, escritura y cultura digital a través de medios masivos de comunicación resaltando su significado, importancia y beneficios para la ciudad.
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
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</si>
  <si>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t>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t>
  </si>
  <si>
    <t>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</si>
  <si>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r>
      <rPr>
        <b/>
        <sz val="40"/>
        <rFont val="Calibri"/>
        <family val="2"/>
      </rPr>
      <t>Objetivo especifico asociado:</t>
    </r>
    <r>
      <rPr>
        <sz val="40"/>
        <rFont val="Calibri"/>
        <family val="2"/>
      </rPr>
      <t xml:space="preserve">
1. Promover las capacidades, el gusto y la valoración de la lectura y la escritura desde la primera infancia, como prácticas integradas a un universo amplio de cultura y conocimiento.
2.Fortalecer y modernizar el sistema de bibliotecas públicas y articularlo con las bibliotecas escolares y los espacios no convencionales.
3. Consolidar la biblioteca digital de Bogotá y generar las capacidades necesarias para desempeñarse en el entorno virtual.
4. Generar conocimiento e investigación en torno a las prácticas de lectura y escritura.</t>
    </r>
  </si>
  <si>
    <t>Oficina</t>
  </si>
  <si>
    <t>a. Evaluar en forma independiente el Sistema de Control Interno de la entidad y proponer al representante legal las recomendaciones para mejorarlo.
b. Planear, dirigir y organizar la verificación y evaluación del Sistema de Control Interno.
c. Verificar que el Sistema de Control Interno esté formalmente establecido dentro de la Secretaría y que su ejercicio sea intrínseco al desarrollo de las funciones de todos los cargos y, en particular, de aquellos que tengan responsabilidad de mando.
d. Verificar que los controles definidos para los procesos y actividades de la Secretaría, se cumplan por los responsables de su ejecución y en especial, que las áreas o servidores públicos encargados de la aplicación del régimen disciplinario ejerzan adecuadamente esta función
e. Verificar que los controles asociados con todas y cada una de las actividades de la Secretaría, estén adecuadamente definidos, sean apropiados y se mejoren permanentemente.
f. Propender por el cumplimiento de las leyes, normas, políticas, procedimientos, planes, programas, proyectos y metas de la Secretaría y recomendar los ajustes necesarios;</t>
  </si>
  <si>
    <t>g. Servir de apoyo a los directivos en el proceso de toma de decisiones, a fin que se obtengan los resultados esperados.
h. Verificar los procesos relacionados con el manejo de los recursos, bienes y los sistemas de información de la entidad y recomendar los correctivos que sean necesarios.
i. Fomentar en toda la Secretaría la formación de una cultura de control que contribuya al mejoramiento continuo en el cumplimiento de la misión institucional.
j. Evaluar y verificar la aplicación de los mecanismos de participación ciudadana, que en desarrollo del mandato constitucional y legal, diseñe la dependencia correspondiente.
k. Mantener permanentemente informados a los directivos acerca del estado del control interno dentro de la entidad, dando cuenta de las debilidades detectadas y de las fallas en su cumplimiento.
l. Desarrollar acciones para valorar la administración de los riesgos institucionales, informar a la alta dirección sobre el estado de los mismos y aconsejar sobre la mejora en los controles y posibilidades de mitigación.</t>
  </si>
  <si>
    <t>m. Asesorar a la Secretaría en la relación con organismos de control externos, facilitando los requerimientos, la coordinación de los informes y la información relevante y pertinente que estos requieran.
n. Las demás que le sean asignadas y que correspondan a la naturaleza de la dependencia.</t>
  </si>
  <si>
    <t>a. Participar en la formulación y ejecución del Plan Estratégico de la Secretaría Distrital de Cultura, Recreación y Deporte.
b. Dirigir la atención de consultas en materia disciplinaria y la elaboración de análisis sobre la misma materia, de acuerdo con la normatividad vigente.
c. Adelantar la indagación preliminar, la investigación formal y fallar en primera instancia los procesos disciplinarios contra los servidores y ex servidores de la Secretaría Distrital de Cultura, Recreación y Deporte, de conformidad con el Código Disciplinario Único y demás disposiciones que regulan la materia.
d. Asesorar y mantener informado al Despacho de la Secretaría en todo lo relacionado con la aplicación del régimen disciplinario y de los procesos que se adelanten contra los servidores y ex servidores de la Secretaría Distrital de Cultura, Recreación y Deporte.
e. Divulgar al interior de la entidad el Código Disciplinario Único con el objeto de prevenir la ocurrencia de conductas violatorias del mismo.</t>
  </si>
  <si>
    <t xml:space="preserve">f. Coordinar programas de asesoría y capacitación a los funcionarios de la entidad, para prevenir la ocurrencia de conductas, acciones u omisiones que puedan dar lugar a la imposición de sanciones disciplinarias.
g. Comunicar y notificar los actos administrativos, fallos y autos proferidos por la Secretaría en ejercicio de la potestad disciplinaria, en los términos previstos en el Código Disciplinario Único y la normatividad que rige la materia.
h. Proyectar las resoluciones mediante las cuales se haga efectiva la aplicación de las sanciones disciplinarias impuestas contra los servidores y ex servidores de la Secretaría Distrital de Cultura, Recreación y Deporte.
i. Efectuar el seguimiento a la ejecución de las sanciones disciplinarias que se impongan a los servidores y ex servidores de la Secretaría Distrital de Cultura, Recreación y Deporte, hasta su remisión a la jurisdicción coactiva, si es el caso.
j. Asesorar al Despacho de la Secretaría en la implementación de estrategias para prevenir la comisión de faltas disciplinarias.
k. Las demás que le sean asignadas y que correspondan a la naturaleza de la dependencia.
</t>
  </si>
  <si>
    <t>Programación y seguimiento durante la vigencia 2019</t>
  </si>
  <si>
    <t>De los usuarios</t>
  </si>
  <si>
    <t xml:space="preserve">* Reconocimiento Personería Jurídica y Reforma Estatutaria
* Inscripción de dignatarios de las ESAL
* Certificado de Existencia y representación legal ESAL
* Registro y sello de libros </t>
  </si>
  <si>
    <t>Organismos deportivos y recreativos vinculados al Sistema Nacional del Deporte con domicilio en el Distrito Capital</t>
  </si>
  <si>
    <t xml:space="preserve">* Verificación y análisis de la información jurídica, financiera y contable
* Certificado de Inspección, Vigilancia y Control </t>
  </si>
  <si>
    <t>2. Expedición de certificados de Inspección, Vigilancia y Control de las ESAL con fines culturales, deportivos y/o recreativos
3. Orientación personalizada a las ESAL de competencia de la SCRD
4. Capacitaciones a las ESAL sobre los aspectos relacionados con la función registral y de inspección, vigilancia y control</t>
  </si>
  <si>
    <t>Entidades sin ánimo de lucro, con fines culturales, recreativos y deportivos, registradas en la Cámara de Comercio de Bogotá y que no pertenecen al Sistema Nacional del Deporte</t>
  </si>
  <si>
    <t>Transformaciones Culturales</t>
  </si>
  <si>
    <t>_Nuevos libros disponibles en las bibliotecas públicas – Biblored y otros  espacios públicos de lectura.
_personas formadas en programas de lectura, escritura y uso de las bibliotecas públicas
_espacios de valoración social del libro, la lectura y la escritura.</t>
  </si>
  <si>
    <t>Amplia y diversa programación de actividades de promoción y apropiación  de la lectura y la escritura en los siguientes espacios:
_Red de 23 bibliotecas públicas de Biblored
_81 Paraderos Para libros Para Parques - PPP
_10 Pibloestaciones en Transmilenio
_12 Puestos de lectura en plazas de mercado
_40 Centros de desarrollo infantil ACUNAR y/o hogares comunitarios y/o núcleos de familias en acción con programas de lectura.
_bibliotecas comunitarias
_proyectos de promoción de lectura y escritura apoyados.</t>
  </si>
  <si>
    <t>Número de libros disponibles en la Red de bibliotecas en la vigencia</t>
  </si>
  <si>
    <t>Prestación de servicios profesionales para el desarrollo de los procesos precontractuales y post contractuales del proyecto de inversión de la Dirección de Lectura y  Bibliotecas.</t>
  </si>
  <si>
    <t>Prestar con plena autonomía técnica y administrativa los servicios profesionales para apoyar la planeación, seguimiento y evaluación del Plan de fortalecimiento a las bibliotecas comunitarias ofrecido por la Dirección de Lectura y Bibliotecas.</t>
  </si>
  <si>
    <t>N.A.</t>
  </si>
  <si>
    <r>
      <t xml:space="preserve">Anticorrupción y de Atención al Ciudadano
Rendición de cuentas - </t>
    </r>
    <r>
      <rPr>
        <sz val="36"/>
        <rFont val="Calibri"/>
        <family val="2"/>
      </rPr>
      <t>Subcomponente 2
Diálogo de doble vía con la ciudadanía y sus organizaciones
Monitoreo y revisión</t>
    </r>
  </si>
  <si>
    <t>Realización de jornadas informativas para la socialización y recepción de inquietudes de las convocatorias a cargo de la DACP
*Ley del Espectáculos Públicos</t>
  </si>
  <si>
    <t>Secretaria Técnica del Consejo de Infraestructura Cultural (Decreto 480 de 2018)</t>
  </si>
  <si>
    <t>Una (1) reunión por semestre</t>
  </si>
  <si>
    <t>El SIDFAC es un Modelo de gestión para la orientación, articulación, fortalecimiento y sostenibilidad de los procesos y programas de formación artística y cultural en Bogotá y sus localidades</t>
  </si>
  <si>
    <t>Sistema Distrital de Formación Artística y Cultural SIDFAC</t>
  </si>
  <si>
    <t>FOMENTO</t>
  </si>
  <si>
    <t>PR-FOM-04 v15 Programa distrital de estímulos</t>
  </si>
  <si>
    <t>Apoyos a agentes del sector en procesos de profesionalización a través de estímulos</t>
  </si>
  <si>
    <t>Asesoria y orientación para procedimientos de la DACP cómo:
*Regulación de actividades artisticas en espacio público. 
*Orientación para nuevas implantaciones de expresiones artisticas de caracter permanente en el espacio publico - VIARTE
*Inclusión, exclusión o cambio de categoria de un BIC</t>
  </si>
  <si>
    <t>Número de asesorias y/o orientación para procedimientos de la DACP</t>
  </si>
  <si>
    <t>Posesión de los nuevos consejeros e instalción  de los diferentes consejos y así continuar con el trabajo en la construcción de agendas estrategicas.</t>
  </si>
  <si>
    <t>Actualización de información de quienes conforman cada uno de los consejos del Sistema Distrital de Arte, Cultura y Patrimonio, teniendo encuenta las elecciones 2018 y los cambios realizados por el decreto 480 de 2018.</t>
  </si>
  <si>
    <t>Nombres de los integrantes de los consejos del SDACP actualizados en el micrositio.</t>
  </si>
  <si>
    <t>Posesión de los Consejeros electos del SDACP Y SDRAFE, e instalación de los consejos</t>
  </si>
  <si>
    <t>Publicación de actas de consejos</t>
  </si>
  <si>
    <t>Las mesas Culturales se suprimieron según el Decreo 480 de 2018.</t>
  </si>
  <si>
    <t>Fortalecee el SDACP</t>
  </si>
  <si>
    <t>n.a</t>
  </si>
  <si>
    <t>Actualización Política de Administración de Riesgos. De acuerdo con los lineamientos establecidos por el DAFP.</t>
  </si>
  <si>
    <t>Realizar y actualizar la matrices de  componentes del Plan Anticorrupción y Atención al Ciudadano.</t>
  </si>
  <si>
    <t>Actualización del mapa de riesgos.</t>
  </si>
  <si>
    <t>Plantear las acciones para mitigar posibles riesgos que la puedan desviar del cumplimiento de sus metas.</t>
  </si>
  <si>
    <t>Divulgación a nivel interno y externo del Plan Anticorrupción y Atención al Ciudadano con sus anexos: Matrices del PAAC y Mapa de Riesgos, para recibir observaciones.</t>
  </si>
  <si>
    <t xml:space="preserve">Enviar correos con los documentos para observaciones de los ciudadanos, utilizando las bases datos de los asistente que participaron en espacios de rendición de cuentas 2018.
</t>
  </si>
  <si>
    <t>Ciudadanos</t>
  </si>
  <si>
    <t>Monitorear los planes de manejo del mapa de riesgos.</t>
  </si>
  <si>
    <t xml:space="preserve">Públicar los cambios solicitados en la página web de Secretaría.
</t>
  </si>
  <si>
    <t>Monitorear y recordar las actividades programadas en las matrices del PAAC</t>
  </si>
  <si>
    <t>Realizar Dialogo Ciudadano del sector</t>
  </si>
  <si>
    <t>Realizar Dialogo Ciudadano de la Secretaría</t>
  </si>
  <si>
    <t>Socialización a los servidores públicos sobre la importancia  de la rendición de cuentas.</t>
  </si>
  <si>
    <t>Implementación de la Estrategia de Rendición de Cuentas.</t>
  </si>
  <si>
    <t>Evaluación de acuerdo con la estrategia de rendición de cuentas definida.</t>
  </si>
  <si>
    <t>Publicación de la evaluación de la Rendición de Cuentas por parte de los ciudadanos.</t>
  </si>
  <si>
    <t>Publicación conclusiones y compromisos resultado dialogo ciudadano</t>
  </si>
  <si>
    <t>Publicar el Informe de Gestión Mensual de la SCRD (Mensualmente cuantitativo y trimestralmente cualitativo).</t>
  </si>
  <si>
    <t>Publicar el Plan de Acción (Presupuestal) mensualmente.</t>
  </si>
  <si>
    <t>Publicar la última versión de los documentos de formulación de los proyectos de inversión y Fichas EBI.</t>
  </si>
  <si>
    <t>Otorgar 42 estímulos a agentes del sector Cultura, Recreación y Deporte</t>
  </si>
  <si>
    <t>N/A</t>
  </si>
  <si>
    <t>Número de jornadas realizadas</t>
  </si>
  <si>
    <t>Publicar la Resolución de apertura programa distrital de estímulos, términos y condiciones de concursos,formularios de inscripción, inscritos</t>
  </si>
  <si>
    <t>Numero de resoluciones publicadas</t>
  </si>
  <si>
    <t>Publicar los diferentes listados que hacen parte del proceso de convocatoria.</t>
  </si>
  <si>
    <t xml:space="preserve">Número de listados publicados </t>
  </si>
  <si>
    <t>Publicar la Resolución de los ganadores.</t>
  </si>
  <si>
    <t xml:space="preserve">Número de Resoluciones de ganadores Publicadas </t>
  </si>
  <si>
    <t>Divulgar la información del evento de reconocimiento ganadores concursos 2019.</t>
  </si>
  <si>
    <t>Realizar el evento de Reconocimiento de Ganadores</t>
  </si>
  <si>
    <t>Publicación en medio interno de la SCRD  "Plan de Integridad 2019"</t>
  </si>
  <si>
    <t>Cumplimiento fecha de publicación</t>
  </si>
  <si>
    <t>Reunión con los Gestores de Integridad para dar a conocer el "Plan de Integridad 2019"</t>
  </si>
  <si>
    <t>Cumplimiento fecha de reunión
Cumplimiento contenido desarrollado en reunión</t>
  </si>
  <si>
    <t>Desarrollar un curso que  contenga el tema de los "Valores - Código de Integridad"</t>
  </si>
  <si>
    <t>Curso realizado
Cumplimiento fecha de desarrollo</t>
  </si>
  <si>
    <t>Video de los Valores contenidos en el "Código de Integridad"</t>
  </si>
  <si>
    <t>Video elaborado
Cumplimiento fecha de desarrollo</t>
  </si>
  <si>
    <t>Capacitación para desarrollar competencias blandas, donde participarán Gestores de Integridad</t>
  </si>
  <si>
    <t>Cumplimiento tema a desarrollar en la capacitación
Cumplimiento de fecha de ejecución</t>
  </si>
  <si>
    <t>Campaña Gestión de Cambio de los Valores del "Código de Integridad" - en medio de comunicación interno</t>
  </si>
  <si>
    <t>Cumplimiento tema desarrollado en campaña
Cumplimiento fecha de desarrollo campaña</t>
  </si>
  <si>
    <t>Encuesta para verificar el conocimiento de los Valores contenidos en el "Código de Integridad"</t>
  </si>
  <si>
    <t>Cumplimiento tema desarrollado en encuesta
Cumplimiento fecha de desarrollo de encuesta
El 60% de la población encuestada, conoce los valores del Código de Integridad</t>
  </si>
  <si>
    <t>Comunicación de resultados de la encuesta realizada</t>
  </si>
  <si>
    <t>Cumplimiento fecha comunicación resultados</t>
  </si>
  <si>
    <t xml:space="preserve">Elaboración del informe de las actividades previstas en el Plan de Integridad 2019  </t>
  </si>
  <si>
    <t>Cumplimiento fecha elaboración de informe</t>
  </si>
  <si>
    <t xml:space="preserve">Inducción
</t>
  </si>
  <si>
    <t xml:space="preserve">Reinducción </t>
  </si>
  <si>
    <t>Contenidos internos SCRD</t>
  </si>
  <si>
    <t>Capacitación Orfeo</t>
  </si>
  <si>
    <t>Conocimiento general funcionamiento SECOP</t>
  </si>
  <si>
    <t>Manejo SICO</t>
  </si>
  <si>
    <t xml:space="preserve">Taller manejo de Sistema Distrital de Quejas y Soluciones-SDQS y Derechos de Petición
</t>
  </si>
  <si>
    <t xml:space="preserve">Planeación etapa precontractual </t>
  </si>
  <si>
    <t>Actualización en Derecho Administrativo Sancionatorio</t>
  </si>
  <si>
    <t xml:space="preserve">Normas de auditoría </t>
  </si>
  <si>
    <t>Curso Virtual "Transformar, gozar y crecer en la Cultura organizacional"</t>
  </si>
  <si>
    <t xml:space="preserve">Innovación como estrategia organizacional, fortaleciendo el trabajo en equipo </t>
  </si>
  <si>
    <t>Servicio al cliente</t>
  </si>
  <si>
    <t xml:space="preserve">Argumentación jurídica 
 </t>
  </si>
  <si>
    <t>Funcionarios y ciudadanos</t>
  </si>
  <si>
    <t>funcionarios y ciudadanos</t>
  </si>
  <si>
    <t>funcionarios</t>
  </si>
  <si>
    <t>Comunidad Institucional</t>
  </si>
  <si>
    <t>Informe de Seguimiento elaborado</t>
  </si>
  <si>
    <t>9/13/0219</t>
  </si>
  <si>
    <t>Realizar Seguimiento 1 al plan de mejoramiento institucional (Entes de Control)</t>
  </si>
  <si>
    <t>Seguimiento al Plan de mejoramiento realizado</t>
  </si>
  <si>
    <t>Realizar Seguimiento 2 al plan de mejoramiento institucional (Entes de Control)</t>
  </si>
  <si>
    <t>Realizar 2 Seguimientos al Plan Anticorrupción y de Atención al Ciudadano.</t>
  </si>
  <si>
    <t>Seguimientos PAAC Realizados</t>
  </si>
  <si>
    <t>Realizar 3 Seguimientos al estado del Sistema de Control Interno.</t>
  </si>
  <si>
    <t>Informes pormenorizados de control interno realizados</t>
  </si>
  <si>
    <t>Realizar  2 Seguimientos sobre las quejas, sugerencias y reclamos presentadas en la SCRD</t>
  </si>
  <si>
    <t>Informes de Seguimiento a PQRS realizados</t>
  </si>
  <si>
    <t>CUMPLIDA EN 2017</t>
  </si>
  <si>
    <t>Meta sin anualización</t>
  </si>
  <si>
    <t>163 - Número de equipamientos culturales, recreativos y deportivos mejorados</t>
  </si>
  <si>
    <t>Pagar 100 % de los compromisos de vigencias anteriores</t>
  </si>
  <si>
    <t>Pasivos exigibles</t>
  </si>
  <si>
    <t>% de pago de los compromisos de vigencias anteriores</t>
  </si>
  <si>
    <t xml:space="preserve">Nueva </t>
  </si>
  <si>
    <t>Funcionarios y contratistas (Comunidad institucional)</t>
  </si>
  <si>
    <t>producto</t>
  </si>
  <si>
    <t>Funcionarios y contratistas que prestan servicios en los puntos de atencion al ciudadano</t>
  </si>
  <si>
    <t>Calidad</t>
  </si>
  <si>
    <t>Funcionarios de la entidad</t>
  </si>
  <si>
    <t>Realizar una muestra mensual de 5 derechos de petición y evaluar la calidad de las respuestas que emite la Secretaría, de acuerdo a los seguimientos que realiza la Subsecretaría del servicio a la ciudadanía de la Secretaría General.</t>
  </si>
  <si>
    <t xml:space="preserve">15 dia habil de cada mes </t>
  </si>
  <si>
    <t>Funcionarios y contratistas responsables de cada area</t>
  </si>
  <si>
    <t xml:space="preserve">Realizar mensualmente mediciones de percepción de los ciudadanos con respecto a la calidad y accesibilidad de la oferta institucional y el servicio recibido. </t>
  </si>
  <si>
    <t xml:space="preserve">5 dia habil de cada mes </t>
  </si>
  <si>
    <t>10 dia habil de cada mes</t>
  </si>
  <si>
    <t>10 dia habil del mes siguiente</t>
  </si>
  <si>
    <t>Responsable atencion al ciudadano</t>
  </si>
  <si>
    <t>Implementar el instrumento y la metodología para el levantamiento y registro de activos de información e índice de información clasificada y reservada en un área de la entidad</t>
  </si>
  <si>
    <t>Implementacion del instrumento</t>
  </si>
  <si>
    <t>Esquema de Publicación (Actualizar, Adoptar y socializar)</t>
  </si>
  <si>
    <t>Difusion del esquema de publicacion</t>
  </si>
  <si>
    <t>Anticorrupción y de Atención al Ciudadano
Transparencia /
Subcomponente 1 /
Lineamientos de Transparencia Activa</t>
  </si>
  <si>
    <t>Funcionario y/o contratista encargado del area</t>
  </si>
  <si>
    <t>2 dia habil luego de publicado el informe en la Contraloria Distrital</t>
  </si>
  <si>
    <t>2 dia habil luego de numerada y comunicada al grupo interno de recursos financieros</t>
  </si>
  <si>
    <t xml:space="preserve">Funcionarios y contratistas </t>
  </si>
  <si>
    <t>Publicacion en medio interno de la SCRD "Plan de integridad 2019"</t>
  </si>
  <si>
    <t>Gestor de integridad encargado</t>
  </si>
  <si>
    <t>Publicacion en Cultunet</t>
  </si>
  <si>
    <t>Reunión con los Gestores de Integridad para dar a conocer el "Plan de Integridad 2019".</t>
  </si>
  <si>
    <t>Lista de aisitencia y/o acta de reunion</t>
  </si>
  <si>
    <t>Anticorrupción y de Atención al Ciudadano/
Integridad / Plan gestión de la Integridad
Subcomponente /Ejecución</t>
  </si>
  <si>
    <t>Lista de asistencia de los participantes</t>
  </si>
  <si>
    <t>Video</t>
  </si>
  <si>
    <t xml:space="preserve">Capacitación para desarrollar competencias blandas, donde participarán Gestores de Integridad.   </t>
  </si>
  <si>
    <t>Listado de asistencia</t>
  </si>
  <si>
    <t xml:space="preserve">Campaña Gestión de Cambio de los Valores del "Código de Integridad" - en medio de comunicación interno.   </t>
  </si>
  <si>
    <t xml:space="preserve">Anticorrupción y de Atención al Ciudadano/
Integridad / Plan gestión de la Integridad
Subcomponente /Seguimiento  </t>
  </si>
  <si>
    <t xml:space="preserve">Encuesta para verificar el conocimiento de los Valores contenidos en el "Código de Integridad"
</t>
  </si>
  <si>
    <t>Una (1) encuesta aplicada</t>
  </si>
  <si>
    <t>Anticorrupción y de Atención al Ciudadano/
Integridad / Plan gestión de la Integridad
Subcomponente /Seguimiento</t>
  </si>
  <si>
    <t>Comunicación de resultados de la encuesta realizada.</t>
  </si>
  <si>
    <t xml:space="preserve">Publicación en Cultunet Campaña de los Valores plasmados en el Código de Integridad </t>
  </si>
  <si>
    <t>Elaboración del informe de las actividades previstas en el Plan de Integridad 2019.</t>
  </si>
  <si>
    <t>Informe</t>
  </si>
  <si>
    <t>Diseñar el instrumento y la metodología para el levantamiento y registro de activos de información e índice de información clasificada y reservada</t>
  </si>
  <si>
    <t>Instrumento diseñado con su respectiva metodología</t>
  </si>
  <si>
    <t>Difusión del esquema de publicación</t>
  </si>
  <si>
    <t>Cada dos meses (el ultimo dia del segundo mes)</t>
  </si>
  <si>
    <t>Acta de Reunión con lo líderes operativos.</t>
  </si>
  <si>
    <r>
      <t xml:space="preserve">Anticorrupción y de Atención al Ciudadano
Riesgo de Corrupción - </t>
    </r>
    <r>
      <rPr>
        <sz val="36"/>
        <rFont val="Calibri"/>
        <family val="2"/>
      </rPr>
      <t>Subcomponente/Proceso 4
Monitoreo y revisión</t>
    </r>
  </si>
  <si>
    <t>Formación de mediadores</t>
  </si>
  <si>
    <t>% Part.Proyecto</t>
  </si>
  <si>
    <t>997 - Fotalecimiento de los procesos y agentes de formación del sector</t>
  </si>
  <si>
    <t>1011 -  Lectura, escritura y redes de conocimiento</t>
  </si>
  <si>
    <t>Meta
2016-2020</t>
  </si>
  <si>
    <t>Gestionar la construcción de 1 equipamiento cultural CEFE Chapinero</t>
  </si>
  <si>
    <t>% en la gestiionar la construcción de un CEFE</t>
  </si>
  <si>
    <t>Otorgar 276 estímulos a agentes del sector Cultura, Recreación y Deporte</t>
  </si>
  <si>
    <t>% en la implementación de las acciones de formulación y evaluación de las politicas públicas de los subcampos del arte, la cultura y el patrimonio priorizadas</t>
  </si>
  <si>
    <r>
      <t xml:space="preserve">391 - % de sostenibilidad del Sistema Integrado de Gestión en el Gobierno Distrital </t>
    </r>
    <r>
      <rPr>
        <b/>
        <sz val="48"/>
        <color indexed="10"/>
        <rFont val="Calibri"/>
        <family val="2"/>
      </rPr>
      <t>(Finalizado 2018)</t>
    </r>
  </si>
  <si>
    <t>557 - Porcentaje de ejecución del Plan de Adecuación y Sostenibilidad SIGD - MIPG en las entidades distritales</t>
  </si>
  <si>
    <t>FINALIZADA EN 2018</t>
  </si>
  <si>
    <r>
      <t xml:space="preserve">Porcentaje de personas con discapacidad vinculadas laboralmente como servidores públicos </t>
    </r>
    <r>
      <rPr>
        <b/>
        <sz val="48"/>
        <color indexed="10"/>
        <rFont val="Calibri"/>
        <family val="2"/>
      </rPr>
      <t>(Cumplida 2017)</t>
    </r>
  </si>
  <si>
    <r>
      <t xml:space="preserve">Índice de gobierno abierto
</t>
    </r>
    <r>
      <rPr>
        <b/>
        <sz val="48"/>
        <color indexed="10"/>
        <rFont val="Calibri"/>
        <family val="2"/>
      </rPr>
      <t>El seguimiento lo hace SEC.GENERAL</t>
    </r>
  </si>
  <si>
    <r>
      <t xml:space="preserve">Puntos del índice de Desarrollo del Servicio Civil incrementados
</t>
    </r>
    <r>
      <rPr>
        <b/>
        <sz val="48"/>
        <color indexed="10"/>
        <rFont val="Calibri"/>
        <family val="2"/>
      </rPr>
      <t>El seguimiento lo hace el Servicio Civil</t>
    </r>
  </si>
  <si>
    <t>162 - Número de equipamientos culturales, recreativos y deportivos gestionados</t>
  </si>
  <si>
    <t>381 - Realizar 350 Acciones de participación ciudadana desarrolladas por organizaciones comunales, sociales y comunitarias ( Sector Gobierno hace seguimiento)</t>
  </si>
  <si>
    <t>381 - Realizar 350 Acciones de participación ciudadana desarrolladas por organizaciones comunales, sociales y comunitarias (Solo SDCRD)</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</si>
  <si>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</si>
  <si>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Atender de manera transversal las necesidades de todos los procesos de la SCRD, en materia de entrada, traslado,control y disposicion final de bienes muebles; mantenimiento preventivo y correctivo de bienes muebles e inmuebles; prestación de servicios generales, protección de bienes muebles, inmuebles y activos, gestión documental y ambiental y de creación, manejo y control de caja menor, con el fin de garantizar la conservación y funcionamiento adecuado de los bienes muebles e inmuebles a cargo de la entidad.</t>
  </si>
  <si>
    <t xml:space="preserve">Realizar seguimiento sobre el comportamiento del numero de biciusuarios frente al número de funcionarios de planta </t>
  </si>
  <si>
    <t xml:space="preserve">Establecer el número de noticias publicadas en medios de comunicación no pagas para medir la eficacia de los recursos humanos de la Oficina Asesora de Comunicaciones 
</t>
  </si>
  <si>
    <t xml:space="preserve">Medir el alcance de las redes sociales de la entidad y a cuenta ciudadania se accede mediante ellas 
Medir la eficacia de las publicaciones en las redes de la SCRD 
Para habilitar la compatibilidad con lectores de pantalla, pulsa Ctrl+Alt+Z. Para obtener información acerca de las combinaciones de teclas, pulsa Ctrl+barra diagonal.
</t>
  </si>
  <si>
    <t>Medir la eficiencia de las estrategias de comunicacion interna aplicadas conforme a los articulos y eventos publicados en la cultunet</t>
  </si>
  <si>
    <t>Medir la eficacia de las publicaciones en el portal web en la seccion de actualidad</t>
  </si>
  <si>
    <t>IND-COM-01 Noticias en medios de comunicación publicadas no pagas</t>
  </si>
  <si>
    <t>IND-COM-02 Interacciones en las redes de la SCRD (faceboook+twitter+instagram+youtube)</t>
  </si>
  <si>
    <t>IND-JUR-01 Eficiencia de Conceptos jurídicos</t>
  </si>
  <si>
    <t>Verificar la eficiencia en el tiempo establecido para la expedición de los conceptos jurídicos.</t>
  </si>
  <si>
    <t>Verificar la efectividad en la respuesta al número de procesos solicitados a la Oficina Asesora Jurídica frente al número contratos o convenios elaborados en 5 o menos días.</t>
  </si>
  <si>
    <t>IND-JUR-03 Efectividad de las actuaciones</t>
  </si>
  <si>
    <t>Verificar la efectividad de la representación judicial</t>
  </si>
  <si>
    <t>IND-JUR-04 Eficacia de asesorias juridicas</t>
  </si>
  <si>
    <t>Medir la cantidad de asesorias juridicas que se presentan a la OAJ y cuantas de estas se resuelven de conformidad a la peticion</t>
  </si>
  <si>
    <t>Anual</t>
  </si>
  <si>
    <t>IND-JUR-05 Eficiencia de proyectos de acuerdo</t>
  </si>
  <si>
    <t>Medir el numero de conceptos de viabilidad de proyectos de acuerdo expedidos por la OAJ en terminos de ley</t>
  </si>
  <si>
    <t>IND-JUR-06 Eficiencia en la elaboracion de las certificaciones contractuales</t>
  </si>
  <si>
    <t xml:space="preserve">Medir cuantas certificaciones expide la OAJ dentro de los terminos estipulados </t>
  </si>
  <si>
    <t>Establecer que el presupesto destinado se ejecute en los proyectos de inversion directa, con forme a las metas y objetivos del proyecto de inversion</t>
  </si>
  <si>
    <t>IND-MEJ-01 
% cierre oportuno de acciones</t>
  </si>
  <si>
    <t xml:space="preserve"> Verificar que las acciones formuladas se cumplan en el tiempo predeterminado.</t>
  </si>
  <si>
    <t>cuatrimestral</t>
  </si>
  <si>
    <t>semestral</t>
  </si>
  <si>
    <t>Verificar que las actividades a realizar enmarcadas en el plan de fortalecimiento del MIPG se ejecuten en el periodo establecido.</t>
  </si>
  <si>
    <t>Fortalecer la gestión de informacion y la entrega oportuna de la misma</t>
  </si>
  <si>
    <t>Semestral</t>
  </si>
  <si>
    <t>Determinar la eficiencia en la sistematización de datos recolectados.</t>
  </si>
  <si>
    <t>Fortalecer la gestión en la generación de conocimiento mediante el análisis de datos, informes de resultados y documentos técnicos del proceso.</t>
  </si>
  <si>
    <t>Determinar 91 grado de satisfacción de, los usuarios internos y externos de la entidad, respecto a las acciones de información y acompaeamnito. Respecto a las personas satisfechas se toman las que califican con 4 y 5.</t>
  </si>
  <si>
    <t xml:space="preserve">Determinar la eficacia de las acciones de orientación y acompañamiento en  la implementación de las estrategias de transformación cultural, que cumplen con todo el ciclo para su desarrollo </t>
  </si>
  <si>
    <t>Fortalecer la gestion en la generacion de conocimiento mediante el analisis de datos, informes de resultados y documentos tecnicos del proceso</t>
  </si>
  <si>
    <t>Realizar segumiento a la entrega de los estímulos ofertados durante cada vigencia.</t>
  </si>
  <si>
    <t>IND-FOM-02 Nivel de satisfacción de los participantes con los procesos de  convocatoria</t>
  </si>
  <si>
    <t>Realizar seguimiento a la satisfacción de los participantes frente a las convocatorias ofertadas</t>
  </si>
  <si>
    <t>Realizar seguimiento a la entrega de recursos para la cofinanciación de proyectos de las organizaciones culturales y recreativas, con el fin de establecer futuras líneas de acción para fortalecer el número de proyectos cofinanciados para la siguiente vigencia</t>
  </si>
  <si>
    <t>Conocer la participación de los diferentes grupos poblacionales, étnicos y etarios en el distrito en los diferentes programas.</t>
  </si>
  <si>
    <t>Establecer la territorialización de los recursos a nivel distrital.</t>
  </si>
  <si>
    <t>Realizar seguimiento del número de ciudadanos que integran y nutren los diferentes espacios y actividades del sistema</t>
  </si>
  <si>
    <t>Realizar el seguimiento de las instacias de participación del sistema que se encuentran activas</t>
  </si>
  <si>
    <t>Realizar un seguimiento sobre las acciones que realiza las diferentes entidades e instutuciones en la implementación de las políticas públicas poblacionales</t>
  </si>
  <si>
    <t>Verificar y evaluar de manera objetiva e independiente el Sistema de Control Interno y los procesos establecidos para el desarrollo de las actividades que permitan contribuir con el mejoramiento continuo y el cumplimiento de los objetivos de la entidad.
Del Indicador: Medir el cumplimiento del plan de trabajo de Control Interno</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</si>
  <si>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Atender criterios de la Ley 734 de 2002.</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</si>
  <si>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Medir la ejecución de actividades que fomentan la labor preventiva relacionada con conductas disciplinarias.</t>
  </si>
  <si>
    <t>Prestar los servicios profesionales para apoyar los procesos de preproducción, producción y postproducción artística y cultural de los eventos estratégicos del Despacho de la Secretaría de Cultura, Recreación y Deporte.</t>
  </si>
  <si>
    <t>Servicios de interpretación - Lenguaje de señas Colombiano</t>
  </si>
  <si>
    <t>Apoyar 9 intervenciones artístico,culturales y deportivas en Vivienda de Interés Prioritario (VIP)</t>
  </si>
  <si>
    <t>Prestar los servicios profesionales para apoyar en la gestión e implementación técnica, metodológica y conceptual de la estrategia “Ciudadanías LAB", en los territorios priorizados en el desarrollo del Proyecto de Inversión 1137 “Comunidades Culturales para la Paz”.</t>
  </si>
  <si>
    <t>Prestar los servicios profesionales para apoyar el seguimiento administrativo, financiero y el desarrollo e implementación del componente de innovación social del Proyecto de Inversión 1137: “Comunidades Culturales para la Paz.</t>
  </si>
  <si>
    <t>Definición y seguimiento del plan de seguridad y privacidad de la información y tratamiento de riesgos 2019</t>
  </si>
  <si>
    <t>% de cumplimiento de la actividad programada</t>
  </si>
  <si>
    <t>Seguimiento II trimestre 2019</t>
  </si>
  <si>
    <t>Seguimiento III trimestre 2019</t>
  </si>
  <si>
    <t>Seguimiento IV trimestre 2019</t>
  </si>
  <si>
    <t>1. Actualización de Políticas de Seguridad y Privacidad de la Información</t>
  </si>
  <si>
    <t>2. Actualización de los instrumentos de la Ley 1712 del 2014.</t>
  </si>
  <si>
    <t>3. Metodología para la gestión de riesgos de seguridad digital</t>
  </si>
  <si>
    <t>4. Implementación del plan de tratamiento de riesgos de seguridad digital de la SCRD</t>
  </si>
  <si>
    <t>5. Establecer el plan de control operacional.</t>
  </si>
  <si>
    <t>6.  Definición e Implementación del programa de Cultura Organizacional de Seguridad y Privacidad de la Información.</t>
  </si>
  <si>
    <t>7. Diseño, implementación y análisis de la encuesta de percepción de Seguridad y Privacidad de la Información</t>
  </si>
  <si>
    <t>8. Revisión y valoración de controles de seguridad y privacidad de la información de acuerdo con el Anexo A de la ISO 27001:2013</t>
  </si>
  <si>
    <t>9. Medición y Reportes de indicadores del SGSI</t>
  </si>
  <si>
    <t>10. Seguimiento al MSPI</t>
  </si>
  <si>
    <t xml:space="preserve">Seguimiento I trimestre 2019
Se realiza seguimiento del plan a corte del 29 de marzo del 2019, con un avance del 8% de las acciones implementadas.  </t>
  </si>
  <si>
    <t>1- Arquitectura Empresarial (Acumulado Primera Fase 2017 y Segunda Fase 2018).</t>
  </si>
  <si>
    <t>2- Sistema de gestión de la seguridad de la información.</t>
  </si>
  <si>
    <t>3- IPV6.</t>
  </si>
  <si>
    <t>4- Trámite Subdirección de Arte, Cultura y Patrimonio. Inclusión, exclusión o cambio de categoría de un bien de interés cultural del ámbito Distrital.</t>
  </si>
  <si>
    <t>5- Gestión Plan de Adquisiciones.</t>
  </si>
  <si>
    <t>6- Sistema de Convocatorias Jurados.
https://convocatorias.scrd.gov.co/estimulos/</t>
  </si>
  <si>
    <t>8-Orfeo - Gestión Documental.</t>
  </si>
  <si>
    <r>
      <t xml:space="preserve">7-Observatorio de Culturas.
Encuesta Bienal de Culturas.
</t>
    </r>
    <r>
      <rPr>
        <sz val="36"/>
        <rFont val="Arial"/>
        <family val="2"/>
      </rPr>
      <t>https://www.culturarecreacionydeporte.gov.co/es/cultura-ciudadana/observatorio-de-culturas/encuesta-bienal-de-culturas</t>
    </r>
  </si>
  <si>
    <t>CALIDAD DE VIDA LABORAL:
Invitación a eventos de calidad de vida laboral por parte de otras entidades</t>
  </si>
  <si>
    <t xml:space="preserve">Permanente según programación </t>
  </si>
  <si>
    <t>CALIDAD DE VIDA LABORAL:
Día de la mujer</t>
  </si>
  <si>
    <t>CALIDAD DE VIDA LABORAL:
Reconocimiento Nivel asistencial</t>
  </si>
  <si>
    <t>CALIDAD DE VIDA LABORAL:
Reconocimiento a los mejores funcionarios</t>
  </si>
  <si>
    <t>CALIDAD DE VIDA LABORAL:
Actividades de Integración</t>
  </si>
  <si>
    <t>CALIDAD DE VIDA LABORAL:
Celebración Novena Navideña</t>
  </si>
  <si>
    <t>CALIDAD DE VIDA LABORAL:
Balance de actividades institucional - Actividad de Cierre</t>
  </si>
  <si>
    <t>RECREATIVOS, CULTURALES Y TURÍSTICOS:
Talleres en el espacio denominado "Medio Día en BAHIA"</t>
  </si>
  <si>
    <t>RECREATIVOS, CULTURALES Y TURÍSTICOS:
Celebración del "Día de la Familia"</t>
  </si>
  <si>
    <t>RECREATIVOS, CULTURALES Y TURÍSTICOS:
Pases para diferentes obras y espectáculos</t>
  </si>
  <si>
    <t>De acuerdo con la programación de las entidades promotoras</t>
  </si>
  <si>
    <t>ESTÍMULOS E INCENTIVOS:
Bonos de cumpleaños para los funcionarios.
Publicación de Cumpleaños y
Envío de tarjeta virtual de felicitación</t>
  </si>
  <si>
    <t>ESTÍMULOS E INCENTIVOS:
Promoción de actividades para consolidar la integración familiar y laboral.</t>
  </si>
  <si>
    <t>ESTÍMULOS E INCENTIVOS:
Bonos Navideños para los hijos de los funcionarios de la SCRD.
Requisitos: Niños entre los 0 años y menos de 13 años</t>
  </si>
  <si>
    <t>Entre los meses de enero y diciembre</t>
  </si>
  <si>
    <t>Diciembre</t>
  </si>
  <si>
    <t xml:space="preserve">Entrega de detalle: Comunidad Institucional femenina SCRD </t>
  </si>
  <si>
    <t>35 funcionarios aproximadamente, con responsabilidades asistenciales</t>
  </si>
  <si>
    <t>Abril</t>
  </si>
  <si>
    <t>40 servidores aproximadamente serán reconocidos por el nivel de excelencia en la Evaluación del Desempeño y se les entregará un incentivo.</t>
  </si>
  <si>
    <t>100 servidores aproximadamente</t>
  </si>
  <si>
    <t>Entre mayo y octubre</t>
  </si>
  <si>
    <t>Entre noviembre y 
diciembre</t>
  </si>
  <si>
    <t>DEPORTIVO Y ACTIVIDAD FÍSICA:
Juegos de mesa SCRD  2019</t>
  </si>
  <si>
    <t>100  personas aproximadamente entre servidores de la SCRD y servidores de las entidades del sector.</t>
  </si>
  <si>
    <t>Entre abril y agosto</t>
  </si>
  <si>
    <t xml:space="preserve">20 Funcionarios       Taller Pedrería y Accesocios </t>
  </si>
  <si>
    <t xml:space="preserve">19 de marzo </t>
  </si>
  <si>
    <t>Mayo</t>
  </si>
  <si>
    <t>80 personas aproximadamente  entre funcionarios y familiares</t>
  </si>
  <si>
    <t>RECREATIVOS, CULTURALES Y TURÍSTICOS:
Vacaciones Recreativas y/o actividad infantil para disfrutar en familia 
Requisitos: Niños entre los 5 años y menores de 13 años</t>
  </si>
  <si>
    <t>20 niños hijos de funcionarios de la SCRD</t>
  </si>
  <si>
    <t>Entre junio y
Octubre</t>
  </si>
  <si>
    <t>ESTÍMULOS E INCENTIVOS:
Fechas importantes remuneradas 1. cumpleaños en día hábil. 
2.Descanso compensando según lineamientos internos</t>
  </si>
  <si>
    <t>Funcionarios de planta</t>
  </si>
  <si>
    <t>50 niños aprox</t>
  </si>
  <si>
    <t>Entre marzo y noviembre</t>
  </si>
  <si>
    <t>1. Cumpleaños
2.Según lineamientos</t>
  </si>
  <si>
    <t>20 participantes aproximadamente
Comunidad Institucional</t>
  </si>
  <si>
    <t>Comunidad Institucional, aproximadamente 20 participantes</t>
  </si>
  <si>
    <t>20 funcionarios aproximadamente</t>
  </si>
  <si>
    <t>12 funcionarios aproximadamente</t>
  </si>
  <si>
    <t>15 funcionarios aproximadamente</t>
  </si>
  <si>
    <t xml:space="preserve">70 funcionarios aproximadamente </t>
  </si>
  <si>
    <t xml:space="preserve">20 funcionarios aproximadamente </t>
  </si>
  <si>
    <t xml:space="preserve">Dependiendo de los lineamientos de cada entidad </t>
  </si>
  <si>
    <t xml:space="preserve">Integrantes del COPASST </t>
  </si>
  <si>
    <t>Personas que reporten accidentes e incidentes de trabajo</t>
  </si>
  <si>
    <t>Comité de Convivencia Laboral: 4 funcionarios designados por la entidad y 4 funcionarios elegidos en jornada electoral, en algunos casos la comunidad institucional</t>
  </si>
  <si>
    <t>Funcionarios</t>
  </si>
  <si>
    <t>Comunidad institucional</t>
  </si>
  <si>
    <t>70 funcionarios</t>
  </si>
  <si>
    <t xml:space="preserve">100% funcionarios de planta </t>
  </si>
  <si>
    <t>35 puntos</t>
  </si>
  <si>
    <t>Agosto y septiembre</t>
  </si>
  <si>
    <t>Integrantes de la Brigada de Emergencias – Funcionarios</t>
  </si>
  <si>
    <t>comunidad institucional inscritos en la actividad</t>
  </si>
  <si>
    <t>Entre enero y febrero</t>
  </si>
  <si>
    <t>Según necesidad</t>
  </si>
  <si>
    <t>Aprox. entre Marzo y mayo  septiembre y noviembre</t>
  </si>
  <si>
    <t>Entre febrero y marzo</t>
  </si>
  <si>
    <t>abril</t>
  </si>
  <si>
    <t>Agosto</t>
  </si>
  <si>
    <t>Entre abril y mayo
Entre agosto y septiembre</t>
  </si>
  <si>
    <t>Entre julio y septiembre</t>
  </si>
  <si>
    <t>Entre Junio y julio</t>
  </si>
  <si>
    <t>Julio - agosto o según necesidad</t>
  </si>
  <si>
    <t>Trimestral - iniciando en abril</t>
  </si>
  <si>
    <t>Trimestral - iniciando en marzo</t>
  </si>
  <si>
    <t>Sujeto a plan de trabajo.</t>
  </si>
  <si>
    <t>Julio - agosto</t>
  </si>
  <si>
    <t>Octubre</t>
  </si>
  <si>
    <t>GESTIÓN DE COMITÉS:
 Plan de Trabajo del COPASST: Diseñar el plan de trabajo anual que incluya las actividades planteadas y las capacitaciones que se requieren, en cumplimiento a las funciones establecidas en la normativa.</t>
  </si>
  <si>
    <t>GESTIÓN DE COMITÉS:
 Investigación de Incidentes y Accidentes de Trabajo: Identificar las causas que generaron el incidente o accidente de trabajo con el fin de eliminar, mitigar o controlar los peligros a través de medidas correctivas o de mejora continúa.</t>
  </si>
  <si>
    <t>GESTIÓN DE COMITÉS:
 Capacitación: Capacitar en el manejo conceptual y práctico para fortalecer conocimientos relacionados con la normatividad, la comunicación asertiva y el fomento de medidas preventivas de acoso laboral</t>
  </si>
  <si>
    <t>GESTIÓN DE COMITÉS:
 Jornada de Elección de los representantes de los funcionarios: Cumplir las disposiciones legales que promueven el funcionamiento del  comité en esta Secretaría.</t>
  </si>
  <si>
    <t>MEDICINA PREVENTIVA Y DEL TRABAJO:
 PVE Psicosocial: Aplicar la batería de riesgo psicosocial para determinar los factoers que pueden afectar el bienestar integral de los funcionarios</t>
  </si>
  <si>
    <t>MEDICINA PREVENTIVA Y DEL TRABAJO:
 PVE Psicosocial: Desarrollar actividades de intervención que contribuyan a controlar o mitigar el riesgo psicosocial, en atención al cronograma establecido para tal fin.</t>
  </si>
  <si>
    <t>MEDICINA PREVENTIVA Y DEL TRABAJO:
 PVE Cardiovascular: Sensibilizar y desarrollar actividades de intervención de acuerdo con el diagnóstico de condiciones de salud ocupacional, en pro de mejorar, mantener, controlar o mitigar el riesgo cardiovascular, en atención al cronograma establecido para tal fin.</t>
  </si>
  <si>
    <t>MEDICINA PREVENTIVA Y DEL TRABAJO:
 PVE Osteomuscular: Continuar implementando estrategias, seguimiento y actividades encontradas en el diagnóstico de condiciones de salud ocupacional,orientadas a la prevención y/o control de los desórdenes musculo-esqueléticos, en atención al cronograma establecido para tal fin.</t>
  </si>
  <si>
    <t xml:space="preserve"> MEDICINA PREVENTIVA Y DEL TRABAJO:
 4 días de estilo de vida saludable: Sensibilizar  a la comunidad institucional  a través  de la educación  sobre estilos  de vida, promoción de la salud en el entorno laboral y hábitos de autocuidado. Se establece cronograma de actividades de la semana. </t>
  </si>
  <si>
    <t>MEDICINA PREVENTIVA Y DEL TRABAJO:
 Celebración del día mundial de la salud: Conmemorar conjuntamente con la Organización Mundial de la Salud, la prevención de los accidentes y enfermedades ocupacionales.</t>
  </si>
  <si>
    <t>MEDICINA PREVENTIVA Y DEL TRABAJO:
 Dona sangre y salva vidas: Promover y respaldar las actividades nacionales para celebrar e impulsar la donación voluntaria.</t>
  </si>
  <si>
    <t>MEDICINA PREVENTIVA Y DEL TRABAJO:
 Jornada de vacunación: Desarrollar estrategias para proteger a los funcionarios  contra enfermedades prevenibles con vacunas, con el objeto de lograr una comunidad sana.</t>
  </si>
  <si>
    <t xml:space="preserve">MEDICINA PREVENTIVA Y DEL TRABAJO:
 Programación de los exámenes médicos ocupacionales periódicos: Monitorear la exposición a factores de riesgo e identificar, posibles alteraciones temporales, permanentes o agravadas del estado de salud de los  trabajadores, ocasionadas por la labor o por el medio ambiente de trabajo.
</t>
  </si>
  <si>
    <t>SEGURIDAD INDUSTRIAL: 
 Programa Dejando Huella: Mantener el Programa que permite reducir, controlar y/o mitigar la siniestralidad por actos y/o condiciones inseguras que generan posibles incidentes o accidentes de  trabajo</t>
  </si>
  <si>
    <t>SEGURIDAD INDUSTRIAL: 
 Estadísticas de ausentismo, accidentes, incidentes y enfermedades laborales: Consolidación de la información relaiconada con ausentismo y sinisestralidad en el entorno laboral.</t>
  </si>
  <si>
    <t>SEGURIDAD INDUSTRIAL: 
 Gestión de amenazas: Capacitación y formación a la Brigada de Emergencias</t>
  </si>
  <si>
    <t>SEGURIDAD INDUSTRIAL: 
 Gestión de amenazas: Dotar a la brigada de emergencias , botiquines y gabinetes de la entidad de aquellos elementos necesarios para reaccionar en caso de algún evento o siniestro inesperado.</t>
  </si>
  <si>
    <t>SEGURIDAD INDUSTRIAL: 
 Simulacro Distrital de Evacuación: Dar cumplimiento a las directrices  frente a los planes de evacuación y medir la acción- reacción de respuesta a emergencias por parte de los servidores públicos frente a eventos fortuitos.</t>
  </si>
  <si>
    <t>SEGURIDAD INDUSTRIAL: 
 Primer respondiente: Educar en la promoción  y prevención de las emergencias y desastres o  en primer respondiente.</t>
  </si>
  <si>
    <t>Seguridad, privacidad de la información y tratamiento de riesgos</t>
  </si>
  <si>
    <t xml:space="preserve">Estratégico de Tecnología de Información (PETI). </t>
  </si>
  <si>
    <t>BIENESTAR - CAPACITACIÓN - SALUD OCUPACIONAL</t>
  </si>
  <si>
    <t>BIENESTAR SOCIAL E INCENTIVOS, CAPACITACIÓN Y SEGURIDAD Y SALUD EN EL TRABAJO</t>
  </si>
  <si>
    <t>Anticorrupción y de Atención al Ciudadano
Subcomponente 1 
Estructura administrativa y Direccionamiento Estratégico</t>
  </si>
  <si>
    <t>Anticorrupción y de Atención al Ciudadano
Subcomponente 1 Lineamientos de Transparencia Activa</t>
  </si>
  <si>
    <t>Una (1) Política de administración de riesgos actualizada</t>
  </si>
  <si>
    <t>Una (1) política de administración de riesgos aprobada</t>
  </si>
  <si>
    <t>Una (1) política de administración de riesgos publicada</t>
  </si>
  <si>
    <t>Un (1) mapa de riesgos actualizado</t>
  </si>
  <si>
    <t>Anticorrupción y de Atención al Ciudadano
Subcomponente/Proceso 2
Construcción del Mapa de Riesgos de Corrupción</t>
  </si>
  <si>
    <t>Un (1)  mapa de riesgos publicado</t>
  </si>
  <si>
    <t>Anticorrupción y de Atención al Ciudadano
Subcomponente/Proceso 1 Política de Administración de Riesgos</t>
  </si>
  <si>
    <t>Anticorrupción y de Atención al Ciudadano
Subcomponente/Proceso 3
Consulta y divulgación</t>
  </si>
  <si>
    <t xml:space="preserve">Plan Anticorrupción y Atención al Ciudadano  divulgado en Cultunet y página, con sus anexos: Matrices del PAAC y Mapa de Riesgos, </t>
  </si>
  <si>
    <t>Correos enviados a los ciudadanos participantes en rendición de cuentas.</t>
  </si>
  <si>
    <t>Un (1) Plan de manejo del mapa de riesgos, con evidencias   registradas cada cuatro meses..</t>
  </si>
  <si>
    <t>Seis (6) Actas anuales por proceso revisado (Un acta por proceso cada dos meses).</t>
  </si>
  <si>
    <t>Seis (6)  Matrices de  componentes con requerimientos publicados, según demanda</t>
  </si>
  <si>
    <t>Anticorrupción y de Atención al Ciudadano
Subcomponente/Proceso 4
Monitoreo y revisión</t>
  </si>
  <si>
    <t>Anticorrupción y de Atención al Ciudadano
Subcomponente 2
Diálogo de doble vía con la ciudadanía y sus organizaciones</t>
  </si>
  <si>
    <t>Un  (1) diálogo ciudadano del sector</t>
  </si>
  <si>
    <t>Un  (1) diálogo ciudadano de la Secretaría</t>
  </si>
  <si>
    <t>Analizar las evaluaciones, recomendaciones u objeciones recibidas en el espacio de diálogo para la rendición de cuentas.</t>
  </si>
  <si>
    <t>Porcentaje de cumplimiento de los programado</t>
  </si>
  <si>
    <t>Preparar la información sobre acciones de mejoramiento de la entidad (Planes de mejora) asociados a la gestión realizada, verificando la calidad de la misma.</t>
  </si>
  <si>
    <t>El reporte se realiza trimestralmente en fechas 05/04/2019 - 05/07/2019 - 07/10/2019 - 07/01/2020</t>
  </si>
  <si>
    <t>Anticorrupción y de Atención al Ciudadano
Subcomponente 1 
Información de Calidad y en Lenguaje Comprensible</t>
  </si>
  <si>
    <t>Anticorrupción y de Atención al Ciudadano
Subcomponente 1 
Lineamientos de Transparencia -  Activa</t>
  </si>
  <si>
    <t>Un (1) Informe de Gestión Anual Publicado y un PAAC publicado.</t>
  </si>
  <si>
    <t>Doce (12)   Informes de Gestión cuantitativo Mensual y cuatro (4) informes cualitativos de Gestión publicados.</t>
  </si>
  <si>
    <t>Doce (12) Planes de Acción publicados.</t>
  </si>
  <si>
    <t>Últimas versiones de las fichas EBI publicadas.</t>
  </si>
  <si>
    <t>Un (1)  informe de resultado dialogo ciudadano publicado.</t>
  </si>
  <si>
    <t xml:space="preserve">Anticorrupción y de Atención al Ciudadano
Subcomponente 3
Incentivos para motivar la cultura de la rendición y petición de cuentas </t>
  </si>
  <si>
    <t>Tres (3) socializaciones de la importancia de la Rendición de cuentas.</t>
  </si>
  <si>
    <t>Una (1)  publicación de la evaluación de la Rendición de cuentas.</t>
  </si>
  <si>
    <t># evaluaciones de la estrategia.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</si>
  <si>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</si>
  <si>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Anticorrupción y de Atención al Ciudadano
Evaluación y retroalimentación a la gestión institucional</t>
  </si>
  <si>
    <t>Preparar la información sobre el cumplimiento de metas (plan de acción)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</si>
  <si>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</si>
  <si>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Identificar la información que podría ser generada y analizada por los grupos de interés de manera colaborativa.</t>
  </si>
  <si>
    <t>Efectuar la divulgación de la metodología de participación en los espacios de rendición de cuentas definidos</t>
  </si>
  <si>
    <t>Asegurar el suministro y acceso de información de forma previa  a los ciudadanos y grupos de valor  convocados, con relación a los temas a tratar en los ejercicios de rendición de cuentas definidos.</t>
  </si>
  <si>
    <t xml:space="preserve">Diligenciar el formato interno de reporte definido con los resultados obtenidos en el ejercicio, y entregarlo al área de planeación. </t>
  </si>
  <si>
    <t>Formular, previa evaluación por parte de los responsables, planes de mejoramiento a la gestión institucional a partir de las observaciones, propuestas y recomendaciones ciudadanas.</t>
  </si>
  <si>
    <t>Documentar las buenas prácticas de la entidad en materia de espacios de diálogo para la rendición de cuentas y  sistematizarlas como insumo para la formulación de nuevas estrategias de rendición de cuentas.</t>
  </si>
  <si>
    <r>
      <t xml:space="preserve">Anticorrupción y de Atención al Ciudadano
</t>
    </r>
    <r>
      <rPr>
        <sz val="36"/>
        <rFont val="Calibri"/>
        <family val="2"/>
      </rPr>
      <t>Estructura administrativa y Direccionamiento 
estratégico</t>
    </r>
  </si>
  <si>
    <t>Un documento mensual por dependencia.</t>
  </si>
  <si>
    <r>
      <t xml:space="preserve">Anticorrupción y de Atención al Ciudadano
</t>
    </r>
    <r>
      <rPr>
        <sz val="36"/>
        <rFont val="Calibri"/>
        <family val="2"/>
      </rPr>
      <t>Subcomponente 2  
Fortalecimiento de los canales de atención</t>
    </r>
  </si>
  <si>
    <t xml:space="preserve">Dos (2) capacitaciones a los informadores turísticos, con la presencia de funcionarios de diferentes áreas de la Entidad. </t>
  </si>
  <si>
    <t>Actualización de los trámites y otros procedimientos administrativos (SUIT y Guía de trámites y servicios).</t>
  </si>
  <si>
    <r>
      <t xml:space="preserve">Anticorrupción y de Atención al Ciudadano
</t>
    </r>
    <r>
      <rPr>
        <sz val="36"/>
        <rFont val="Calibri"/>
        <family val="2"/>
      </rPr>
      <t>Subcomponente 4 Normativo y procedimental</t>
    </r>
  </si>
  <si>
    <t>Una (1) revisión cada tres meses de los trámites y OPAS.</t>
  </si>
  <si>
    <t>Seguimiento realizado a 5 respuestas emitidas por las áreas.</t>
  </si>
  <si>
    <r>
      <t xml:space="preserve">Anticorrupción y de Atención al Ciudadano
</t>
    </r>
    <r>
      <rPr>
        <sz val="36"/>
        <rFont val="Calibri"/>
        <family val="2"/>
      </rPr>
      <t>Subcomponente 5 
Relacionamiento con el ciudadano</t>
    </r>
  </si>
  <si>
    <t>Anticorrupción y de Atención al Ciudadano
Subcomponente 1 - Lineamientos de Transparencia -  Activa</t>
  </si>
  <si>
    <t>Doce (12)  informes publicados anuales.</t>
  </si>
  <si>
    <t># de Resoluciones o Decretos publicados.</t>
  </si>
  <si>
    <t>Anticorrupción y de Atención al Ciudadano/Atención al Ciudadano/Subcomponente 3 Talento Humano</t>
  </si>
  <si>
    <t xml:space="preserve">Identificar el nivel de cumplimiento normativo relacionado con el servicio al ciudadano y actualizar los procedimientos que correspondan al proceso de atención al ciudadano. </t>
  </si>
  <si>
    <t>Una (1) revisión del  procedimiento y ajustes por año.</t>
  </si>
  <si>
    <t>28 de Junio de 2019.</t>
  </si>
  <si>
    <t>Cuatro (4) estados financieros publicados anuales.</t>
  </si>
  <si>
    <t>El 30 del mes siguiente al cierre.</t>
  </si>
  <si>
    <r>
      <t xml:space="preserve">Anticorrupción y de Atención al Ciudadano
</t>
    </r>
    <r>
      <rPr>
        <sz val="36"/>
        <rFont val="Calibri"/>
        <family val="2"/>
      </rPr>
      <t>Subcomponente 1 
Lineamientos de Transparencia -  Activa</t>
    </r>
  </si>
  <si>
    <t>Registro y actualización de trámites y opas en el SUIT</t>
  </si>
  <si>
    <t># de registros y actualizaciones en el SUIT</t>
  </si>
  <si>
    <t>De acuerdo a demanda.</t>
  </si>
  <si>
    <r>
      <t xml:space="preserve">Anticorrupción y de Atención al Ciudadano
</t>
    </r>
    <r>
      <rPr>
        <sz val="36"/>
        <rFont val="Calibri"/>
        <family val="2"/>
      </rPr>
      <t>Subcomponente 2 
Lineamientos de Transparencia Pasiva</t>
    </r>
  </si>
  <si>
    <t>Presentación de las TRD en el Consejo Distrital de Archivos.  Realizar los ajustes requeridos por el CDA</t>
  </si>
  <si>
    <t xml:space="preserve"> Realizar los ajustes requeridos por el Consejo Distrital de Archivos</t>
  </si>
  <si>
    <t>Adoptar las TRD mediante acto administrativo</t>
  </si>
  <si>
    <t>Socialización del instrumento y la metodología para el levantamiento y registro de activos de información e índice de información clasificada y reservada</t>
  </si>
  <si>
    <r>
      <t xml:space="preserve">Anticorrupción y de Atención al Ciudadano
</t>
    </r>
    <r>
      <rPr>
        <sz val="36"/>
        <rFont val="Calibri"/>
        <family val="2"/>
      </rPr>
      <t>Subcomponente 3 
Elaboración de instrumentos de Gestión de la Información</t>
    </r>
  </si>
  <si>
    <t>TRD radicada ante el consejo Distrital de Archivos</t>
  </si>
  <si>
    <t>Resolución de adopción las TRD Expedida</t>
  </si>
  <si>
    <t>Instrumento y metodología socializada</t>
  </si>
  <si>
    <t>Implementación del instrumento</t>
  </si>
  <si>
    <t>El (10) decimo dia habil del mes siguiente</t>
  </si>
  <si>
    <t>Partes interesadas</t>
  </si>
  <si>
    <t>Eficaciia</t>
  </si>
  <si>
    <t>Anticorrupción y de Atención al Ciudadano/Subcomponente 1 
Lineamientos de Transparencia - Activa</t>
  </si>
  <si>
    <t>Un (1) Organigrama actualizado</t>
  </si>
  <si>
    <t>Anticorrupción y de Atención al Ciudadano
Integridad / Plan gestión de la Integridad/Subcomponente /Ejecución</t>
  </si>
  <si>
    <r>
      <t xml:space="preserve">Anticorrupción y de Atención al Ciudadano
</t>
    </r>
    <r>
      <rPr>
        <sz val="36"/>
        <rFont val="Calibri"/>
        <family val="2"/>
      </rPr>
      <t>Subcomponente 5 Monitoreo del acceso a la información pública</t>
    </r>
  </si>
  <si>
    <t>Anticorrupción y de Atención al Ciudadano
Transparencia /Subcomponente 1 /Lineamientos de Transparencia Activa</t>
  </si>
  <si>
    <t>Anticorrupción y de Atención al Ciudadano/
Subcomponente 1 
Información de Calidad y en Lenguaje Comprensible</t>
  </si>
  <si>
    <t>Preparar la información de carácter presupuestal de las actividades identificadas con anterioridad, verificando la calidad de la misma y asociándola a los diversos grupos poblacionales beneficiados.</t>
  </si>
  <si>
    <t>Preparar la información sobre la gestión realizada frente a los temas recurrentes de las peticiones, quejas, reclamos o denuncias recibidas por la entidad.</t>
  </si>
  <si>
    <r>
      <t>Anticorrupción y de Atención al Ciudadano</t>
    </r>
    <r>
      <rPr>
        <b/>
        <sz val="26"/>
        <rFont val="Calibri"/>
        <family val="2"/>
      </rPr>
      <t xml:space="preserve">
</t>
    </r>
    <r>
      <rPr>
        <sz val="36"/>
        <rFont val="Calibri"/>
        <family val="2"/>
      </rPr>
      <t>Componente 2: Estrategia de Racionalización de Trámites</t>
    </r>
  </si>
  <si>
    <t>Reducción del tiempo de respuesta o duración del trámite</t>
  </si>
  <si>
    <t xml:space="preserve">Expedición del certificado reduciendo el termino legal para su elaboración de 15 a 10 días hábiles. </t>
  </si>
  <si>
    <r>
      <t>Anticorrupción y de Atención al Ciudadano</t>
    </r>
    <r>
      <rPr>
        <b/>
        <sz val="26"/>
        <rFont val="Calibri"/>
        <family val="2"/>
      </rPr>
      <t xml:space="preserve">
</t>
    </r>
    <r>
      <rPr>
        <sz val="36"/>
        <rFont val="Calibri"/>
        <family val="2"/>
      </rPr>
      <t>Evaluación y retroalimentación a la gestión institucional</t>
    </r>
  </si>
  <si>
    <t>Aprobación de la Estrategia de Rendición de Cuentas.</t>
  </si>
  <si>
    <t>Una (1) estrategia de Rendición de Cuentas.</t>
  </si>
  <si>
    <t>04 de marzo al 15 de noviembre.</t>
  </si>
  <si>
    <t>SDCRD</t>
  </si>
  <si>
    <r>
      <t>Anticorrupción y de Atención al Ciudadano</t>
    </r>
    <r>
      <rPr>
        <b/>
        <sz val="26"/>
        <rFont val="Calibri"/>
        <family val="2"/>
      </rPr>
      <t xml:space="preserve">
</t>
    </r>
    <r>
      <rPr>
        <sz val="36"/>
        <rFont val="Calibri"/>
        <family val="2"/>
      </rPr>
      <t>Subcomponente 1 
Estructura administrativa y Direccionamiento 
estratégico</t>
    </r>
  </si>
  <si>
    <t>Número de encuestas aplicadas en el mes/ número de encuestas con calificación mayor a 4.0</t>
  </si>
  <si>
    <t>Mensual</t>
  </si>
  <si>
    <t>Implementar los canales y mecanismos virtuales que complementarán las acciones de diálogo definidas para la rendición de cuentas sobre temas específicos y para los temas generales.</t>
  </si>
  <si>
    <t>n.a.</t>
  </si>
  <si>
    <t>% de cumplimiento sobre lo programado</t>
  </si>
  <si>
    <t>Preparar la información con base en los temas de interés priorizados por la ciudadana y grupos de valor en la consulta realizada.</t>
  </si>
  <si>
    <t>Una (1) caracterización de usuarios</t>
  </si>
  <si>
    <r>
      <t>Anticorrupción y de Atención al Ciudadano
/Transparencia/</t>
    </r>
    <r>
      <rPr>
        <sz val="36"/>
        <rFont val="Calibri"/>
        <family val="2"/>
      </rPr>
      <t>Subcomponente 3 Elaboración de instrumentos de Gestión de la Información</t>
    </r>
  </si>
  <si>
    <r>
      <t xml:space="preserve">Anticorrupción y de Atención al Ciudadano
</t>
    </r>
    <r>
      <rPr>
        <sz val="40"/>
        <rFont val="Calibri"/>
        <family val="2"/>
      </rPr>
      <t>Subcomponente 2
Diálogo de doble vía con la ciudadanía y sus organizaciones</t>
    </r>
  </si>
  <si>
    <r>
      <t xml:space="preserve">Anticorrupción y de Atención al Ciudadano
</t>
    </r>
    <r>
      <rPr>
        <sz val="40"/>
        <rFont val="Calibri"/>
        <family val="2"/>
      </rPr>
      <t>Subcomponente 1 
Información de Calidad y en Lenguaje Comprensible</t>
    </r>
  </si>
  <si>
    <r>
      <t xml:space="preserve">Anticorrupción y de Atención al Ciudadano
</t>
    </r>
    <r>
      <rPr>
        <sz val="40"/>
        <rFont val="Calibri"/>
        <family val="2"/>
      </rPr>
      <t>Subcomponente 1 
Estructura administrativa y Direccionamiento 
estratégico</t>
    </r>
  </si>
  <si>
    <r>
      <t xml:space="preserve">Anticorrupción y de Atención al Ciudadano
</t>
    </r>
    <r>
      <rPr>
        <sz val="36"/>
        <rFont val="Calibri"/>
        <family val="2"/>
      </rPr>
      <t>Transparencia/Subcomponente 3
Elaboración de instrumentos de Gestión de la Información</t>
    </r>
  </si>
  <si>
    <r>
      <t xml:space="preserve">Anticorrupción y de Atención al Ciudadano
</t>
    </r>
    <r>
      <rPr>
        <sz val="36"/>
        <rFont val="Calibri"/>
        <family val="2"/>
      </rPr>
      <t>Subcomponente 1 Lineamientos de Transparencia Activa</t>
    </r>
  </si>
  <si>
    <r>
      <t xml:space="preserve">Anticorrupción y de Atención al Ciudadano
</t>
    </r>
    <r>
      <rPr>
        <sz val="40"/>
        <rFont val="Calibri"/>
        <family val="2"/>
      </rPr>
      <t>Transparencia/</t>
    </r>
    <r>
      <rPr>
        <sz val="36"/>
        <rFont val="Calibri"/>
        <family val="2"/>
      </rPr>
      <t>Subcomponente 3 
Elaboración de instrumentos de Gestión de la Información</t>
    </r>
  </si>
  <si>
    <r>
      <t xml:space="preserve">Anticorrupción y de Atención al Ciudadano
</t>
    </r>
    <r>
      <rPr>
        <sz val="48"/>
        <rFont val="Calibri"/>
        <family val="2"/>
      </rPr>
      <t>Subcomponente 1 
Información de Calidad y en Lenguaje Comprensible</t>
    </r>
  </si>
  <si>
    <t>Preparar la información sobre contratación (Procesos Contractuales y Gestión contractual) asociada a los programas, proyectos y servicios implementados, verificando la calidad de la misma y a los diversos grupos poblacionales beneficiados.</t>
  </si>
  <si>
    <r>
      <t xml:space="preserve">Anticorrupción y de Atención al Ciudadano
</t>
    </r>
    <r>
      <rPr>
        <sz val="48"/>
        <rFont val="Calibri"/>
        <family val="2"/>
      </rPr>
      <t>Subcomponente 4
Normativo y procedimental</t>
    </r>
  </si>
  <si>
    <t>Publicación de las propuestas normativas propias del sector en el  link  de transparencia / otras publicaciones/ agenda normativa, de la página web de la entidad.</t>
  </si>
  <si>
    <t>Gastos de funcionamiento y Poyecto 1012</t>
  </si>
  <si>
    <r>
      <t xml:space="preserve">Anticorrupción y de Atención al Ciudadano
</t>
    </r>
    <r>
      <rPr>
        <sz val="48"/>
        <rFont val="Calibri"/>
        <family val="2"/>
      </rPr>
      <t>Subcomponente 1 
Lineamientos de Transparencia -  Activa</t>
    </r>
  </si>
  <si>
    <t>Publicación en la página WEB de la entidad de la totalidad de los contratos suscritos durante el mes, y de los contratos de prestación de servicios.</t>
  </si>
  <si>
    <t xml:space="preserve">IND-JUR-02 Procesos solicitados a la OAJ por las dependencias (mensual). </t>
  </si>
  <si>
    <t>Mantener actualizados los micrositios de:  
* Cultura Ciudadana
* Sistema de Información Sectorial – SISCRED
* Biblored
* Plan de lectura Leer es volar.</t>
  </si>
  <si>
    <t>Dos (2) reportes de gestión frente a la actualización de los contenidos</t>
  </si>
  <si>
    <t>987 Saberes sociales para la cultura .</t>
  </si>
  <si>
    <t>Se reporta de forma semestral conforme a la documentación cualitativa del informe de gestión.</t>
  </si>
  <si>
    <t>Solicitud de amparo provisional de BIC del ámbito distrital: Envió de documentos electrónicos</t>
  </si>
  <si>
    <t>Inclusión, exclusión o cambio de categoría de un bien de interés cultural del ámbito Distrital: Envió de documentos electrónicos.</t>
  </si>
  <si>
    <t>Descarga y/o envío de documentos electrónicos</t>
  </si>
  <si>
    <r>
      <t>Anticorrupción y de Atención al Ciudadano</t>
    </r>
    <r>
      <rPr>
        <b/>
        <sz val="26"/>
        <rFont val="Calibri"/>
        <family val="2"/>
      </rPr>
      <t xml:space="preserve">
</t>
    </r>
    <r>
      <rPr>
        <sz val="36"/>
        <rFont val="Calibri"/>
        <family val="2"/>
      </rPr>
      <t>Subcomponente 1 
Información de Calidad y en Lenguaje Comprensible</t>
    </r>
  </si>
  <si>
    <t>Dos (2) jornadas por trimestre</t>
  </si>
  <si>
    <r>
      <t xml:space="preserve">Anticorrupción y de Atención al Ciudadano
</t>
    </r>
    <r>
      <rPr>
        <sz val="36"/>
        <rFont val="Calibri"/>
        <family val="2"/>
      </rPr>
      <t>Rendición de cuentas - Subcomponente 2
Diálogo de doble vía con la ciudadanía y sus organizaciones</t>
    </r>
  </si>
  <si>
    <t xml:space="preserve">Cronograma del respectivo de las jornadas. </t>
  </si>
  <si>
    <t>Una vez se realice la apertura de los concursos respectivos</t>
  </si>
  <si>
    <t>Se publica en el micrositio de los concursos de acuerdo al cronograma del respectivo concurso</t>
  </si>
  <si>
    <r>
      <t xml:space="preserve">Anticorrupción y de Atención al Ciudadano
</t>
    </r>
    <r>
      <rPr>
        <sz val="36"/>
        <rFont val="Calibri"/>
        <family val="2"/>
      </rPr>
      <t>Subcomponente 1 
Estructura administrativa y Direccionamiento 
estratégico</t>
    </r>
  </si>
  <si>
    <t>Realizar la revisión de la caracterización de usuarios de la entidad.
(Responsables de procesos misionales, Persona Jurídicas y Oficina Asesora de Comunicaciones)</t>
  </si>
  <si>
    <r>
      <t xml:space="preserve">Anticorrupción y de Atención al Ciudadano
</t>
    </r>
    <r>
      <rPr>
        <sz val="40"/>
        <rFont val="Calibri"/>
        <family val="2"/>
      </rPr>
      <t>Subcomponente/Proceso 5
Seguimiento</t>
    </r>
  </si>
  <si>
    <t xml:space="preserve">Publicar informes de seguimientos. </t>
  </si>
  <si>
    <t>Tres (3) informes de seguimiento publicados al año , 10 días hábiles posteriores al corte establecido.</t>
  </si>
  <si>
    <r>
      <t xml:space="preserve">Anticorrupción y de Atención al Ciudadano/Rendición de Cuentas/
</t>
    </r>
    <r>
      <rPr>
        <sz val="36"/>
        <rFont val="Calibri"/>
        <family val="2"/>
      </rPr>
      <t>Subcomponente 2
Diálogo de doble vía con la ciudadanía y sus organizaciones</t>
    </r>
  </si>
  <si>
    <t>Publicación plan de mejoramiento.</t>
  </si>
  <si>
    <t>Publicación seguimientos al Plan Anticorrupción y de Atención al Ciudadano.</t>
  </si>
  <si>
    <t>Publicación informe pormenorizado del estado de control interno.</t>
  </si>
  <si>
    <t xml:space="preserve">Una (1) Publicación </t>
  </si>
  <si>
    <t>Tres (3) Publicaciones de seguimientos</t>
  </si>
  <si>
    <r>
      <t xml:space="preserve">Anticorrupción y de Atención al Ciudadano/
</t>
    </r>
    <r>
      <rPr>
        <sz val="36"/>
        <rFont val="Calibri"/>
        <family val="2"/>
      </rPr>
      <t>Subcomponente/Proceso 5
Seguimiento</t>
    </r>
  </si>
  <si>
    <t>Realizar seguimiento periódico a las matrices del PACC y al mapa de riesgos,  desde la tercera línea de defensa.</t>
  </si>
  <si>
    <t>Tres (3) informes.</t>
  </si>
  <si>
    <t xml:space="preserve">Gestión del Talento Humano
Atención al Ciudadano
Gestión Documental,de recursos físicos y servicios generales
Gestión de TIC
</t>
  </si>
  <si>
    <t>Adecuación y sostenibilidad SIGD-MIPG</t>
  </si>
  <si>
    <t>Socialización de la Guía de armonización y resultados FURAG</t>
  </si>
  <si>
    <t>Número de socializaciones de la guía de armonización y resultados</t>
  </si>
  <si>
    <t>Revisar y completar Autodiagnósticos</t>
  </si>
  <si>
    <t>Validar las evidencias que se relacionan en los autodiagnosticos</t>
  </si>
  <si>
    <t>% de validación de las evidencias que se relacionan en los autodiagnósticos</t>
  </si>
  <si>
    <t xml:space="preserve">Elaboración de plan trabajo por cada política </t>
  </si>
  <si>
    <t>% de elaboración de los planes de trabajo de cada política</t>
  </si>
  <si>
    <t>Implementación y seguimiento a los planes de trabajo por política</t>
  </si>
  <si>
    <t>% deimplementación de los planes de trabajo de cada política</t>
  </si>
  <si>
    <r>
      <t xml:space="preserve">Capitulo </t>
    </r>
    <r>
      <rPr>
        <sz val="36"/>
        <color indexed="8"/>
        <rFont val="Calibri"/>
        <family val="2"/>
      </rPr>
      <t>B</t>
    </r>
    <r>
      <rPr>
        <sz val="36"/>
        <rFont val="Calibri"/>
        <family val="2"/>
      </rPr>
      <t>ogotá en la cuenta satelite</t>
    </r>
  </si>
  <si>
    <t>% de revisión de los autodiagnósticos</t>
  </si>
  <si>
    <t xml:space="preserve">Prestar servicios profesionales a la Dirección de Cultura Ciudadana para apoyar las actividades de generación de conocimiento sobre factores culturales asociados a la transformación cultural, el arte, la recreación y el deporte. </t>
  </si>
  <si>
    <t>Prestar servicios de apoyo a la Dirección de Cultura Ciudadana en las actividades relacionadas con la programación, aplicación y documentación de la información de la Encuesta Bienal de Culturas 2019.</t>
  </si>
  <si>
    <t>Construcción CEFE Chapinero</t>
  </si>
  <si>
    <t>Gestionar 0,60 la construcción del equipamiento cultural CEFE Chapinero</t>
  </si>
  <si>
    <t>Otorgar los estímulos económicos a los ganadores de la convocatoria "Beca Ciudadanías en movimiento: arte y cultura construyendo comunidad"</t>
  </si>
  <si>
    <t xml:space="preserve">IND-MEJ-04.
Porcentaje del cumplimento del Plan de manejo de riesgos de gestión y Corrupción de la SCRD </t>
  </si>
  <si>
    <t xml:space="preserve">IND-MEJ-03.
Porcentaje de cumplimiento en el reporte de indicadores </t>
  </si>
  <si>
    <t>Monitoreo</t>
  </si>
  <si>
    <t xml:space="preserve">IND-DES-01
Nivel de Cumplimiento de ejecución de los proyectos de inversión </t>
  </si>
  <si>
    <t xml:space="preserve">IND-DES-02
Porcentaje de cumplimiento en la entrega de informes de gestión </t>
  </si>
  <si>
    <t>Trimestral</t>
  </si>
  <si>
    <t xml:space="preserve">IND-TCUL-02 
Articulación estrategica de Proyectos </t>
  </si>
  <si>
    <t>IND-TCUL-03 
Promoción del Cambio Cultural</t>
  </si>
  <si>
    <t xml:space="preserve">IND-TCUL-05 
Porcentaje de documentos de analisis y descriptivos, generados y actualizados 
</t>
  </si>
  <si>
    <t>Eficacia - Producto</t>
  </si>
  <si>
    <t xml:space="preserve">IND-TCUL-06
Actualizacion del Sistema de Información Sectorial
</t>
  </si>
  <si>
    <t>IND-FIN-01 Efectividad en la programación de pagos en la vigencia</t>
  </si>
  <si>
    <t>IND-FIN-02 Efectividad en la programación de pagos de reserva</t>
  </si>
  <si>
    <t>IND-FIN-3 Indicador de Convenios Amortizados</t>
  </si>
  <si>
    <t>PR-FIN-01 v10 Expedición de certificado de disponibilidad presupuestal
PR-FIN-02 v7 Expedición certificado de registro presupuestal
PR-FIN-05 v6 Modificación  presupuesto
PR-FIN-07 v9 Trámites para pagos
PR-FIN-08 v8 RECONOCIMIENTO Y REVELACIÓN DE LAS  TRANSACCIONES CONTABLES
PR-FIN-13 v4 Elaboración y modificación del programa anual mensualizado de caja
PR-HUM-21 v2 Capacitación</t>
  </si>
  <si>
    <t>Administrar los recursos financieros de los procesos de la Entidad y mantener actualizada la información financiera y contable de la SCRD para entregarla a las diferentes dependencias y organismos de control.</t>
  </si>
  <si>
    <t xml:space="preserve">Presupuesto apropiado para la vigencia
Programa Anual Mensualizado de Caja PAC, aprobado para la vigencia.
Programa anual mensualizado de caja PAC, ajustado.
Certificado de Disponibilidad Presupuestal (CDP)
Certificado de Registro Presupuestal (CRP).
Ordenes de pago y planillas (virtualmente las planillas en aplicativo OPGET).
Registros contables actualizado
Estados financieros
</t>
  </si>
  <si>
    <t xml:space="preserve">
Bimestral</t>
  </si>
  <si>
    <t>IND-JUR-02 Elaboración de contratos solicitados a la O.A.J. por los diferentes procesos de la entidad.</t>
  </si>
  <si>
    <t xml:space="preserve">IND-HUM-2 Frecuencia de accidentes de trabajo
</t>
  </si>
  <si>
    <t>IND-HUM-3 Nivel de satisfacción de los beneficiarios</t>
  </si>
  <si>
    <t>IND-HUM-4
Proporción accidentes de trabajo mortales</t>
  </si>
  <si>
    <t xml:space="preserve">IND-HUM-5 Severidad por accidente de trabajo
</t>
  </si>
  <si>
    <t xml:space="preserve">IND-HUM-6
Ejecución plan de trabajo 
</t>
  </si>
  <si>
    <t>IND-HUM-7
Mantenimiento del SGSST de conformidad con la normatividad vigente</t>
  </si>
  <si>
    <t xml:space="preserve">IND-HUM-8
Incidencia enfermedad laboral
</t>
  </si>
  <si>
    <t xml:space="preserve">IND-HUM-9
Prevalencia de la enfermedad laboral </t>
  </si>
  <si>
    <t>IND-ATE-01 Grado de solución de quejas y reclamos interpuestos ante la entidad</t>
  </si>
  <si>
    <t>IND-ATE-02 Eficacia en la atención de PQRS</t>
  </si>
  <si>
    <t>IND-ATE-03 Nivel de satisfacción de los usuarios del punto de atención</t>
  </si>
  <si>
    <t>IND-ATE-04 Eficacia en el trámite de PQRS relacionadas con el sector cultura, recreación y deporte a través del punto de atención</t>
  </si>
  <si>
    <t>IND-ATE-05 Seguimiento requisitos Notificación, publicación y comunicación de actos administrativos.</t>
  </si>
  <si>
    <t>PR-ATE-01 v9 Atención al Ciudadano y Proposiciones  
PR-ATE-02 v2 Notificación, publicación y comunicación de actos administrativos</t>
  </si>
  <si>
    <t>Brindar respuesta oportuna y de calidad, a las PQRS que ingresen a la entidad, así como medir el grado de satisfacción de las necesidades y expectativas frente a la prestación de los servicios.  Adicionalmente efectuar la comunicación, notificación y publicación de los actos administrativos de conformidad con la normatividad vigente.</t>
  </si>
  <si>
    <t>PQRS y Notificaciones atendidas dentro de la normatividad y términos de Ley 
Canales de atención y mecanismos de notificación operando satisfactoriamente
Formato registro y control de PQRS y recepción de actos administrativos, publicación pagina WEB</t>
  </si>
  <si>
    <t xml:space="preserve">Partes interesadas y usuarios
Proceso de Atención al ciudadano
Grupos de interés
</t>
  </si>
  <si>
    <t>IND-GDF-01 Oportunidad en la atención del Plan anual de mantenimiento de bienes muebles e inmuebles.</t>
  </si>
  <si>
    <t>IND-GDF-02
Oportunidad en la atención de solicitudes de mantenimiento de bienes muebles e inmuebles.</t>
  </si>
  <si>
    <t>IND-GDF-03 Verificación de elementos de propiedad de la SCRD en desarrollo del cronograma anual de inventarioss</t>
  </si>
  <si>
    <t>IND-GDF- 04 Consumo de agua M3 por persona</t>
  </si>
  <si>
    <t>IND-GDF-05 Consumo de energía</t>
  </si>
  <si>
    <t>IND-GDF-06 Eficacia en trámite de radicados</t>
  </si>
  <si>
    <t>IND-GDF-07 Eficiencia en el uso de radicados</t>
  </si>
  <si>
    <t>IND-GDF-08 Porcentaje promedio biciusuarios</t>
  </si>
  <si>
    <t>IND-GDF-09 Obtimizacion de Residuos solidos</t>
  </si>
  <si>
    <t>Bimestral</t>
  </si>
  <si>
    <t xml:space="preserve">Plan Institucional de Gestión Ambiental Anual – PIGA
Plan Anual de Adquisiciones 
Bienes muebles e inmuebles a cargo de la SCRD en buen estado de conservación y funcionamiento.
Proceso de gestion documental.
Aplicabilidad y cumplimiento de la normatividad
ambiental Vigente y del Programa PIGA.
</t>
  </si>
  <si>
    <t>PR-GDF-01 v9 Entrada de bienes al almacén
PR-GDF-02 v9 Elaboración, seguimiento y toma fisica de inventarios
PR-GDF-03 v9 Traslado de bienes
PR-GDF-05 v7 Baja de bienes
PR-GDF-06 v8 Responsabilidad en el manejo de bienes y activos
PR-GDF-10 v9 Mantenimiento de bienes muebles e inmuebles Sedes    
PR-GDF-12 v11 Administración de Servicios Generales
PR-GDF-13 v2 Recibo y trámite de documentos externos
PR-GDF-14 v4 Generación y trámite de documentos
PR-GDF-15 v3 Archivo de documentos y consulta de documentos del archivo
PR-GDF-17 v8 Creación, manejo y control caja menor
PR-FIS-18 v2 Identificación de aspectos y valoración de impactos ambientales
PR-GDF-19 v1 Transferencias documentales primarias</t>
  </si>
  <si>
    <t>IND-TIC-01 Continuidad de servicios en red</t>
  </si>
  <si>
    <t>IND-TIC-02 Eficacia en la solución de requerimientos</t>
  </si>
  <si>
    <t>IND-TIC-04 Nivel de satisfacción del usuario con el servicio de gestión de Tic</t>
  </si>
  <si>
    <t>PR-TIC-01 v1 Arquitectura Empresarial TIC
PR-TIC-02 v9 Soporte técnico
PR-TIC-03 v6 Base de datos
PR-TIC-04 v1 Sistemas de Información
PR-TIC-05 v1 Seguridad Digital</t>
  </si>
  <si>
    <t>Planear, Definir, Diseñar, Desarrollar, Entregar y Operar los Servicios TIC de soporte a los procesos de la Secretaría Distrital de Cultura, Recreación y Deporte.</t>
  </si>
  <si>
    <t>Soluciones TIC definidas, diseñadas, construidas, o adquiridas, entregadas
Soluciones TIC en Operación
Servicios TIC en Operación cumpliendo con los niveles de capacidad y disponibilidad definidos garantizando privacidad y confidencialidad de la información. 
Infraestructura TIC en correcto estado de funcionamiento
Soluciones TIC actualizadas y usuarios de la entidad atendidos oportunamente.</t>
  </si>
  <si>
    <t>Todas las dependencias SCRD</t>
  </si>
  <si>
    <t>HIGIENE INDUSTRIAL :
  Medición de iluminación: Hacer seguimiento y control a las recomendaciones de algunos de los puntos de iluminación  revisados en el 2018.</t>
  </si>
  <si>
    <t>HIGIENE INDUSTRIAL :
 Matriz identificación de peligros y valoración del riesgo: Revisión, actualización, gestión y socialización de la matriz identificación de peligros y valoración del riesgo</t>
  </si>
  <si>
    <t>HIGIENE INDUSTRIAL :
 Programa Reporte de condiciones peligrosas - RCP: Sensibilizar y motivar a los funcionarios al reporte de condiciones y actos inseguros de las dependencias o áreas y si es preciso corregirlos inmediatamente.</t>
  </si>
  <si>
    <t>Capacitaciones organizadas por otras entidades</t>
  </si>
  <si>
    <t>Nuevos funcionarios que ingresen a la SCRD</t>
  </si>
  <si>
    <t>100 particpantes aproximadamente Comunidad Institucional</t>
  </si>
  <si>
    <t>20 participantes
Comunidad Institucional</t>
  </si>
  <si>
    <t>marzo</t>
  </si>
  <si>
    <t>mayo</t>
  </si>
  <si>
    <t xml:space="preserve">julio </t>
  </si>
  <si>
    <t>julio</t>
  </si>
  <si>
    <t>Servidores públicos y ciudadanís en general</t>
  </si>
  <si>
    <t xml:space="preserve">Plan de Acción Integral 2020 </t>
  </si>
  <si>
    <t xml:space="preserve">Programación y seguimiento durante la vigencia 2020 </t>
  </si>
  <si>
    <t xml:space="preserve">Primer Trimestre 2020 </t>
  </si>
  <si>
    <t xml:space="preserve">Segundo Trimestre 2020 </t>
  </si>
  <si>
    <t xml:space="preserve">Tercer Trimestre 2020 </t>
  </si>
  <si>
    <t xml:space="preserve">Cuarto Trimestre 2020 </t>
  </si>
  <si>
    <t xml:space="preserve">Magnitud
2020 </t>
  </si>
  <si>
    <t xml:space="preserve">META 2020 </t>
  </si>
  <si>
    <t xml:space="preserve">Ejecución Presupuestal 2020 </t>
  </si>
  <si>
    <t xml:space="preserve">Ejecución Presupuestal a junio 30 de 2020 </t>
  </si>
  <si>
    <t xml:space="preserve">Ejecución Presupuestal  2020 </t>
  </si>
  <si>
    <t>Por determinar</t>
  </si>
  <si>
    <t>12 al 28 de febrero del 2020 .</t>
  </si>
  <si>
    <t>Ejecución Presupuestal 2020</t>
  </si>
  <si>
    <t>BOGOTÁ MEJOR PARA TODOS – POAI POR FUENTES VIGENCIA 2020</t>
  </si>
  <si>
    <t xml:space="preserve"> </t>
  </si>
  <si>
    <t>Cód</t>
  </si>
  <si>
    <t xml:space="preserve">NOMBRE DEL PROYECTO  </t>
  </si>
  <si>
    <t>01- Recursos del Distrito</t>
  </si>
  <si>
    <t>02-Transferencias
Nación</t>
  </si>
  <si>
    <t>TOTAL BMPT 2020</t>
  </si>
  <si>
    <t xml:space="preserve"> 12 - Otros Distrito</t>
  </si>
  <si>
    <t>555-Impuesto al
Consumo de
Telefonía Móvil</t>
  </si>
  <si>
    <t>287 - Recursos del Balance Estampilla Procultura</t>
  </si>
  <si>
    <t>460-Recursos del Balance Artes Escénicas</t>
  </si>
  <si>
    <t>437- Rendimientos Financieros Artes Escénicas</t>
  </si>
  <si>
    <t>43 - Estampilla Pro Cultura</t>
  </si>
  <si>
    <t xml:space="preserve"> 593 Valorización Acuerdo 724 de 2018</t>
  </si>
  <si>
    <t>177 - Rendimientos Financieros SGP Propósito General</t>
  </si>
  <si>
    <t xml:space="preserve">275-SGP Propósito
General Cultura
</t>
  </si>
  <si>
    <t xml:space="preserve">INVERSIÓN DIRECTA </t>
  </si>
  <si>
    <t xml:space="preserve">Plan de Acción Integral2020 </t>
  </si>
  <si>
    <t xml:space="preserve">Programación y seguimiento durante la vigencia2020 </t>
  </si>
  <si>
    <t xml:space="preserve">Primer Trimestre2020 </t>
  </si>
  <si>
    <t xml:space="preserve">Segundo Trimestre2020 </t>
  </si>
  <si>
    <t xml:space="preserve">Tercer Trimestre2020 </t>
  </si>
  <si>
    <t xml:space="preserve">Cuarto Trimestre2020 </t>
  </si>
  <si>
    <t xml:space="preserve">META2020 </t>
  </si>
  <si>
    <t>IND-COM-03 -2020 
Impacto en la comunicacion organizacional</t>
  </si>
  <si>
    <t xml:space="preserve">IND-COM-04 -2020 
Impacto noticioso
</t>
  </si>
  <si>
    <t>Diez (10) primeros días hábiles del mes de mayo, septiembre de2020  y enero de 2020.</t>
  </si>
  <si>
    <t xml:space="preserve">Ejecución Presupuestal a junio 30 de2020 </t>
  </si>
  <si>
    <t xml:space="preserve">Ejecución Presupuestal de2020 </t>
  </si>
  <si>
    <r>
      <t xml:space="preserve">391 - % de sostenibilidad del Sistema Integrado de Gestión en el Gobierno Distrital - </t>
    </r>
    <r>
      <rPr>
        <b/>
        <sz val="48"/>
        <color indexed="10"/>
        <rFont val="Calibri"/>
        <family val="2"/>
      </rPr>
      <t>FINALIZADO</t>
    </r>
  </si>
  <si>
    <t>Tres (3) proyectos propuestas normativas (meta plan) para el2020 .</t>
  </si>
  <si>
    <t xml:space="preserve">Ejecución Presupuestal de 2020 </t>
  </si>
  <si>
    <t>Publicar el Informe de Gestión Anual de la SCRD de finalización de vigencia 2018 y el Plan Anticorrupción y de Atención al Ciudadano2020  – PAAC.</t>
  </si>
  <si>
    <t>Aumentar a 15% el porcentaje de la población que realiza prácticas culturales
(El reporte corresponde al 31 de diciembre de 2018, en el 2020  no se ha realizado medición)</t>
  </si>
  <si>
    <t xml:space="preserve">30 de agosto de 2020 </t>
  </si>
  <si>
    <t>Divulgar la información del evento de reconocimiento ganadores concursos 2020 .</t>
  </si>
  <si>
    <t>28 de Diciembre de 2020 .</t>
  </si>
  <si>
    <t>Disminuir a 48,8% el porcentaje de personas que no asistieron a presentaciones y espectáculos culturales de la ciudad
(Esta mediicón aún no tiene reporte a junio 30 de 2020 )</t>
  </si>
  <si>
    <t>Aumentar a 13% el porcentaje de personas que están muy satisfechas con la oferta cultural de su barrio
(Medición correspondiente a la vigencia 2017, aun no se tiene una nueva mjedición en el 2020 )</t>
  </si>
  <si>
    <t xml:space="preserve">Para el I semestre
del año a corte junio 30 de 2020  y para el II semestre con corte a 30 de diciembre de 2020 . </t>
  </si>
  <si>
    <t xml:space="preserve">Anual: publicar a 31 de enero de 2020 </t>
  </si>
  <si>
    <t>Cuatrimestral: 10 primeros días hábiles de mayo 2020 , septiembre 2020  y enero 2020</t>
  </si>
  <si>
    <t>30 de abril,31 de agosto y 31 de diciembre de 2020 .</t>
  </si>
  <si>
    <t>En el acápite Plan integral de Gestión quedó que la dependencia (Oficina de Control Interno Disciplinario OCID) tenía como actividad: "Adoptar el índice de actuaciones disciplinarias, que de acuerdo con la ley 734 de 2002, tienen esté carácter". Sin embargo, en la Matriz del PAAC 2020  sexto borrador, componente 5 Transparencia y Acceso a la Información, subcomponente 3, numeral 3.4, quedó señalado que el "Proyecto de difusión y publicación del  Índice de Información Clasificada y Reservada", está a cargo de Gestión Documental y la Oficina Asesora de Comunicaciones. 
En ese orden, la OCID ya no se encuentra vinculada a esa actividad. Por tanto, la dependencia OCID no tendría ninguna actividad en el Plan Integral de Gestión</t>
  </si>
  <si>
    <t>1012 -  Fortalecimiento a la gestión</t>
  </si>
  <si>
    <t>Magnitud
2020</t>
  </si>
  <si>
    <t>META 2020</t>
  </si>
  <si>
    <t xml:space="preserve">META
2020 </t>
  </si>
  <si>
    <t>Meta
2020</t>
  </si>
  <si>
    <t xml:space="preserve">META 
2020 </t>
  </si>
  <si>
    <t>META 
2020</t>
  </si>
  <si>
    <t xml:space="preserve">IND-HUM-1 Ausentismo por salud enfermedad general por persona </t>
  </si>
  <si>
    <t>IND-MEJ-02
Cumplimiento de las actividades formuladas</t>
  </si>
  <si>
    <t>IND-TCUL-01 
Producción de información para la Generación de conocimiento</t>
  </si>
  <si>
    <t>IND-TCUL-04 
Satisfacción de usuarios (suministro de información y acompañamientos).</t>
  </si>
  <si>
    <t>IND-GIC-02
Porcentaje de Solicitudes de inclusión, exclusión y cambio de categoria atendidas dentro del término hasta la remisión a la Entidad competente</t>
  </si>
  <si>
    <t>A DEMANDA</t>
  </si>
  <si>
    <t>Tecnologías de la información-ti y aplicaciones informáticas</t>
  </si>
  <si>
    <t>ID ACTIVIDAD</t>
  </si>
  <si>
    <t>PROYECTO</t>
  </si>
  <si>
    <t>META</t>
  </si>
  <si>
    <t>COMPONENTE</t>
  </si>
  <si>
    <t>CONCEPTO</t>
  </si>
  <si>
    <t>VALOR</t>
  </si>
  <si>
    <t>CÓDIGO BIENES Y SERVICIOS</t>
  </si>
  <si>
    <t>DESCRIPCIÓN ACTIVIDAD</t>
  </si>
  <si>
    <t>INICIO ESTIMADO</t>
  </si>
  <si>
    <t>PRESENTACIÓN DE OFERTAS</t>
  </si>
  <si>
    <t>DURACIÓN</t>
  </si>
  <si>
    <t>TIPO DURACIÓN</t>
  </si>
  <si>
    <t>MODALIDAD DE SELECCIÓN</t>
  </si>
  <si>
    <t>SIGLA MODALIDAD</t>
  </si>
  <si>
    <t>FUENTE DE FINANCIACIÓN</t>
  </si>
  <si>
    <t>PRESUPUESTO SOLICITADO</t>
  </si>
  <si>
    <t>PRESUPUESTO ACTUAL</t>
  </si>
  <si>
    <t>ÁREA</t>
  </si>
  <si>
    <t>UBICACIÓN</t>
  </si>
  <si>
    <t>RESPONSABLE</t>
  </si>
  <si>
    <t>EMAIL</t>
  </si>
  <si>
    <t>TELÉFONO</t>
  </si>
  <si>
    <t>OBJETO</t>
  </si>
  <si>
    <t>FECHA ESTIMADA DE INICIO</t>
  </si>
  <si>
    <t>FECHA ESDOP</t>
  </si>
  <si>
    <t>APROBACIÓN ESDOP</t>
  </si>
  <si>
    <t>FECHA SOLICITUD CONTRATO</t>
  </si>
  <si>
    <t>FECHA SUSBRIPCIÓN CONTRATO</t>
  </si>
  <si>
    <t>1137 - Comunidades culturales para la paz</t>
  </si>
  <si>
    <t>Acompañar 10 actuaciones artístico, culturales y deportivas urbanísticas en el territorio, en el marco del programa de mejoramiento integral de barrios.</t>
  </si>
  <si>
    <t>Acompañamiento actuaciones urbanísticas en el territorio - mejoramiento integral barrios</t>
  </si>
  <si>
    <t>0054 Convocatorias y estímulos a las expresiones artísticas y culturales y del patrimonio.</t>
  </si>
  <si>
    <t>Otorgar estímulos a expertos para que en calidad de jurados participen en la selección de ganadores de la convocatoria -Ciudadanías en movimiento: arte y cultura construyendo comunidad y paz-</t>
  </si>
  <si>
    <t>Convocatorias</t>
  </si>
  <si>
    <t>01-  12 - Otros Distrito</t>
  </si>
  <si>
    <t>DIRECCIÓN DE ASUNTOS LOCALES Y PARTICIPACIÓN</t>
  </si>
  <si>
    <t>CO-DC-11001</t>
  </si>
  <si>
    <t>Mauricio Agudelo Ruiz</t>
  </si>
  <si>
    <t>mauricio.agudelo@scrd.gov.co</t>
  </si>
  <si>
    <t>Otorgar estímulos a expertos para que en calidad de jurados participen en la selección de ganadores de la convocatoria "Ciudadanías en movimiento: arte y cultura construyendo comunidad y paz"</t>
  </si>
  <si>
    <t xml:space="preserve">SUSPENSION PREVENTIVA </t>
  </si>
  <si>
    <t>No aplica</t>
  </si>
  <si>
    <t>Suspensión preventiva</t>
  </si>
  <si>
    <t>Otorgar los estímulos económicos a los ganadores de la convocatoria -Beca Ciudadanías en movimiento: arte y cultura construyendo comunidad-</t>
  </si>
  <si>
    <t>DIRECCIÓN DE FOMENTO</t>
  </si>
  <si>
    <t>Francy Morales Acosta</t>
  </si>
  <si>
    <t>francy.morales@scrd.gov.co</t>
  </si>
  <si>
    <t>Otorgar estímulos a expertos para que en calidad de jurados participen en la selección de ganadores de la convocatoria "Beca Habitando: cultura en comunidad"</t>
  </si>
  <si>
    <t>Otorgar los estímulos económicos a los ganadores de la convocatoria "Beca Habitando: cultura en comunidad"</t>
  </si>
  <si>
    <t>0066 Fomento, apoyo y divulgación de eventos y expresiones artísticas, culturales y del patrimonio</t>
  </si>
  <si>
    <t>0098 Contratación de personal para el apoyo a la gestión</t>
  </si>
  <si>
    <t>Prestar los servicios profesionales para apoyar en el desarrollo e implementación de indicadores de impacto social, sistematización de las acciones desarrolladas en el marco del Proyecto de Inversión 1137: “Comunidades Culturales para la Paz”, para la definición de los lineamientos de intervención comunitaria y memoria</t>
  </si>
  <si>
    <t>Contratación directa</t>
  </si>
  <si>
    <t>Prestar los servicios profesionales para apoyar el seguimiento e implementación técnica y metodológica de las actuaciones y estrategias en el marco de la política de mejoramiento integral de barrios, entre ellas se encuentra “Habitando: cultura en comunidad” y otras acciones artísticas y culturales alrededor de la apropiación y fortalecimiento del trabajo comunitario en el espacio público  y la construcción de comunidad del Proyecto de Inversión 1137: “Comunidades culturales para la paz".</t>
  </si>
  <si>
    <t>CCE-05</t>
  </si>
  <si>
    <t>Prestar los servicios profesionales para apoyar el proceso de acompañamiento metodológico y pedagógico para el fortalecimiento de iniciativas ciudadanas-comunitarias de Bogotá, en los territorios priorizados en el desarrollo del Proyecto de Inversión 1137: -Comunidades Culturales para la Paz-</t>
  </si>
  <si>
    <t>Prestar los servicios profesionales para apoyar el proceso de acompañamiento metodológico y pedagógico para el fortalecimiento de iniciativas ciudadanas-comunitarias de Bogotá, en los territorios priorizados en el desarrollo del Proyecto de Inversión 1137: “Comunidades Culturales para la Paz"</t>
  </si>
  <si>
    <t>Prestar los servicios profesionales para apoyar en la gestión e implementación técnica, metodológica y conceptual de la estrategia -Ciudadanías LAB-, en los territorios priorizados en el desarrollo del Proyecto de Inversión 1137 -Comunidades Culturales para la Paz”.</t>
  </si>
  <si>
    <t xml:space="preserve">Prestar los servicios profesionales para apoyar como facilitador las actuaciones y estrategias en el marco de la política de mejoramiento integral de barrios, entre ellas “Habitando: cultura en comunidad”, desarrollando acciones de acompañamiento, fortalecimiento y articulación de iniciativas ciudadanas y apropiación del espacio público mediante prácticas, culturales, sociales o patrimoniales en los territorios de intervención. </t>
  </si>
  <si>
    <t xml:space="preserve">Prestar los servicios profesionales para apoyar como facilitador las actuaciones y estrategias en el marco de la política de mejoramiento integral de barrios, entre ellas “Habitando: cultura en comunidad”, desarrollando acciones de acompañamiento, fortalecimiento y articulación de iniciativas ciudadanas y apropiación del espacio público mediante prácticas artísticas en los territorios de intervención. </t>
  </si>
  <si>
    <t>1011 - Lectura, escritura y redes de conocimiento</t>
  </si>
  <si>
    <t>Apoyar 2 bibliotecas comunitarias en dotaciones y/o fortalecimiento de su programación literaria.</t>
  </si>
  <si>
    <t>DIRECCIÓN DE LECTURA Y BIBLIOTECAS</t>
  </si>
  <si>
    <t>Diana Carolina Martinez Santos</t>
  </si>
  <si>
    <t>diana.martinez@scrd.gov.co</t>
  </si>
  <si>
    <t>Apoyar 4 proyectos de promoción de lectura y escritura en la ciudad.</t>
  </si>
  <si>
    <t>1016 - Poblaciones diversas e interculturales</t>
  </si>
  <si>
    <t>Implementar el 100% de las acciones de articulación, coordinación y gestión para el cumplimiento de los lineamientos de políticas públicas poblacionales y enfoque diferencial poblacional.</t>
  </si>
  <si>
    <t>Articulación, coordinación y gestión sectorial de las políticas poblacionales con enfoque diferencial</t>
  </si>
  <si>
    <t>0017 Divulgación y promoción de la política del sector de la cultura</t>
  </si>
  <si>
    <t>Realización de un convenio para el fortalecimiento, rescate y visibilización de la lengua propia de los 14 pueblos indígenas residentes en Bogotá.</t>
  </si>
  <si>
    <t xml:space="preserve">Prestar los servicios profesionales para apoyar a la Dirección de Asuntos Locales y Participación en la planeación, verificación, ejecución, seguimiento, y control financiero y administrativo de los proyectos liderados por la Dirección </t>
  </si>
  <si>
    <t>Prestar los servicios profesionales para apoyar a la Dirección de Asuntos Locales y Participación en los desarrollos institucionales de las políticas públicas poblacionales de los sectores sociales en Bogotá D.C.</t>
  </si>
  <si>
    <t>Operar la Red Distrital de Bibliotecas públicas de Bogotá -BibloRed-</t>
  </si>
  <si>
    <t>Licitación pública</t>
  </si>
  <si>
    <t>CCE-02</t>
  </si>
  <si>
    <t>Operar la Red Distrital de Bibliotecas públicas de Bogotá -BibloRed- el cual incluye consolidar la biblioteca digital de Bogotá.</t>
  </si>
  <si>
    <t>ADICION CONTRATO CONCESIÓN 159 DE 2018</t>
  </si>
  <si>
    <t>Modificación contractual</t>
  </si>
  <si>
    <t>Modificación contrac</t>
  </si>
  <si>
    <t>Operar la Red Distrital de Bibliotecas públicas de Bogotá -BibloRed- el cual incluye 12 Bibloestaciones en portales de transmilenio.</t>
  </si>
  <si>
    <t>1008 - Fomento y gestión para el desarrollo cultural</t>
  </si>
  <si>
    <t>Crear y coordinar 1  Capítulo Bogotá en la Cuenta Satélite Nacional de Cultura</t>
  </si>
  <si>
    <t>Capitulo bogota en la cuenta satelite</t>
  </si>
  <si>
    <t>Prestar los servicios profesionales para apoyar la construcción conceptual y la construcción de propuestas para el desarrollo de estudios económicos del sector cultural y creativo, al igual que en la implementación de las mediciones económicas de la Cuenta Satélite de Cultura de Bogotá (CSCB) y su articulación con otros sistemas de información del orden público y privado.</t>
  </si>
  <si>
    <t>Adición contrato 20 de 2019</t>
  </si>
  <si>
    <t>Prestación de Servicios Profesionales para apoyar la obtención, construcción, procesamiento y análisis de la información económica del gasto e inversión distrital en cultura y de los indicadores de cultura en el marco de la Agenda 2030 para el Desarrollo Sostenible, para la construcción de la Cuenta Satélite de Cultura de Bogotá (CSCB).    </t>
  </si>
  <si>
    <t>Prestar los servicios profesionales para apoyar el desarrollo, producción estadística, análisis y difusión de la información generada en la CSCB, así como el cálculo de indicadores monetarios y no monetarios incluidos en la Cuenta Satélite de Cultura de Bogotá (CSCB).</t>
  </si>
  <si>
    <t xml:space="preserve">Adición contrato 8 de 2019 </t>
  </si>
  <si>
    <t>Adición contrato 11 de 2019</t>
  </si>
  <si>
    <t>0756 Contratación De Logística Para Eventos</t>
  </si>
  <si>
    <t>Evento de lanzamiento de resultados de la Cuenta Satélite de Cultura de Bogotá: Alquiler de espacio. Alquiler de equipos técnicos (video beam, sonido, micrófono). Refrigerios. Logística.</t>
  </si>
  <si>
    <t>Operar la Red Distrital de Bibliotecas públicas de Bogotá -BibloRed- el cual incluye 50 salas de atención a público infantil-. centros de desarrollo, hogares comunitarios y núcleo de familia en acción.</t>
  </si>
  <si>
    <t>1009 - Transparencia y gestión pública para todos</t>
  </si>
  <si>
    <t>0004 Otros gastos operativos</t>
  </si>
  <si>
    <t>Contratar bajo la modalidad de outsourcing el servicio de mensajería y envío de correspondencia</t>
  </si>
  <si>
    <t>DIRECCIÓN DE GESTIÓN CORPORATIVA</t>
  </si>
  <si>
    <t>Yaneth Suárez Acero</t>
  </si>
  <si>
    <t>yaneth.suarez@scrd.gov.co</t>
  </si>
  <si>
    <t>Apoyar a la Oficina asesora de Comunicaciones en el servicio de mensajería y envío de correspondencia</t>
  </si>
  <si>
    <t>Mínima cuantía</t>
  </si>
  <si>
    <t>CCE-10</t>
  </si>
  <si>
    <t>Prestar servicios integrales de comunicación (ATL y BTL)  encaminados a desarrollar el plan estratégico de comunicaciones de la Secretaría de Cultura, Recreación y Deporte.</t>
  </si>
  <si>
    <t>Prestación de servicios para el envío de correo masivo de la SCRD</t>
  </si>
  <si>
    <t>Apoyar a la Oficina Asesora de Comunicaciones en el desarrollo y edición de contenidos fotográficos de la SCRD</t>
  </si>
  <si>
    <t>Apoyar la gestión general de la Oficina asesora de Comunicaciones</t>
  </si>
  <si>
    <t>Apoyar a la Oficina Asesora de Comunicaciones en la creación y revisión de contenidos editoriales de la SCRD</t>
  </si>
  <si>
    <t xml:space="preserve">Apoyar a la Oficina Asesora de Comunicaciones en la planeación y  ejecución de estrategias de comunicación para redes sociales y medios digitales </t>
  </si>
  <si>
    <t>Apoyar a la Oficina Asesora de Comunicaciones en la estructuración y desarrollo de los procesos de contratación, financieros y administrativos.</t>
  </si>
  <si>
    <t>Apoyar a la Oficina Asesora de Comunicaciones en la convocatoria de medios, en la generacion y revision de contenidos a publicarse en los diferentes canales de comunicación.</t>
  </si>
  <si>
    <t>Adición del contrato No 50 de 2019 cuyo objeto es Apoyar a la Oficina Asesora de Comunicaciones en la formulación y desarrollo del plan de comunicaciones previsto para la vigencia 2019 y su articulación intersectorial con las entidades adscritas y vinculadas a la SCRD de acuerdo con las pautas dadas por la Alcaldía Mayor.</t>
  </si>
  <si>
    <t>Apoyo en divulgación a las acciones de Cultura Ciudadana</t>
  </si>
  <si>
    <t>Apoyar a la Oficina Asesora de Comunicaciones en la formulación y desarrollo del plan general de comunicaciones y su articulación intersectorial con las entidades adscritas y vinculadas a la SCRD.</t>
  </si>
  <si>
    <t>Apoyar a la Oficina Asesora de Comunicaciones en el registro, realización, edición, y post producción audiovisual de la SCRD</t>
  </si>
  <si>
    <t>Apoyar a la Oficina Asesora de Comunicaciones en la gestión de free press.</t>
  </si>
  <si>
    <t>Adición del contrato No 40 de 2019 cuyo objeto es Apoyar a la Oficina Asesora de Comunicaciones en la convocatoria de medios, divulgación de contenidos y recopilación de la información de las fuentes asignadas así como el apoyo de los reportes que se requieren en el marco del Modelo Integrado de Planeación y Gestión</t>
  </si>
  <si>
    <t>1012 - Fortalecimiento a la gestión</t>
  </si>
  <si>
    <t>0095 Mantenimiento de la Infraestructura del Sector</t>
  </si>
  <si>
    <t>Servicio de Interventoría a la ejecución de obras de mantenimiento, restauración o de adecuación en los inmuebles a cargo de la Secretaría de Cultura, Recreación y Deporte.</t>
  </si>
  <si>
    <t>Selección abreviada menor cuantía</t>
  </si>
  <si>
    <t>CCE-06</t>
  </si>
  <si>
    <t>Lucila Guerrero Ramìrez</t>
  </si>
  <si>
    <t>lucila.guerrero@scrd.gov.co</t>
  </si>
  <si>
    <t>Identificación, planeación y ejecución de actividades de mantenimiento, restauración y/o de intervención especializada a los inmuebles a cargo de la Secretaría Distrital de Cultura, Recreación y Deporte</t>
  </si>
  <si>
    <t>1018 - Participación para la democracia cultural, recreativa y deportiva</t>
  </si>
  <si>
    <t>Prestar sus servicios profesionales a la Secretaría Distrital de Cultura, Recreación y Deporte para apoyar el desarrollo de estrategias y acciones que fortalezcan el Sistema Distrital de Arte, Cultura y Patrimonio de la Secretaria de Cultura, Recreación y Deportes de acuerdo con lo establecido en la normatividad vigente</t>
  </si>
  <si>
    <t>992 - Patrimonio e infraestructura cultural fortalecida</t>
  </si>
  <si>
    <t xml:space="preserve">APOYAR TECNICAMENTE LOS PROYECTOS DE INFRAESTRUCTURA EN EL COMPONENTE HIDROSANITARIO, DE RED CONTRA INCENDIOS Y DE GAS. </t>
  </si>
  <si>
    <t>01 - 593 - Valorización Acuerdo 724 de 2018</t>
  </si>
  <si>
    <t>DIRECCIÓN DE ARTE, CULTURA Y PATRIMONIO</t>
  </si>
  <si>
    <t>Ivan Dario Quiñones Sanchez</t>
  </si>
  <si>
    <t>ivan.quinones@scrd.gov.co</t>
  </si>
  <si>
    <t>Hidráulico 1</t>
  </si>
  <si>
    <t>PRESTAR SERVICIOS PROFESIONALES A LA SUBDIRECCIÓN DE INFRAESTRUCTURA CULTURAL DE APOYO JURÍDICO PARA EL PROYECTO CENTRO FELICIDAD “CEFE CHAPINERO” Y DEMÁS PROYECTOS DE INFRAESTRUCTURA QUE ADELANTA LA DEPENDENCIA.</t>
  </si>
  <si>
    <t>PRESTAR SERVICIOS PROFESIONALES A LA DIRECCIÓN DE ARTE, CULTURA Y PATRIMONIO EN EL APOYO Y SEGUIMIENTO DE LOS DIFERENTES PROCESOS PARTICIPATIVOS PARA FORTALECER LOS PROGRAMAS Y POLÍTICAS DEL SECTOR.</t>
  </si>
  <si>
    <t>PRESTAR SERVICIOS PROFESIONALES A LA SUBDIRECCIÓN DE INFRAESTRUCTURA CULTURAL EN EL DESARROLLO TÉCNICO DE LOS PROYECTOS DE INFRAESTRUCTURA QUE LA DEPENDENCIA TIENE A SU CARGO.</t>
  </si>
  <si>
    <t>PRESTAR SERVICIOS PROFESIONALES A LA SUBDIRECCIÓN DE INFRAESTRUCTURA CULTURAL, EN LA PLANEACIÓN, GESTIÓN Y SEGUIMIENTO DE LOS PROYECTOS QUE TIENE A CARGO LA DEPENDENCIA.</t>
  </si>
  <si>
    <t>PRESTAR SERVICIOS PROFESIONALES A LA SUBDIRECCIÓN DE INFRAESTRUCTURA CULTURAL PARA APOYAR LA GESTIÓN FINANCIERA Y PRESUPUESTAL PARA LA EJECUCIÓN DEL PROYECTO CENTRO FELICIDAD -CEFE- CHAPINERO.</t>
  </si>
  <si>
    <t xml:space="preserve">APOYAR TECNICAMENTE LOS PROYECTOS DE INFRAESTRUCTURA EN EL COMPONENTE ELÉCTRICO Y DE ILUMINACIÓN. </t>
  </si>
  <si>
    <t>ELÉCTRICO (b)</t>
  </si>
  <si>
    <t>Prestar sus servicios profesionales a la Secretaría Distrital de Cultura, Recreación y Deporte para apoyar el desarrollo de la gestión cultural local de las políticas públicas poblacionales en el marco del Modelo de Gestión Cultural Local.</t>
  </si>
  <si>
    <t xml:space="preserve">PRESTAR SERVICIOS PROFESIONALES A LA SUBDIRECCIÓN DE INFRAESTRUCTURA CULTURAL PARA APOYAR TECNICAMENTE LOS PROYECTOS DE INFRAESTRUCTURA, ESPECÍFICAMENTE EN LO RELACIONADO CON LOS DISEÑOS ESTRUCTURALES. </t>
  </si>
  <si>
    <t>PRESTAR LOS SERVICIOS PROFESIONALES PARA APOYAR LA GESTIÓN ADMINISTRATIVA, FINANCIERA Y PRESUPUESTAL DE LOS PROYECTOS ASOCIADOS A LA DACP.</t>
  </si>
  <si>
    <t>Prestar sus servicios profesionales a la Secretaria Distrital de Cultura, Recreación y Deporte para apoyar las acciones de la gestión local para la intervención e implementación de la política pública cultural en los territorios, en las 10 localidades asignadas por la SCRD</t>
  </si>
  <si>
    <t>0107 Construcción de equipamientos</t>
  </si>
  <si>
    <t>Puesta en funcionamiento CEFE Chapinero</t>
  </si>
  <si>
    <t>SUSPENSIÓN PREVENTIVA</t>
  </si>
  <si>
    <t>0510 Otros gastos en construcción de infraestructura propia del sector</t>
  </si>
  <si>
    <t>Gastos notariales correspondientes a la Escritura Pública número 112, respecto de la cesión a titulo gratuito realizada entre el IDU y la SCRD con relación a los predios de las Pilonas de Ciudad Bolivar</t>
  </si>
  <si>
    <t>0 - Funcionamiento</t>
  </si>
  <si>
    <t>Servicios de reparación de otros bienes</t>
  </si>
  <si>
    <t>Servicio de mantenimiento preventivo y/o correctivo para los bienes muebles e inmuebles a cargo de la SCRD.</t>
  </si>
  <si>
    <t>Dotar con 92.300 nuevos libros las bibliotecas públicas – Biblored y otros  espacios públicos de lectura.</t>
  </si>
  <si>
    <t>ADICIÓN CONTRATO DE CONCESIÓN 159 DE 2018</t>
  </si>
  <si>
    <t>Atender 2.800 agentes del sector  en procesos de formación y cualificación.</t>
  </si>
  <si>
    <t>82101504,82101601,82101602,82101603,82101801</t>
  </si>
  <si>
    <t>COMUNICACIONES</t>
  </si>
  <si>
    <t>Apoyar a la Dirección de Arte, Cultura y Patrimonio en la organización y realización de eventos pedagógicos, participativos y de circulación relacionados con el arte, la cultura y el patrimonio</t>
  </si>
  <si>
    <t>APOYAR LA ACTUALIZACIÓN DE CURSOS, CONTENIDOS, HERRAMIENTAS PEDAGOGICAS Y METODOLOGIAS DE LA PLATAFORMA DE FORMACIÓN MOODLE formacion@scrd.gov.co</t>
  </si>
  <si>
    <t>Adecuador pedagógico Plataforma Formación</t>
  </si>
  <si>
    <t>APOYO EN LA ADMINISTRACIÓN Y SOPORTE DE LA PLATAFORMA DE FORMACIÓN MOODLE formacion@scrd.gov.co</t>
  </si>
  <si>
    <t>Administración de la Plataforma de Formación</t>
  </si>
  <si>
    <t>Alcanzar a 172.500 personas formadas en programas de lectura, escritura y uso de las bibliotecas públicas</t>
  </si>
  <si>
    <t>Apoyar a 100 proyectos de organizaciones culturales, recreativas y deportivas</t>
  </si>
  <si>
    <t>Prestar los servicios profesionales para el acompañamiento en la revisión presupuestal y financiera de los contratos de apoyo.</t>
  </si>
  <si>
    <t>Prestar los servicios profesionales para el acompañamiento técnico en la ejecución de los contratos de apoyo</t>
  </si>
  <si>
    <t>Fortalecer y sostener la red de 22 bibliotecas públicas de Biblored</t>
  </si>
  <si>
    <t>Realizar la interventoría técnica, jurídica, administrativa, contable y financiera del contrato para la operación del programa Biblored.</t>
  </si>
  <si>
    <t>Concurso de méritos abierto</t>
  </si>
  <si>
    <t>CCE-04</t>
  </si>
  <si>
    <t>02  - 275 - SGP Propósito General Cultura</t>
  </si>
  <si>
    <t>01 - 177 - Rendimientos Financieros SGP Propósito General</t>
  </si>
  <si>
    <t>SUSPENSIÓN PREVENTIVA DE RECURSOS PARA EL NUEVO PLAN DE GOBIERNO</t>
  </si>
  <si>
    <t>Adición de recursos al Convenio de asociación 000334/2009 suscrito entre la Secretaría Distrital de cultura, Recreación y Deporte, Instituto Distrital de las Artes Idartes y la Fundación amigos del Teatro Mayor.</t>
  </si>
  <si>
    <t>Modificación de tipo adición de recursos al Convenio de asociación 000334/2009 suscrito entre la Secretaría Distrital de cultura, Recreación y Deporte, Instituto Distrital de las Artes Idartes y la Fundación amigos del Teatro Mayor.</t>
  </si>
  <si>
    <t>ADICIÓN AL CONTRATO DE INTERVENTORÍA No. 175 DE 2018</t>
  </si>
  <si>
    <t>Estructurar el proceso contractual para llevar a cabo la operación de la Red Distrital de Bibliotecas públicas de Bogotá -BibloRed.</t>
  </si>
  <si>
    <t>Prestar los servicios profesionales de apoyo a la Dirección de Lectura y Bibliotecas, en la articulación y seguimiento de estrategias y actividades de comunicación para los programas del Plan Leer es volar.</t>
  </si>
  <si>
    <t>Prestar servicios profesionales para liderar la planeación, ejecución, articulación y seguimiento a la estrategias y actividades de comunicación de los programas de la Dirección de Lectura y Bibliotecas, en especial aquellas que corresponden al programa BibloRed.</t>
  </si>
  <si>
    <t>Prestar servicios profesionales de apoyo en el acompañamiento a la Dirección de Lectura y Bibliotecas, frente a la ejecución de los procesos culturales y artísticos con ocasión del proyecto de Biblored.</t>
  </si>
  <si>
    <t>Prestar con plena autonomía técnica y administrativa los servicios profesionales relacionados con el acompañamiento y orientación a las líneas de Ciencia, Arte y Cultura y Espacios Creativos del programa BibloRed, a cargo de la Dirección de Lectura y Bibliotecas.</t>
  </si>
  <si>
    <t>Prestar servicios profesionales de apoyo jurídico para el desarrollo de los procesos precontractuales y postcontractuales a cargo del proyecto de inversión de la Dirección de Lectura y Bibliotecas.</t>
  </si>
  <si>
    <t>Prestar con plena autonomía técnica y administrativa los servicios profesionales en las actividades requeridas para el acompañamiento y orientación en los procesos de planeación y seguimiento de la Dirección de Lectura y Bibliotecas.</t>
  </si>
  <si>
    <t>Prestar con plena autonomía técnica y administrativa los servicios profesionales para apoyar la planeación, ejecución, seguimiento y evaluación al programa de fortalecimiento del sector especialmente al programa Distrital de Estímulos ofrecido por la Dirección de Lectura y Bibliotecas.</t>
  </si>
  <si>
    <t>Prestar con plena autonomía técnica y administrativa los servicios profesionales de apoyo jurídico a la Dirección de Lectura y Bibliotecas.</t>
  </si>
  <si>
    <t>Prestar con plena autonomía técnica y administrativa los servicios profesionales de apoyo jurídico a la DLB en temas relacionado con derecho público – administrativo y contratación estatal, especialmente en lo concerniente a los procesos jurídicos relacionados con el programa BibloRed.</t>
  </si>
  <si>
    <t>Prestar con plena autonomía técnica y administrativa los servicios de apoyo a la Dirección de Lectura y Bibliotecas en la legalización de bienes adquiridos y bajas a realizar en el proyecto de BIBLORED, brindando soporte al proceso general de inventarios de la SCRD.</t>
  </si>
  <si>
    <t>Prestar con plena autonomía técnica y administrativa los servicios de apoyo a la gestión a la Dirección de Lectura y Bibliotecas para el registro de los elementos adquiridos en el marco del programa BibloRed así como en los procesos de toma física de inventarios de las dependencias a cargo de la Red, brindando soporte al proceso general de seguimiento a los inventarios de propiedad de la SCRD.</t>
  </si>
  <si>
    <t>Prestar servicios profesionales en el acompañamiento a la Dirección de Lectura y Bibliotecas, con relación a la línea de fortalecimiento del sector, específicamente en el desarrollo de procesos de formación y circulación del libro en la ciudad.</t>
  </si>
  <si>
    <t>Prestar servicios profesionales para fortalecer el equipo de trabajo de la Dirección de Lectura y Bibliotecas, en el seguimiento financiero y contable al proyecto de inversión 1011 – Lectura, escritura y redes del conocimiento.</t>
  </si>
  <si>
    <t>Prestar servicios profesionales para apoyar el seguimiento financiero y contable al proyecto de inversión 1011 – Lectura, escritura y redes del conocimiento.</t>
  </si>
  <si>
    <t>Prestar servicios profesionales de apoyo a la Dirección de Lectura y Bibliotecas en los asuntos relacionados con servicios bibliotecarios y colecciones.</t>
  </si>
  <si>
    <t>Prestar servicios profesionales de apoyo a la Dirección de Lectura y Bibliotecas (DLB) en los asuntos relacionados con la gestión de las colecciones y los servicios de las bibliotecas públicas.</t>
  </si>
  <si>
    <t>Servicios profesionales de apoyo a la Oficina Asesora de Jurídica en materia relacionadas con las competencias a su cargo, con énfasis en defensa judicial y extrajudicial.</t>
  </si>
  <si>
    <t>Myriam Janeth Sosa Sedano</t>
  </si>
  <si>
    <t>myriam.sosa@scrd.gov.co</t>
  </si>
  <si>
    <t>Servicios profesionales para apoyar a la Oficina Asesora de Jurídica en la revisión, estructuración y desarrollo de procesos contractuales en las diferentes modalidades,y otros temas que competen al área.</t>
  </si>
  <si>
    <t>Servicios profesionales a la Oficina Asesora de Jurídica en materias relacionadas con las competencias a su cargo.</t>
  </si>
  <si>
    <t>Servicios profesionales para la Oficina Asesora de Jurídica, en materia relacionadas con las competencias a su cargo con énfasis en asuntos normativos y regulatorios.</t>
  </si>
  <si>
    <t>Servicios profesionales de apoyo a la Oficina Asesora de Jurídica en materia relacionadas con las competencias a su cargo, con énfasis en gestión contractual</t>
  </si>
  <si>
    <t>Servicios profesionales para apoyar temas administrativos y financieros del Despacho de la Secretaría</t>
  </si>
  <si>
    <t>Paola Patricia Vives Baquero</t>
  </si>
  <si>
    <t>paola.vives@scrd.gov.co</t>
  </si>
  <si>
    <t>Servicios profesionales a la Oficina Asesora de Jurídica, en materias relacionadas con las competencias a su cargo en asuntos normativos y regulatorios.</t>
  </si>
  <si>
    <t>44- Modernización y fortalecimiento de procesos administrativos</t>
  </si>
  <si>
    <t>Alba Nohora Díaz Galán</t>
  </si>
  <si>
    <t>alba.diaz@scrd.gov.co</t>
  </si>
  <si>
    <t>Servicios para la identificación, diseño y ejecución de actividades que mejoren la cohesión, armonía y eficacia del talento humano al servicio de la entidad</t>
  </si>
  <si>
    <t xml:space="preserve">1007 - Información y ciudadanía digital para todos </t>
  </si>
  <si>
    <t>Fortalecimiento de la arquitectura empresarial -siscred</t>
  </si>
  <si>
    <t>Servicios profesionales  para apoyar el análisis de información con el fin de soportar los procesos de medición de los indicadores.</t>
  </si>
  <si>
    <t>DIRECCIÓN DE PLANEACIÓN</t>
  </si>
  <si>
    <t>Ayda Robinson Davis</t>
  </si>
  <si>
    <t>ayda.robinson@scrd.gov.co</t>
  </si>
  <si>
    <t xml:space="preserve">Servicios profesionales para la implementación de planes sectoriales y elaboración de estudios de análisis de información requeridos por la SCRD y las entidades del sector </t>
  </si>
  <si>
    <t>Adición contrato 21 de 2019</t>
  </si>
  <si>
    <t xml:space="preserve">Prestar los servicios profesionales para apoyar el análisis de información con el fin de soportar los procesos de medición de los indicadores. </t>
  </si>
  <si>
    <t xml:space="preserve">SUSPENSIÓN PREVENTIVA </t>
  </si>
  <si>
    <t>Servicios profesionales para apoyar en la implementación y /o mejoramiento de las operaciones estadísticas a cargo de la dirección del plan estadístico sectorial</t>
  </si>
  <si>
    <t>Adición contrato 25 de 2019</t>
  </si>
  <si>
    <t>Servicios profesionales para el mantenimiento del Sistema  de Planeación y Seguimiento a la Inversión y desarrollos nuevos.</t>
  </si>
  <si>
    <t>Servicios profesionales a la SCRD para apoyar en el desarrollo y elaboración de productos de información de carácter geoespacial y la generación de mapas temáticos según requerimientos del Sector y de las diferentes áreas de la SCRD.</t>
  </si>
  <si>
    <t>Mejoramiento de 30 equipamientos Culturales</t>
  </si>
  <si>
    <t>APOYAR LA VERIFICACIÓN DE LOS ASPECTOS TÉCNICOS DE SONIDO, ACÚSTICA, VIDEO, MECÁNICA TEATRAL Y VESTIMENTA TEATRAL DE LOS PROYECTOS DE INFRAESTRUCTURA</t>
  </si>
  <si>
    <t>APOYAR A LA SIC EN LA VERIFICACIÓN DE LOS ASPECTOS TÉCNICOS DE SONIDO, ACÚSTICA, VIDEO, MECÁNICA TEATRAL Y VESTIMENTA TEATRAL DE LOS PROYECTOS DE INFRAESTRUCTURA</t>
  </si>
  <si>
    <t>ELÉCTRICO (a)</t>
  </si>
  <si>
    <t>Adición y prórroga contrato No. 120 de 2019 suscrito con YUCELLY NATHALY ASCENCIO GONZALEZ</t>
  </si>
  <si>
    <t xml:space="preserve">Prestar lso servicos para el acompañamiento y seguimiento a la ejecución de las obras para la construcción de infraestructura cultural.	</t>
  </si>
  <si>
    <t>PRESTAR SERVICIOS PROFESIONALES A LA SUBDIRECCIÓN DE INFRAESTRUCTURA CULTURAL, EN LA FORMULACIÓN Y SEGUIMIENTO TÉCNICO DE LOS PROYECTOS DE INFRAESTRUCTURA DEL SECTOR CULTURA, RECREACIÓN Y DEPORTE</t>
  </si>
  <si>
    <t>Hidráulico 1 (a)</t>
  </si>
  <si>
    <t>Acompañamiento y seguimiento a la ejecución de las obras para la construcción de infraestructura cultural.</t>
  </si>
  <si>
    <t>PRESTAR SERVICIOS PROFESIONALES A LA SUBDIRECCIÓN DE INFRAESTRUCTURA CULTURAL EN EL ACOMPAÑAMIENTO TÉCNICO DE LOS PROYECTOS DE INFRAESTRUCTURA QUE LA DEPENDENCIA TIENE A SU CARGO.</t>
  </si>
  <si>
    <t>APOYAR LA VERIFICACIÓN DE LOS ASPECTOS TÉCNICOS DE LUMINOTECNIA, INSTALACIONES ELÉCTRICAS, MECÁNICA TEATRAL Y VESTIMENTA TEATRAL DE LOS PROYECTOS DE INFRAESTRUCTURA CULTURAL</t>
  </si>
  <si>
    <t>APOYAR A LA SIC EN LA VERIFICACIÓN DE LOS ASPECTOS TÉCNICOS DE LUMINOTECNIA, INSTALACIONES ELÉCTRICAS, MECÁNICA TEATRAL Y VESTIMENTA TEATRAL DE LOS PROYECTOS DE INFRAESTRUCTURA CULTURAL</t>
  </si>
  <si>
    <t>APOYAR LA GESTIÓN ADMINISTRATIVA, FINANCIERA Y PRESUPUESTAL DE LOS PROYECTOS ASOCIADOS A LA DACP.</t>
  </si>
  <si>
    <t>ESTRUCTURACIÓN Y PUESTA FUNCIONAMIENTO PROYECTOS INFRAESTRUCTURA</t>
  </si>
  <si>
    <t>0346 Otros gastos servicios profesionales ARL</t>
  </si>
  <si>
    <t>Pago ARL nivel de riesgo V Infraestructura</t>
  </si>
  <si>
    <t>Preliminares de Infraestructura cultural</t>
  </si>
  <si>
    <t>Prestar los servicios profesionales para apoyar jurídicamente a la Dirección de Personas Jurídicas en el desarrollo de las actuaciones administrativas, acciones y actividades que involucra la inspección, vigilancia y control de las entidades sin ánimo de lucro con fines culturales, recreativos y deportivos de competencia de la SCRD.</t>
  </si>
  <si>
    <t>DIRECCIÓN DE PERSONAS JURÍDICAS</t>
  </si>
  <si>
    <t>Cristina Briceño Muñoz</t>
  </si>
  <si>
    <t>cristina.briceno@scrd.gov.co</t>
  </si>
  <si>
    <t>Prestar los servicios profesionales para apoyar jurídicamente a la Dirección de Personas Jurídicas en el desarrollo de las actuaciones administrativas, acciones y gestiones relacionadas con la función registral de los organismos deportivos y recreativos vinculados al Sistema Nacional del Deporte, así como,  de aquellas que involucra el ejercicio de la función de inspección, vigilancia y control de las entidades sin ánimo de lucro, de competencia de la SCRD.</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</si>
  <si>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</si>
  <si>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0049 Apoyo y asistencia técnica para los procesos de movilización y organización para la participación</t>
  </si>
  <si>
    <t>Prestar sus servicios profesionales a la SecretarÍa Distrital de Cultura, Recreación y Deporte para apoyar el desarrollo de la gestión cultural local en la localidad de Chapinero, en el marco del Modelo de Gestión Cultural Territorial.</t>
  </si>
  <si>
    <t>Prestar sus servicios profesionales a la Secretaría Distrital de Cultura, Recreación y Deporte para apoyar el desarrollo de la gestión cultural local en la localidad de Sumapaz, en el marco del Modelo de Gestión Cultural Territorial.</t>
  </si>
  <si>
    <t>Prestar sus servicios profesionales a la Secretaría Distrital de Cultura, Recreación y Deporte para apoyar el desarrollo de la gestión cultural local en la localidad de San Cristóbal, en el marco del Modelo de Gestión Cultural Territorial.</t>
  </si>
  <si>
    <t>Prestar sus servicios profesionales a la Secretaría Distrital de Cultura, Recreación y Deporte para apoyar el desarrollo de la gestión cultural local en la localidad de la Candelaria, en el marco del Modelo de Gestión Cultural Territorial.</t>
  </si>
  <si>
    <t>Prestar sus servicios profesionales a la Secretaria Distrital de Cultura, Recreación y Deporte para apoyar el desarrollo de la gestión cultural local en la localidad de Usme, en el marco del Modelo de Gestión Cultural Territorial.</t>
  </si>
  <si>
    <t>Prestar sus servicios profesionales a la Secretaría Distrital de Cultura, Recreación y Deporte para apoyar el desarrollo de la gestión cultural local en la localidad de Tunjuelito, en el marco del Modelo de Gestión Cultural Territorial.</t>
  </si>
  <si>
    <t>Prestar sus servicios profesionales a la Secretaría Distrital de Cultura, Recreación y Deporte para apoyar el desarrollo de la gestión cultural local en la localidad de Santa Fé, en el marco del Modelo de Gestión Cultural Territorial.</t>
  </si>
  <si>
    <t>Prestar sus servicios profesionales a la Secretaría Distrital de Cultura, Recreación y Deporte para apoyar el desarrollo de la gestión cultural local en la localidad de Bosa, en el marco del Modelo de Gestión Cultural Territorial.</t>
  </si>
  <si>
    <t>Prestar sus servicios profesionales a la Secretaría Distrital de Cultura, Recreación y Deporte para apoyar la dinamización de los procesos de participación, información y organización del Modelo de Gestión Cultural Territorial en la localidad de Fontibón.</t>
  </si>
  <si>
    <t>Prestar sus servicios profesionales a la Secretaria Distrital de Cultura, Recreación y Deporte para apoyar el desarrollo de la gestión cultural local en la localidad de Kennedy, en el marco del Modelo de Gestión Cultural Territorial.</t>
  </si>
  <si>
    <t>Prestar sus servicios profesionales a la Secretaría Distrital de Cultura, Recreación y Deporte para apoyar la dinamización de los procesos de participación, información y organización del Modelo de Gestión Cultural Territorial en la localidad de Ciudad Bolívar.</t>
  </si>
  <si>
    <t>Prestar sus servicios profesionales a la Secretaría Distrital de Cultura, Recreación y Deporte para apoyar el desarrollo de la gestión cultural local en la localidad de Fontibón, en el marco del Modelo de Gestión Cultural Territorial.</t>
  </si>
  <si>
    <t>Prestar sus servicios profesionales a la Secretaría Distrital de Cultura, Recreación y Deporte para apoyar la dinamización de los procesos de participación, información y organización del Modelo de Gestión Cultural Territorial en la localidad de Rafael Uribe Uribe.</t>
  </si>
  <si>
    <t>Prestar sus servicios profesionales a la Secretaría Distrital de Cultura, Recreación y Deporte para apoyar el desarrollo de la gestión cultural local en la localidad de Engativá, en el marco del Modelo de Gestión Cultural Territorial.</t>
  </si>
  <si>
    <t>Prestar sus servicios profesionales a la Secretaría Distrital de Cultura, Recreación y Deporte para apoyar la dinamización de los procesos de participación, información y organización del Modelo de Gestión Cultural Territorial en la localidad de Bosa.</t>
  </si>
  <si>
    <t>Prestar sus servicios profesionales a la Secretaría Distrital de Cultura, Recreación y Deporte para apoyar el desarrollo de la gestión cultural local en la localidad de Suba, en el marco del Modelo de Gestión Cultural Territorial.</t>
  </si>
  <si>
    <t>Prestar sus servicios profesionales a la Secretaría Distrital de Cultura, Recreación y Deporte para apoyar la dinamización de los procesos de participación, información y organización del Modelo de Gestión Cultural Territorial en la localidad de Suba.</t>
  </si>
  <si>
    <t>Prestar sus servicios profesionales a la Secretaría Distrital de Cultura, Recreación y Deporte para apoyar el desarrollo de la gestión cultural local en la localidad de Barrios Unidos, en el marco del Modelo de Gestión Cultural Territorial.</t>
  </si>
  <si>
    <t>Prestar sus servicios profesionales a la Secretaria Distrital de Cultura, Recreación y Deporte para apoyar la dinamización de los procesos de participación, información y organización del Modelo de Gestión Cultural Territorial en la localidad de Usme.</t>
  </si>
  <si>
    <t>Prestar sus servicios profesionales a la Secretaria Distrital de Cultura, Recreación y Deporte para apoyar el desarrollo de la gestión cultural local en la localidad de Usaquén, en el marco del Modelo de Gestión Cultural Territorial.</t>
  </si>
  <si>
    <t>Prestar sus servicios profesionales a la Secretaría Distrital de Cultura, Recreación y Deporte para apoyar el desarrollo de la gestión cultural local en la localidad de Ciudad Bolívar, en el marco del Modelo de Gestión Cultural Territorial.</t>
  </si>
  <si>
    <t>Prestar sus servicios profesionales a la Secretaría Distrital de Cultura, Recreación y Deporte para apoyar el desarrollo de la gestión cultural local en la localidad de Teusaquillo, en el marco del Modelo de Gestión Cultural Territorial.</t>
  </si>
  <si>
    <t>Prestar sus servicios profesionales a la Secretaría Distrital de Cultura, Recreación y Deporte para apoyar la dinamización de los procesos de participación, información y organización del Modelo de Gestión Cultural Territorial en las localidades de Engativá, Kennedy y San Cristóbal.</t>
  </si>
  <si>
    <t>Prestar sus servicios profesionales a la Secretaría Distrital de Cultura, Recreación y Deporte para apoyar el desarrollo de la gestión cultural local en la localidad de los Mártires, en el marco del Modelo de Gestión Cultural Territorial.</t>
  </si>
  <si>
    <t xml:space="preserve">Prestar sus servicios profesionales a la Secretaría Distrital de Cultura, Recreación y Deporte para apoyar el seguimiento a la gestión de los espacios de participación del Modelo de Gestión Cultural Territorial y al Sistema Distrital de Arte, Cultura y Patrimonio. </t>
  </si>
  <si>
    <t>Prestar sus servicios profesionales a la Secretaría Distrital de Cultura, Recreación y Deporte para apoyar el desarrollo de la gestión cultural local en la localidad de Antonio Nariño, en el marco del Modelo de Gestión Cultural Territorial.</t>
  </si>
  <si>
    <t>Prestar sus servicios profesionales a la Secretaría Distrital de Cultura, Recreación y Deporte para apoyar el seguimiento del Modelo de Gestión Cultural Territorial.</t>
  </si>
  <si>
    <t>Prestar sus servicios a la Secretaría Distrital de Cultura, Recreación y Deporte para apoyar el seguimiento operativo a la línea de Participación del Modelo de Gestión Cultural Territorial en lo relacionado con las secretarías técnicas a cargo de la entidad.</t>
  </si>
  <si>
    <t>Prestar sus servicios profesionales a la Secretaría Distrital de Cultura, Recreación y Deporte para apoyar el desarrollo de la gestión cultural local en la localidad de Puente Aranda, en el marco del Modelo de Gestión Cultural Territorial.</t>
  </si>
  <si>
    <t>Prestar sus servicios profesionales a la Secretaría Distrital de Cultura, Recreación y Deporte para apoyar el desarrollo de la gestión cultural local en la localidad de Rafael Uribe Uribe, en el marco del Modelo de Gestión Cultural Territorial.</t>
  </si>
  <si>
    <t>Prestar los servicios profesionales para el apoyo jurídico en lo relacionado con el DRAFE; SDACP y Gestión Cultural Local</t>
  </si>
  <si>
    <t>Implementar el 100% de las acciones de formulación, seguimiento y evaluación de las políticas públicas de los subcampos del arte, la cultura y el patrimonio priorizados.</t>
  </si>
  <si>
    <t>PRESTAR CON PLENA AUTONOMÍA TÉCNICA Y ADMINISTRATIVA, LOS SERVICIOS PROFESIONALES PARA SOPORTE, MANTENIMIENTO Y NUEVAS FUNCIONALIDADES DE LOS SISTEMAS DE INFORMACIÓN PLAN ANUAL DE ADQUISICIONES, PLANES DE GESTIÓN DE RECURSOS HUMANOS Y NUEVOS DESARROLLOS PARA SISTEMAS ADMINISTRATIVOS DE LA SECRETARÍA.</t>
  </si>
  <si>
    <t>Fabio Fernando Sanchez Sanchez</t>
  </si>
  <si>
    <t>fabio.sanchez@scrd.gov.co</t>
  </si>
  <si>
    <t>Prestar los, servicios profesionales para orientar y acompañar a la SDCRD en la implementación de las políticas, planes sectoriales y lineamientos de arte, cultura, patrimonio en el contexto del Plan' de Desarrollo Económico, Social y de Obras Públicas del Distrito Capital.</t>
  </si>
  <si>
    <t>Ejecutar el 60% de las acciones requeridas para actualizar y mantener el Subsistema de Gestión Documental de la entidad.</t>
  </si>
  <si>
    <t>Servicios para la Gestión técnica y atención al usuario del archivo centralizado de la entidad</t>
  </si>
  <si>
    <t>Wilmar Javier Montoya León</t>
  </si>
  <si>
    <t>wilmar.montoya@scrd.gov.co</t>
  </si>
  <si>
    <t>Servicios profesionales para apoyar la elaboración y actualización de los instrumentos archivísticos establecidos en el marco normativo de  gestión documental del orden nacional y distrital.</t>
  </si>
  <si>
    <t>Servicios profesionales para la elaboración de documentos técnicos de gestión de archivo que demandan conocimiento especializado.</t>
  </si>
  <si>
    <t>Servicios profesionales para la restauración de documentos de valor histórico y para la elaboración de documentos técnicos de gestión de archivo que demandan conocimiento profesional.</t>
  </si>
  <si>
    <t>Servicios profesionales para soportar y administrar las bases de datos y servidor de aplicaciones web Oracle de la Secretaria.</t>
  </si>
  <si>
    <t>Prestar con plena autonomía técnica y administrativa, los servicios profesionales para el mantenimiento, soporte y mejoramiento del sistema de gestión documental de la entidad.</t>
  </si>
  <si>
    <t>Servicios de desarrollo y soporte de un sistema de migración y consulta histórica de información de las aplicaciones administrativas y financieras de la Secretaría.</t>
  </si>
  <si>
    <t>Adición contrato 43 de 2019</t>
  </si>
  <si>
    <t>Adición al contrato 49 de 2019</t>
  </si>
  <si>
    <t>Servicios profesionales para el mantenimiento, soporte y mejoramiento del sistema de personal y nómina de la entidad.</t>
  </si>
  <si>
    <t>Prestar con plena autonomía técnica y administrativa, los servicios profesionales para el mantenimiento de administración y mejoramiento de la plataforma de la red informática de la entidad</t>
  </si>
  <si>
    <t>Otorgar los estímulos económicos a los ganadores de la convocatoria "Beca de creación para la difusión y apropiación de las Áreas de Desarrollo Naranja (ADN)"</t>
  </si>
  <si>
    <t>Otorgar los estímulos económicos a los ganadores de la convocatoria "Beca de circulación en las Áreas de Desarrollo Naranja (ADN): festivales, ecuentros, mercados, ruedas de negocios."</t>
  </si>
  <si>
    <t>Adición contrato 19 de 2019</t>
  </si>
  <si>
    <t>Prestar los servicios profesionales para apoyar a la Dirección de Asuntos Locales y Participación en la planeación, verificación, ejecución, seguimiento, y control financiero y administrativo de los proyectos liderados por la Dirección.</t>
  </si>
  <si>
    <t>Prestar los servicios profesionales para apoyar la creación y consolidación de las áreas de Desarrollo Naranja en Bogotá, para el fortalecimiento de los clústeres y agentes de las industrias culturales y creativas</t>
  </si>
  <si>
    <t>Intervenciones de vivienda de interes prioritario (vip) - comunidad-es arte biblioteca y cultura</t>
  </si>
  <si>
    <t>0032 Atención a víctimas</t>
  </si>
  <si>
    <t>Prestar servicios profesionales para apoyar el desarrollo de la estrategia “Barrios creativos: participando en comunidad” como facilitador de acciones artísticas, culturales, deportivas y/o patrimoniales en las urbanizaciones de interés social y prioritario desde el componente Social en la localidad de Bosa, que permitan la consolidación de proyectos culturales comunitarios, iniciativas y liderazgos culturales.</t>
  </si>
  <si>
    <t>Prestar servicios profesionales para apoyar el desarrollo de la estrategia “Barrios creativos: participando en comunidad” como facilitador de acciones artísticas, culturales, deportivas y/o patrimoniales en las urbanizaciones de interés social y prioritario desde el componente Social en la localidad de Kennedy, que permitan la consolidación de proyectos culturales comunitarios, iniciativas y liderazgos culturales.</t>
  </si>
  <si>
    <t>Prestar servicios profesionales para apoyar el desarrollo de la estrategia “Barrios creativos: participando en comunidad” como facilitador de acciones artísticas, culturales, deportivas y/o patrimoniales en las urbanizaciones de interés social y prioritario desde el componente Patrimonial en la localidad de Kennedy, que permitan la consolidación de proyectos culturales comunitarios, iniciativas y liderazgos culturales.</t>
  </si>
  <si>
    <t>Prestar los servicios profesionales para apoyar el seguimiento e implementación técnica y metodológica de la estrategia “Barrios creativos: participando en comunidad”, dirigida a las familias beneficiarias de las Viviendas de Interés Prioritario (100% subsidiada – VIP y social – VIPS)”.</t>
  </si>
  <si>
    <t>Prestar servicios profesionales para apoyar el desarrollo de la estrategia “Barrios creativos: participando en comunidad” como facilitador de acciones artísticas, culturales, deportivas y/o patrimoniales en las urbanizaciones de interés social y prioritario desde el componente Artístico en la localidad de Bosa, que permitan la consolidación de proyectos culturales comunitarios, iniciativas y liderazgos culturales.</t>
  </si>
  <si>
    <t>Orientar la formulación y acompañar 60 protocolos de investigación, sistematización y memorias sociales de  los proyectos estratégicos del sector Cultura, Recreación y Deporte</t>
  </si>
  <si>
    <t>Prestar servicios profesionales a la Dirección de Cultura Ciudadana para acompañar la definición del sistema de información y el manejo de datos.</t>
  </si>
  <si>
    <t>DIRECCIÓN DE CULTURA CIUDADANA</t>
  </si>
  <si>
    <t>Sandra Marcela Gómez Vivas</t>
  </si>
  <si>
    <t>sandra.gomez@scrd.gov.co</t>
  </si>
  <si>
    <t>Prestar servicios profesionales a la Dirección de Cultura Ciudadana para apoyar el procesamiento de información estadística de las investigaciones y mediciones lideradas por la Subdirección Observatorio de Culturas</t>
  </si>
  <si>
    <t>Prestar servicios profesionales a la Dirección de Cultura Ciudadana para orientar y acompañar las actividades de generación de conocimiento sobre factores culturales asociados a la transformación cultural.</t>
  </si>
  <si>
    <t xml:space="preserve">Prestar servicios profesionales a la Dirección de Cultura Ciudadana para apoyar las actividades de captura de información y seguimiento de los operativos de campo para la vigencia 2020.  </t>
  </si>
  <si>
    <t>Prestar servicios profesionales a la Dirección de Cultura Ciudadana para acompañar la definición de actividades para la generación de conocimiento en temas de comportamiento social y transformación cultural.</t>
  </si>
  <si>
    <t>0158 Equipos, materiales, suministros y servicios para la realización de investigaciones, encuestas, mediciones, sondeos y estudios</t>
  </si>
  <si>
    <t>Aunar recursos técnicos, administrativos y financieros entre la Secretaría de Cultura, Recreación y Deporte – SCRD y el Instituto Distrital para la Protección de la Niñez y la Juventud - IDIPRON  para el desarrollo de actividades de interacción con la ciudadanía, recolección de datos, sistematización y procesamiento que permita ejecutar estrategias de cultura ciudadana y generar información útil para la toma de decisiones y el seguimiento a políticas y proyectos de la Administración Distrital, con la participación de los jóvenes beneficiarios del IDIPRON.</t>
  </si>
  <si>
    <t>Proyectos beneficiados con recursos LEP</t>
  </si>
  <si>
    <t>?</t>
  </si>
  <si>
    <t>POR ASOCIAR</t>
  </si>
  <si>
    <t>01 - 437 - Rendimientos Financieros Artes Escénicas</t>
  </si>
  <si>
    <t>01 - 460 - Recursos del Balance Artes Escénicas</t>
  </si>
  <si>
    <t>Prestar sus servicios profesionales a la Secretaría Distrital de Cultura, Recreación y Deporte para apoyar el posicionamiento y divulgación del Modelo de Gestión Cultural Territorial.</t>
  </si>
  <si>
    <t xml:space="preserve">Prestar sus servicios profesionales a la Secretaria Distrital de Cultura, Recreación y Deporte para apoyar las acciones de la gestión local para la intervención e implementación de la política pública cultural en los territorios, en las 10 localidades asignadas por la SCRD </t>
  </si>
  <si>
    <t>Artículos textiles (excepto prendas de vestir)</t>
  </si>
  <si>
    <t>Adición al Contrato 252 de 2018 con Grupo Los Lagos S.A.S.</t>
  </si>
  <si>
    <t xml:space="preserve">Bienestar e incentivo </t>
  </si>
  <si>
    <t>Desarrollo de actividades de bienestar y/o estímulo para los servidores de la SCRD</t>
  </si>
  <si>
    <t>Capacitación</t>
  </si>
  <si>
    <t>Desarrollo de actividades de capacitación para los funcionarios de la SCRD</t>
  </si>
  <si>
    <t>Derechos de uso de productos de propiedad intelectual y otros productos similares</t>
  </si>
  <si>
    <t>Adquisición de licencias de software para la SCRD</t>
  </si>
  <si>
    <t>Dotación (prendas de vestir y calzada)</t>
  </si>
  <si>
    <t>53101900
53111600</t>
  </si>
  <si>
    <t>Adquisición de calzado y prendas de vestir para funcionarios de la SCRD</t>
  </si>
  <si>
    <t>Maquinaria de oficina, contabilidad e informática</t>
  </si>
  <si>
    <t>Maquinaria y aparatos eléctricos</t>
  </si>
  <si>
    <t>Muebles; otros bienes transportables n.c.p.</t>
  </si>
  <si>
    <t>Otros servicios de seguros distintos de los seguros de vida n.c.p.</t>
  </si>
  <si>
    <t>Programa de seguros para la SCRD</t>
  </si>
  <si>
    <t>Otros servicios profesionales y técnicos n.c.p.</t>
  </si>
  <si>
    <t>Servicios profesionales para apoyar la gestión contractual y actividades complementarias del Grupo Interno de Recursos Físicos</t>
  </si>
  <si>
    <t>Servicios profesionales para apoyar el diseño y la ejecución de actividades relacionadas con Gestión de Cambio y Clima Organizacional</t>
  </si>
  <si>
    <t>Servicios de soporte técnico profesional a usuarios de los sistemas informáticos de la Secretaría.</t>
  </si>
  <si>
    <t>Servicios profesionales para el soporte técnico y mantenimiento de los aplicativos administrativos y financieros LIMAY, SAE y SAI del sistema SI CAPITAL</t>
  </si>
  <si>
    <t>Pasta o pulpa, papel y productos de papel; impresos y artículos relacionados</t>
  </si>
  <si>
    <t>Productos de caucho y plástico</t>
  </si>
  <si>
    <t>Adición al Contrato 157 de 2018 con Grupo Los Lagos S.A.S.</t>
  </si>
  <si>
    <t>Productos de hornos de coque, de refinación de petróleo y combustible</t>
  </si>
  <si>
    <t>Adquisición de gasolina y otros combustibles para el vehículo y otros equipos de la SCRD</t>
  </si>
  <si>
    <t>Selección abreviada - acuerdo marco</t>
  </si>
  <si>
    <t>CCE-99</t>
  </si>
  <si>
    <t>Salud ocupacional</t>
  </si>
  <si>
    <t>Desarrollo de estrategias que preserven la salud en los puestos de trabajo y espacios de la SCRD</t>
  </si>
  <si>
    <t>Servicios de alquiler de vehículos de transporte con operario -cpc,</t>
  </si>
  <si>
    <t>Alquiler de vehículos con conductor para transporte de personal de la SCRD entre localidades de Bogotá D.C.</t>
  </si>
  <si>
    <t>Selección abreviada subasta inversa</t>
  </si>
  <si>
    <t>CCE-07</t>
  </si>
  <si>
    <t>Adición al contrato 120 de 2017 con Mavetrans S.A.S.</t>
  </si>
  <si>
    <t>Servicios de alquiler o arrendamiento con o sin opción de compra relativos a bienes inmuebles no residenciales propios o arrendados</t>
  </si>
  <si>
    <t>Arriendo de bodega especializada con estantería industrial para el archivo de la SCRD</t>
  </si>
  <si>
    <t>Adición al contrato 004 de 2017 con la Sociedad Nacional de la Cruz Roja Colombiana</t>
  </si>
  <si>
    <t>Arriendo de espacios físicos para la operación de oficinas de la SCRD</t>
  </si>
  <si>
    <t>Servicios de limpeza general</t>
  </si>
  <si>
    <t>Servicio de aseo y cafetería con suministro de insumos para las sedes de la SCRD</t>
  </si>
  <si>
    <t>Servicios de mantenimiento y reparación de computadores y equipo periférico</t>
  </si>
  <si>
    <t>Mantenimiento de impresoras y equipos electrónicos de la SCRD</t>
  </si>
  <si>
    <t>Servicios de mantenimiento y reparación de otra maquinaria y otro equipo (CPC)</t>
  </si>
  <si>
    <t>Mantenimiento de equipos eléctricos y de combustión de la SCRD</t>
  </si>
  <si>
    <t>Adición contrato 125 de 2017 - Proyectos especiales de ingeniería SAS</t>
  </si>
  <si>
    <t>Servicios de mensajería</t>
  </si>
  <si>
    <t>Adición al contrato 88 de 2017 con Servicios postales nacionales S.A.</t>
  </si>
  <si>
    <t>,</t>
  </si>
  <si>
    <t>Servicio de Gestión integral de correspondencia y mensajería para la SCRD</t>
  </si>
  <si>
    <t>Servicios de organización y asistencia de convenciones y ferias</t>
  </si>
  <si>
    <t>Servicio de logística para eventos y actividades de la SCRD</t>
  </si>
  <si>
    <t>Servicios de protección (guardas de seguridad)</t>
  </si>
  <si>
    <t>Adición al contrato 116 de 2017 con Unión temporal SCRD – SC/C2017</t>
  </si>
  <si>
    <t>Mantenimiento preventivo y correctivo de las sedes de la SCRD</t>
  </si>
  <si>
    <t>Servicios de seguro obligatorio de accidentes de tránsito (SOAT)</t>
  </si>
  <si>
    <t>Servicios de seguros de vehículos automotores</t>
  </si>
  <si>
    <t>Servicios de seguros generales de responsabilidad civil</t>
  </si>
  <si>
    <t>Servicios de suministro de infraestructura de hosting y de tecnología de la información (TI)</t>
  </si>
  <si>
    <t>Adquisición servicio de almacenamiento de información digital de la SCRD</t>
  </si>
  <si>
    <t>Servicios de telecomunicaciones a través de internet</t>
  </si>
  <si>
    <t>Adición al contrato 61 de 2017 con la ETB</t>
  </si>
  <si>
    <t>Implementar y prestar la solución integral de telecomunicaciones para la Secretaría Distrital de Cultura, Recreación y Deporte.</t>
  </si>
  <si>
    <t>Martha Lucia Cardona Visbal</t>
  </si>
  <si>
    <t>martha.cardona@scrd.gov.co</t>
  </si>
  <si>
    <t>Operar la Red Distrital de Bibliotecas públicas de Bogotá -BibloRed- el cual incluye 95 Paraderos Paralibros Paraparques.</t>
  </si>
  <si>
    <t xml:space="preserve">SUSPESION PREVENTIVA </t>
  </si>
  <si>
    <t>Servicios profesionales para la ejecución de la fase de evaluación del Modelo de Gestión de Seguridad de la Información y la implementación de la Política de Seguridad Digital en la Secretaría</t>
  </si>
  <si>
    <t>0734 Adquisición de hardware y/o software</t>
  </si>
  <si>
    <t>Formular e implementar  una (1) política cultural de emprendimiento de industrias culturales y creativas</t>
  </si>
  <si>
    <t>Politica de emprendimiento e industrias culturales y creativas</t>
  </si>
  <si>
    <t>82101504,82101603,82101601,82101602,82101801,80141602</t>
  </si>
  <si>
    <t>82101603,82101602,82101801</t>
  </si>
  <si>
    <t>82101504,82101603,82101601</t>
  </si>
  <si>
    <t>Otorgar los estímulos económicos a los ganadores de la convocatoria "Beca de investigación en redes de trabajo colaborativo del sector cultural y creativo en las Áreas de Desarrollo Naranja de Bogotá (ADN)."</t>
  </si>
  <si>
    <t>Otorgar los estímulos económicos a los ganadores de la convocatoria "Beca de investigación en caracterización de espacios para la circulación de bienes y servicios culturales y creativos, en las Áreas de Desarrollo Naranja de Bogotá (ADN)".</t>
  </si>
  <si>
    <t>Otorgar los estímulos económicos a expertos para que en calidad de jurados participen en la seleccion de ganadores de las convocatorias de Economía Cultural y Creativa</t>
  </si>
  <si>
    <t>Adición contrato 29 de 2019</t>
  </si>
  <si>
    <t>Prestar los servicios profesionales para apoyar el proceso de seguimiento y evaluación de la Política Pública Distrital de Economía Cultural y Creativa, generando y consolidando información sobre el progreso cuantitativo y cualitativo de las metas establecidas en el plan de acción y realizando la articulación operativa interinstitucional y sectorial con las entidades responsables.</t>
  </si>
  <si>
    <t>Adición contrato No. 30 de 2019</t>
  </si>
  <si>
    <t>Adición contrato No 24 de 2019</t>
  </si>
  <si>
    <t>Prestar los servicios profesionales en el proceso de puesta en marcha de los cinco objetivos específicos de la Política Pública Distrital de Economía Cultural y Creativa, apoyando la Creación y Consolidación de las Áreas de Desarrollo Naranja, y la generación de documentos de investigación que orienten la toma de decisiones en términos de economía cultural y creativa. Asimismo, brindar acompañamiento técnico a las entidades públicas y privadas para el diseño y la evaluación de los programas y proyectos que permitan alcanzar los cinco objetivos de la PPDECC</t>
  </si>
  <si>
    <t>Prestar servicios profesionales para apoyar la fase de implementación de la Política Pública Distrital de Economía Cultural y Creativa, de conformidad con lo establecido en la “Guía para el seguimiento y evaluación de políticas públicas”, mediante la concertacón y cocreación con los actores interesados</t>
  </si>
  <si>
    <t>S.I.</t>
  </si>
  <si>
    <t>Se requiere contar con transporte oportuno y seguro, para cumplir con el desplazamiento a los eventos que se programen a nivel local para socializar la Política Pública Distrital de Economía Cultural y Creativa y sus programas.</t>
  </si>
  <si>
    <t>80141607,93141701,80141902</t>
  </si>
  <si>
    <t>Eventos de socialización de la Política Pública Economía Cultural y Creativa para lo cual se requiere el alquiler de espacio, alquiler de equipos técnicos (video beam, sonido, cámara, micrófono). Refrigerios. Logística.</t>
  </si>
  <si>
    <t>Formular e implementar una (1) política pública de Cultura ciudadana</t>
  </si>
  <si>
    <t>Prestar servicios profesionales para acompañar y apoyar las gestiones técnicas requeridas en la implementación y socialización de los instrumentos de política a cargo de la Dirección de Cultura Ciudadana, de acuerdo con los lineamientos distritales vigentes y los que establezca la Secretaría de Cultura, Recreación y Deporte.</t>
  </si>
  <si>
    <t>Prestar servicios profesionales para acompañar las acciones de socialización de la Política de Cultura Ciudadana y su respectivo plan de acción de acuerdo con los lineamientos establecidos.</t>
  </si>
  <si>
    <t>Gestionar en un 100% la política cultural relacionada con el patrimonio y la infraestructura cultural, a partir de los instrumentos  priorizados</t>
  </si>
  <si>
    <t>Apoyar la divulgación de las estrategias asociadas a la Infraestructura Cultural y Patrimonial de la ciudad</t>
  </si>
  <si>
    <t>93141700,80141600,80141900</t>
  </si>
  <si>
    <t>APOYAR A LA DACP EN LA ORGANIZACIÓN Y REALIZACIÓN DE LOS EVENTOS RELACIONADOS CON EL ARTE URBANO Y OTROS TEMAS PRIORITARIOS DE LA DIRECCIÓN</t>
  </si>
  <si>
    <t xml:space="preserve">Apoyo en la estrategia de arte urbano responsable </t>
  </si>
  <si>
    <t>APOYAR A LA SACP EN LA EJECUCIÓN Y SEGUIMIENTO A LOS PROCESOS DE ARTE EN ESPACIO PÚBLICO DE CARÁCTER TEMPORAL Y PERMANENTE QUE FORTALEZCA LAS POLÍTICAS DEL SECTOR</t>
  </si>
  <si>
    <t>Apoyar el componente jurídico de los BIC</t>
  </si>
  <si>
    <t>APOYAR A LA SACP DESDE EL COMPONENTE JURÍDICO EN EL TRÁMITE DE LAS ACTUACIONES ADMINISTRATIVAS RELATIVAS AL PATRIMONIO CULTURAL DEL DISTRITO CAPITAL</t>
  </si>
  <si>
    <t>APOYAR EL SEGUIMIENTO DE LOS DIFERENTES PROCESOS PARTICIPATIVOS PARA FORTALECER LOS PROGRAMAS Y POLÍTICAS DEL SECTOR.</t>
  </si>
  <si>
    <t>Adición y prórroga contrato No. 41 de 2019 suscrito con María Alejandra Tovar Muñetones</t>
  </si>
  <si>
    <t>Apoyo jurídico en los procesos pre-contractual y contractual</t>
  </si>
  <si>
    <t>APOYAR A LA DACP Y A LAS SUBDIRECCIONES A SU CARGO EN LA PLANEACIÓN Y DESARROLLO DE LOS PROCESOS PRECONTRACTUAL Y POSTCONTRACTUAL DERIVADOS DE LOS PROYECTOS DE INVERSIÓN DE LA DIRECCIÓN</t>
  </si>
  <si>
    <t>APOYAR LA IMPLEMENTACIÓN, EJECUCIÓN Y SEGUIMIENTO DE ACCIONES RELACIONADAS CON EL PATRIMONIO CULTURAL INMATERIAL DE LA CIUDAD.</t>
  </si>
  <si>
    <t>Patrimonio inmaterial 2</t>
  </si>
  <si>
    <t>APOYAR A LA DACP EN EL SEGUIMIENTO A LAS ACTIVIDADES RESULTANTES DE LOS ACUERDOS DE PAGO REALIZADOS POR LAS ORGANIZACIONES CULTURALES CON OCASIÓN DEL IMPUESTO UNIFICADO DE FONDO DE POBRES, AZAR, Y ESPECTÁCULOS DEL DISTRITO CAPITAL</t>
  </si>
  <si>
    <t xml:space="preserve">Apoyar el componente jurídico de los BIC	</t>
  </si>
  <si>
    <t xml:space="preserve">Apoyar el componente técnico y realizar las visitas a los BIC	</t>
  </si>
  <si>
    <t>APOYAR A LA SACP EN EL COMPONENTE ARQUITECTÓNICO DE LOS PROCESOS DE CONTROL URBANO Y DEMÁS ACTUACIONES RELACIONADAS CON LOS BIENES DE INTERÉS CULTURAL DE LA CIUDAD</t>
  </si>
  <si>
    <t xml:space="preserve">ARQUITECTO 4 CONTROL URBANO, para apoyar el componente técnico y realizar las visitas a los BIC	</t>
  </si>
  <si>
    <t>Patrimonio inmaterial 1</t>
  </si>
  <si>
    <t>Apoyo Documental expedientes BIC</t>
  </si>
  <si>
    <t>APOYAR A LA SACP EN LA ORGANIZACIÓN, REVISIÓN Y MANEJO DE EXPEDIENTES DE LOS PROCESOS DE CONTROL URBANO DE BIENES DE INTERÉS CULTURAL DE LA CIUDAD.</t>
  </si>
  <si>
    <t>Procesos para la formulación, desarrollo y ejecución de los proyectos de equipamientos de infraestructura cultural, así como los procesos participativos. Gestión social Proyectos.</t>
  </si>
  <si>
    <t>Adición y prórroga contrato No. 62 de 2019 suscrito con HYMER CASALLAS FONSECA</t>
  </si>
  <si>
    <t>Adición y prórroga contrato No. 78 de 2019 suscrito con RUBEN SOTO CASTRO</t>
  </si>
  <si>
    <t>COORDINADOR CONTROL URBANO,apoyo técnico para el seguimiento y gestión de las diferentes acciones de control urbano</t>
  </si>
  <si>
    <t>APOYAR A LA SACP EN LA ORIENTACIÓN, ORGANIZACIÓN, GESTIÓN Y TRÁMITE DE ACCIONES DE CONTROL URBANO Y DEMÁS ACTUACIONES DE LOS BIENES DE INTERÉS CULTURAL, SUS COLINDANTES Y SECTORES DE INTERÉS CULTURAL DEL ÁMBITO DISTRITAL</t>
  </si>
  <si>
    <t>Apoyar el componente técnico y realizar las visitas a los BIC</t>
  </si>
  <si>
    <t>Adición y Prórroga Contrato No. 56 de 2019 suscrito con MARÍA MARGARITA VILLALBA LEITON</t>
  </si>
  <si>
    <t>Adición y Prorroga contrato No.85 de 2019 suscrito con OTTO ALEJANDRO BURBANO ORTEGA</t>
  </si>
  <si>
    <t>ABOGADO 4 CONTROL URBANO, Para apoyar el componente jurídico de los BIC</t>
  </si>
  <si>
    <t>Pago ARL nivel de riesgo V Control Urbano</t>
  </si>
  <si>
    <t>0059 Actividades de promoción y mantenimiento del Sistema Integrado de Gestión de la SCRD</t>
  </si>
  <si>
    <t>Prestar los servicios profesionales a la Secretaría de Cultura, Recreación y Deporte para realizar la visita de seguimiento  de la Certificación de calidad de la Norma ISO: 9001 2015</t>
  </si>
  <si>
    <t>Prestación de  Servicios  de  Auditoria Interna  de Calidad, requerida para  la visita de seguimiento de la Certificación en la norma internacional ISO 9001 : 2015.</t>
  </si>
  <si>
    <t>Daniel Eduardo Mora</t>
  </si>
  <si>
    <t>daniel.mora@scrd.gov.co</t>
  </si>
  <si>
    <t>Servicios profesionales para apoyar la gestión de los proyectos de inversión y las solicitudes de información relacionadas con los mismos</t>
  </si>
  <si>
    <t xml:space="preserve">Servicios profesionales para brindar apoyo a las áreas de la SCRD y entidades del sector, para la actualización, re-programación y seguimiento a los proyectos de inversión  y/o consolidación de conceptos técnicos para los Fondos de Desarrollo Local. </t>
  </si>
  <si>
    <t xml:space="preserve">Servicios profesionales en el diseño e implementación de acciones y controles para garantizar la accesibilidad y disponibilidad de la información de la SDCRD. </t>
  </si>
  <si>
    <t>Adición contrato 228 de 2019</t>
  </si>
  <si>
    <t xml:space="preserve">Servicios profesionales para la formulación, asistencia técnica y seguimiento a temas transversales, en el marco del Plan de Desarrollo Distrital -Bogotá mejor para todos. </t>
  </si>
  <si>
    <t>Adición contrato 6 de 2019</t>
  </si>
  <si>
    <t>JURADOS BECA PROFESIONALIZACIÓN</t>
  </si>
  <si>
    <t>GANADORES BECA PROFESIONALIZACIÓN 2020</t>
  </si>
  <si>
    <t>Otorgar 210 estímulos a agentes del sector Cultura, Recreación y Deporte</t>
  </si>
  <si>
    <t>Otorgar 8  Becas para el sector de la cultura, recreación y deporte-Beca de Corredores Culturales y Recreativos</t>
  </si>
  <si>
    <t>Ingrid Paola Lozano Arias</t>
  </si>
  <si>
    <t>ingrid.lozano@scrd.gov.co</t>
  </si>
  <si>
    <t>Otorgar 20 Becas para el sector de la cultura, recreación y deporte-Beca de Bogotá Siente la Fiesta</t>
  </si>
  <si>
    <t>Otorgar 1 Becas para el sector de la cultura, recreación y deporte-Premio Vida y Obra</t>
  </si>
  <si>
    <t>Otorgar 10 estímulos a jurados Convocatorias</t>
  </si>
  <si>
    <t>Adición contrato 14 de 2019</t>
  </si>
  <si>
    <t>Prestar servicios profesionales para apoyar el desarrollo e implementación del componente tecnológico del módulo de jurados del Proceso de Fomento.</t>
  </si>
  <si>
    <t>Prestar los servicios profesionales para orientar y desarrollar la implementación del componente tecnológico de gestión de información del proceso de fomento.</t>
  </si>
  <si>
    <t>Adición contrato 16 de 2019</t>
  </si>
  <si>
    <t>Prestar servicios profesionales para apoyar el desarrollo de los procesos jurídicos asociados a los programas de la  Dirección</t>
  </si>
  <si>
    <t>Prestar servicios profesionales para apoyar la implementación de las acciones relacionadas conel proceso de fomento, así como recopilación de información cuantitativa y cualitativa del últimocuatrienio relacionada con el Programa Distrital de Estímulos.</t>
  </si>
  <si>
    <t>Se requiere del desplazamiento para realizar las actividades de logística del evento.</t>
  </si>
  <si>
    <t>80141602,93141701,80141902,80141607</t>
  </si>
  <si>
    <t xml:space="preserve"> Evento de lanzamiento del Progrma Distrital de Estímulos  2020 </t>
  </si>
  <si>
    <t>82101504,82101603,82101601,82101602,82101801</t>
  </si>
  <si>
    <t>Divulgación del Programa Distrital de Estímulos y Programa Distrital de Apoyos en el desarrollo en sus diferentes actividades de comunicación y eventos, incluyendo la publicación de los ganadores del Premio Vida y Obra 2018 y 2019.</t>
  </si>
  <si>
    <t xml:space="preserve"> Ejecutar la convocatoria del Programa Distrital de Apoyos Concertados </t>
  </si>
  <si>
    <t xml:space="preserve">Realizar las actividades artísticas y culturales de Navidad. </t>
  </si>
  <si>
    <t>Publicación contratación régimen especial con fase de ofertas - Régimen especial</t>
  </si>
  <si>
    <t>CCE-15||03</t>
  </si>
  <si>
    <t>SUBSECRETARÍA DE GOBERNANZA</t>
  </si>
  <si>
    <t>Proyectos estratégicos de ocurrencia anual</t>
  </si>
  <si>
    <t>Realizar el proceso de evaluación de los proyectos participantes en el Programa Distrital de Apoyos Concertados 2021</t>
  </si>
  <si>
    <t>Prestar servicios de apoyo en la realización de acciones pedagógicas, de interlocución divulgación y socialización tanto del PDE como del PDAC</t>
  </si>
  <si>
    <t>Prestar servicios de apoyo para la implementación de las acciones administrativas asociadas a los programas que se desarrollan a través del Proceso de Fomento de la Dirección, con énfasis en los procesos adelantados en la plataforma de convocatorias.</t>
  </si>
  <si>
    <t>Adición contrato 5 de 2019</t>
  </si>
  <si>
    <t>Adición Contrato 48 de 2019</t>
  </si>
  <si>
    <t>Prestar con plena autonomía los servicios profesionales para apoyo y acompañamiento en la producción general de los eventos estratégicos del Despacho.</t>
  </si>
  <si>
    <t xml:space="preserve">Prestar servicios profesionales para apoyar la implementación del Programa Distrital de Apoyos Concertados en sus diferentes fases. </t>
  </si>
  <si>
    <t xml:space="preserve">Evento de reconocimiento a los ganadores del Programa Distrital de Apoyo concertados </t>
  </si>
  <si>
    <t>Promover 6 espacios de valoración social del libro, la lectura y la escritura.</t>
  </si>
  <si>
    <t>Apoyar la realización del festival de librerías parque de la 93 versión 2020.</t>
  </si>
  <si>
    <t>Apoyar la Asociación de Amigos del Parque 93, para la realización de actividades culturales, artísticas, y/o recreativas y deportivas en la ciudad de Bogotá a través de la realización del proyecto “Festival del libro parque de la 93”, en el marco del Plan de Desarrollo “Bogotá Mejor Para Todos”, de conformidad con el proyecto presentado y la respectiva concertación realizada con la Secretaría Distrital de Cultura, Recreación y Deporte”</t>
  </si>
  <si>
    <t>Aunar esfuerzos técnicos y financieros para llevar a cabo la XXXIII Filbo 2020</t>
  </si>
  <si>
    <t>Publicación contratación régimen especial - Régimen especial</t>
  </si>
  <si>
    <t>CCE-11||03</t>
  </si>
  <si>
    <t>Aunar esfuerzos entre la secretaria de cultura, recreación y deporte y la cámara colombiana del libro, para la realización de la "XXXIII FERIA INTERNACIONAL DEL LIBRO DE BOGOTÁ", con el fin de fortalecer el plan distrital de lectura y escritura "Leer es volar”.</t>
  </si>
  <si>
    <t>Prestar servicios a la Dirección de Cultura Ciudadana para apoyar las actividades administrativas y logísticas en el marco de los proyectos de transformación cultural.</t>
  </si>
  <si>
    <t>Prestar servicios profesionales a la Dirección de Cultura Ciudadana para apoyar el desarrollo de las actividades asociadas al ámbito convivencia, cultura democrática y construcción de paz.</t>
  </si>
  <si>
    <t>Prestar servicios profesionales a la Dirección de Cultura Ciudadana para apoyar las actividades administrativas y documentales de los proyectos de transformación cultural, de conformidad con los procedimientos establecidos.</t>
  </si>
  <si>
    <t>Prestar servicios profesionales a la Dirección de Cultura Ciudadana para apoyar la formulación, implementación y seguimiento de los proyectos de Transformación Cultural asociados al ámbito de diversidad e interculturalidad.</t>
  </si>
  <si>
    <t>Prestar servicios profesionales a la Dirección de Cultura Ciudadana para apoyar la formulación, implementación y seguimiento de los proyectos de Transformación Cultural asociados al ámbito Cultura verde y cuidado de otras formas de vida.</t>
  </si>
  <si>
    <t>Prestar servicios profesionales a la Dirección de Cultura Ciudadana para acompañar el desarrollo de proyectos de Transformación Cultural asociados con la convivencia y confianza.</t>
  </si>
  <si>
    <t xml:space="preserve">Prestar servicios profesionales a la Dirección de Cultura Ciudadana para apoyar el desarrollo y seguimiento a las acciones de apropiación social del conocimiento </t>
  </si>
  <si>
    <t>Prestar servicios profesionales para acompañar a la Dirección de Cultura Ciudadana en la definición y desarrollo de los proyectos de Transformación Cultural relacionados con Género y Diversidad.</t>
  </si>
  <si>
    <t>Prestar servicios profesionales a la Dirección de Cultura Ciudadana para acompañar el desarrollo de acciones comunicativas, narrativas y de apropiación de los proyectos de transformación cultural</t>
  </si>
  <si>
    <t>Prestar servicios profesionales para apoyar a la Dirección de Cultura Ciudadana en las acciones operativas requeridas en el ámbito Construcción Social del Territorio.</t>
  </si>
  <si>
    <t xml:space="preserve">Prestar servicios profesionales a la Dirección de Cultura Ciudadana para acompañar el desarrollo de las acciones relacionadas con los proyectos de Transformación Cultural asociados al ámbito construcción social del territorio. </t>
  </si>
  <si>
    <t>Prestar servicios profesionales a la Dirección de Cultura Ciudadana para acompañar la definición y desarrollo de acciones de Transformación Cultural asociadas con movilidad y espacio público.</t>
  </si>
  <si>
    <t>Prestar servicios profesionales para acompañar a la Dirección de Cultura Ciudadana en la formulación, implementación y seguimiento de los proyectos de Transformación Cultural asociados al ámbito cultura verde y otras formas de vida.</t>
  </si>
  <si>
    <t>Prestar servicios profesionales para acompañar a la Dirección de Cultura Ciudadana en la formulación e implementación de los proyectos de Transformación Cultural relacionados con la cultura ambiental.</t>
  </si>
  <si>
    <t>Prestar servicios profesionales para acompañar a la Dirección de Cultura Ciudadana en la formulación, implementación y seguimiento de los proyectos de Transformación Cultural asociados al ámbito de diversidad e interculturalidad.</t>
  </si>
  <si>
    <t xml:space="preserve">Prestar servicios profesionales para orientar y acompañar a la Dirección de Cultura Ciudadana en la formulación de los ejercicios creativos y de experimentación para los  proyectos de Transformación Cultural. </t>
  </si>
  <si>
    <t>80111621
80111700</t>
  </si>
  <si>
    <t>Prestar servicios para la definición y adquisición de materiales, herramientas y servicios para el prototipado de acciones de cambio cultural.</t>
  </si>
  <si>
    <t>80111621
81131500</t>
  </si>
  <si>
    <t xml:space="preserve">Prestar servicios para el acopio de información, sistematización y procesamiento de datos de carácter cuantitativo y cualitativo en las temáticas priorizadas de Cultura Ciudadana. </t>
  </si>
  <si>
    <t>Poner en funcionamiento 9 puestos de lectura en plazas de mercado</t>
  </si>
  <si>
    <t>Operar la Red Distrital de Bibliotecas públicas de Bogotá -BibloRed- el cual incluye 12 puntos de lectura en plazas de mercado de la ciudad.</t>
  </si>
  <si>
    <t>Realizar 84 actividades dirigidas a grupos étnicos, sectores sociales y etarios.</t>
  </si>
  <si>
    <t>Reconocimiento, valoración y apropiación de las prácticas culturales, artísticas, patrimoniales, recreativas y deportivas de los grupos poblacionales residentes en bogotá</t>
  </si>
  <si>
    <t>Aunar esfuerzos para fortalecer y visibilizar las políticas públicas poblacionales.</t>
  </si>
  <si>
    <t xml:space="preserve">Otorgar los estímulos económicos a los ganadores de la convocatoria -beca construcción de memorias transformadoras para la vida y para la paz-. </t>
  </si>
  <si>
    <t xml:space="preserve">Otorgar los estímulos económicos a los ganadores de la convocatoria -beca de reconocimiento y visibilización de los derechos culturales de las mujeres-. </t>
  </si>
  <si>
    <t xml:space="preserve">Otorgar los estímulos económicos a los ganadores de la convocatoria -beca decenio afrodescendiente-. </t>
  </si>
  <si>
    <t xml:space="preserve">Otorgar los estímulos económicos a los ganadores de la convocatoria "beca decenio afrodescendiente". </t>
  </si>
  <si>
    <t xml:space="preserve">Otorgar los estímulos económicos a los ganadores de la convocatoria -beca de creación, practicas artísticas y culturales de los sectores sociales LGBTI -. </t>
  </si>
  <si>
    <t xml:space="preserve">Otorgar los estímulos económicos a los ganadores de la convocatoria -beca ciudadanía juveniles locales-. </t>
  </si>
  <si>
    <t xml:space="preserve">Otorgar los estímulos económicos a los ganadores de la convocatoria -beca de investigación sobre las practicas culturales de las personas mayores-. </t>
  </si>
  <si>
    <t xml:space="preserve">Otorgar los estímulos económicos a expertos para que en calidad de jurados participen en la seleccion de ganadores de las convocatorias poblacionales. </t>
  </si>
  <si>
    <t>01 - 555 - Impuesto al Consumo de Telefonía Móvil</t>
  </si>
  <si>
    <t>Aunar esfuerzos técnicos, administrativos y financieros entre la Secretaría Distrital de Cultura Recreación y Deporte y el Cabildo Indígena Muisca, para el fortalecimiento del tejido social y cultural Muisca de Bosa.</t>
  </si>
  <si>
    <t>0070 pagos seguridad social</t>
  </si>
  <si>
    <t>SUSPENSION PREVENTIVA</t>
  </si>
  <si>
    <t>01 - 287 - Recursos del Balance Estampilla Procultura</t>
  </si>
  <si>
    <t>Financiación de una anualidad vitalicia del Servicio Social Complementario de Beneficios Económicos Periódicos -BEPS- o Financiación de aportes al Servicio Social Complementario de Beneficios Económicos Periódicso -BEPS-</t>
  </si>
  <si>
    <t>01 - 43 - Estampilla Pro Cultura</t>
  </si>
  <si>
    <t>Implementar 1 red de cultura ciudadana y democrática</t>
  </si>
  <si>
    <t>Prestar servicios profesionales a la Dirección de Cultura Ciudadana para apoyar las actividades de fomento, diálogo social y organización en el marco de los ámbitos de transformación cultural y su articulación con la Red de Cultura Ciudadana y Democrática.</t>
  </si>
  <si>
    <t>Fortalecer 1 Sistema Distrital de Arte, Cultura y Patrimonio.</t>
  </si>
  <si>
    <t>Pasantías en procesos participativos en ciudades capitales de Colombia e Iberoamerica.</t>
  </si>
  <si>
    <t>Implementar 1 sistema Distrital de Formación Artística y Cultural – SIDFAC</t>
  </si>
  <si>
    <t>APOYAR A LA SACP EN LA IMPLEMENTACIÓN DE ESTRATEGIAS PARA EL FORTALECIMIENTO DEL SISTEMA DISTRITAL DE FORMACIÓN ARTÍSTICA Y CULTURAL</t>
  </si>
  <si>
    <t>APOYAR A LA SACP EN LA ORIENTACIÓN, ARTICULACIÓN Y SEGUIMIENTO DE ESTRATEGIAS PARA EL FORTALECIMIENTO DEL SISTEMA DISTRITAL DE FORMACIÓN ARTÍSTICA Y CULTURAL Y EN LA IMPLEMENTACION DEL PLAN ESTRATÉGICO SECTORIAL DE FORMACIÓN ARTÍSTICA Y CULTURAL</t>
  </si>
  <si>
    <t>Acompañamiento y seguimiento a las íneaas estratégicas del SIDFAC y las alianzas sectoriales e intersectoriales.</t>
  </si>
  <si>
    <t>Prestar los servicios profesionales para acompañar a la Subdirección de Arte, Cultura y Patrimonio, en la implementación de acciones de articulación sectorial, intersectorial y territorial que integren y potencien las acciones y alcances de los procesos de formación artística y cultural del sector.</t>
  </si>
  <si>
    <t>Implementar 1 Sistema Distrital de Participación en Deporte, Recreación, Actividad Física, Educación Física, Parques y Escenarios Deportivos.</t>
  </si>
  <si>
    <t>Prestación de Servicios Profesionales para apoyar a la Secretaría Distrital de Cultura, Recreación y Deporte en el seguimiento y evaluación de la política y del Sistema Distrital de Participación en Deporte, Recreación, Actividad Física, Parques, Escenarios y Equipamientos Recreativos y Deportivos para Bogotá, DRAFE.</t>
  </si>
  <si>
    <t>Servicios profesionales para apoyar el cumplimiento de compromisos de la SCRD con la Política de Gobierno Digital y como habilitadora de arquitectura de TI del estado colombiano</t>
  </si>
  <si>
    <t>Servicios profesionales para el mantenimiento, soporte, mejoramiento y desarrollo de nuevas funcionalidades de aplicativos para potenciar actividades misionales de la Secretaría</t>
  </si>
  <si>
    <t>Adición contrato No. 2 de 2019</t>
  </si>
  <si>
    <t>Adición contrato 33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</si>
</sst>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 #,##0_-;\-&quot;$&quot;\ * #,##0_-;_-&quot;$&quot;\ * &quot;-&quot;_-;_-@_-"/>
    <numFmt numFmtId="41" formatCode="_-* #,##0_-;\-* #,##0_-;_-* &quot;-&quot;_-;_-@_-"/>
    <numFmt numFmtId="164" formatCode="0.00000%"/>
    <numFmt numFmtId="165" formatCode="_ * #,##0.00_ ;_ * \-#,##0.00_ ;_ * &quot;-&quot;??_ ;_ @_ "/>
    <numFmt numFmtId="166" formatCode="0.0%"/>
    <numFmt numFmtId="167" formatCode="_-&quot;$&quot;\ * #,##0_-;\-&quot;$&quot;\ * #,##0_-;_-&quot;$&quot;\ * &quot;-&quot;_-;_-@"/>
    <numFmt numFmtId="168" formatCode="&quot;$&quot;\ #,##0"/>
    <numFmt numFmtId="169" formatCode="0.0"/>
    <numFmt numFmtId="170" formatCode="#,##0_ ;\-#,##0\ "/>
    <numFmt numFmtId="171" formatCode="_-* #,##0.00_-;\-* #,##0.00_-;_-* &quot;-&quot;_-;_-@_-"/>
    <numFmt numFmtId="172" formatCode="_-* #,##0.0_-;\-* #,##0.0_-;_-* &quot;-&quot;_-;_-@_-"/>
    <numFmt numFmtId="173" formatCode="dd/mm/yy"/>
    <numFmt numFmtId="174" formatCode="dd/mm/yyyy"/>
    <numFmt numFmtId="175" formatCode="#,##0.0"/>
    <numFmt numFmtId="176" formatCode="0.000%"/>
    <numFmt numFmtId="177" formatCode="#,###"/>
  </numFmts>
  <fonts count="119" x14ac:knownFonts="1">
    <font>
      <sz val="11"/>
      <color theme="1"/>
      <name val="Calibri"/>
      <family val="2"/>
      <scheme val="minor"/>
    </font>
    <font>
      <sz val="10"/>
      <name val="Arial"/>
      <family val="2"/>
    </font>
    <font>
      <b/>
      <sz val="48"/>
      <name val="Calibri"/>
      <family val="2"/>
    </font>
    <font>
      <b/>
      <sz val="14"/>
      <name val="Calibri"/>
      <family val="2"/>
    </font>
    <font>
      <sz val="10"/>
      <name val="Calibri"/>
      <family val="2"/>
    </font>
    <font>
      <b/>
      <sz val="26"/>
      <name val="Calibri"/>
      <family val="2"/>
    </font>
    <font>
      <sz val="26"/>
      <name val="Calibri"/>
      <family val="2"/>
    </font>
    <font>
      <b/>
      <sz val="20"/>
      <name val="Calibri"/>
      <family val="2"/>
    </font>
    <font>
      <b/>
      <sz val="72"/>
      <name val="Calibri"/>
      <family val="2"/>
    </font>
    <font>
      <b/>
      <sz val="24"/>
      <name val="Calibri"/>
      <family val="2"/>
    </font>
    <font>
      <sz val="36"/>
      <name val="Calibri"/>
      <family val="2"/>
    </font>
    <font>
      <sz val="18"/>
      <name val="Calibri"/>
      <family val="2"/>
    </font>
    <font>
      <b/>
      <sz val="8"/>
      <color indexed="9"/>
      <name val="Calibri"/>
      <family val="2"/>
    </font>
    <font>
      <b/>
      <sz val="28"/>
      <name val="Calibri"/>
      <family val="2"/>
    </font>
    <font>
      <b/>
      <sz val="22"/>
      <name val="Calibri"/>
      <family val="2"/>
    </font>
    <font>
      <b/>
      <sz val="36"/>
      <name val="Calibri"/>
      <family val="2"/>
    </font>
    <font>
      <sz val="28"/>
      <name val="Calibri"/>
      <family val="2"/>
    </font>
    <font>
      <b/>
      <sz val="28"/>
      <color indexed="8"/>
      <name val="Calibri"/>
      <family val="2"/>
    </font>
    <font>
      <sz val="28"/>
      <color indexed="8"/>
      <name val="Calibri"/>
      <family val="2"/>
    </font>
    <font>
      <sz val="30"/>
      <name val="Calibri"/>
      <family val="2"/>
    </font>
    <font>
      <sz val="8"/>
      <name val="Calibri"/>
      <family val="2"/>
    </font>
    <font>
      <b/>
      <sz val="10"/>
      <color indexed="9"/>
      <name val="Calibri"/>
      <family val="2"/>
    </font>
    <font>
      <b/>
      <sz val="10"/>
      <name val="Calibri"/>
      <family val="2"/>
    </font>
    <font>
      <sz val="22"/>
      <name val="Calibri"/>
      <family val="2"/>
    </font>
    <font>
      <sz val="36"/>
      <color indexed="8"/>
      <name val="Calibri"/>
      <family val="2"/>
    </font>
    <font>
      <b/>
      <sz val="40"/>
      <name val="Calibri"/>
      <family val="2"/>
    </font>
    <font>
      <b/>
      <sz val="9"/>
      <name val="Calibri"/>
      <family val="2"/>
    </font>
    <font>
      <sz val="48"/>
      <name val="Calibri"/>
      <family val="2"/>
    </font>
    <font>
      <b/>
      <sz val="100"/>
      <name val="Calibri"/>
      <family val="2"/>
    </font>
    <font>
      <b/>
      <sz val="60"/>
      <name val="Calibri"/>
      <family val="2"/>
    </font>
    <font>
      <b/>
      <sz val="52"/>
      <name val="Calibri"/>
      <family val="2"/>
    </font>
    <font>
      <sz val="46"/>
      <name val="Calibri"/>
      <family val="2"/>
    </font>
    <font>
      <sz val="30"/>
      <color indexed="8"/>
      <name val="Calibri"/>
      <family val="2"/>
    </font>
    <font>
      <b/>
      <sz val="30"/>
      <name val="Calibri"/>
      <family val="2"/>
    </font>
    <font>
      <sz val="40"/>
      <name val="Calibri"/>
      <family val="2"/>
    </font>
    <font>
      <sz val="35"/>
      <name val="Calibri"/>
      <family val="2"/>
    </font>
    <font>
      <b/>
      <sz val="50"/>
      <name val="Calibri"/>
      <family val="2"/>
    </font>
    <font>
      <b/>
      <sz val="46"/>
      <name val="Calibri"/>
      <family val="2"/>
    </font>
    <font>
      <b/>
      <sz val="35"/>
      <name val="Calibri"/>
      <family val="2"/>
    </font>
    <font>
      <b/>
      <sz val="30"/>
      <color indexed="8"/>
      <name val="Calibri"/>
      <family val="2"/>
    </font>
    <font>
      <sz val="34"/>
      <name val="Calibri"/>
      <family val="2"/>
    </font>
    <font>
      <sz val="32"/>
      <name val="Calibri"/>
      <family val="2"/>
    </font>
    <font>
      <b/>
      <sz val="32"/>
      <name val="Calibri"/>
      <family val="2"/>
    </font>
    <font>
      <b/>
      <u/>
      <sz val="48"/>
      <name val="Calibri"/>
      <family val="2"/>
    </font>
    <font>
      <sz val="50"/>
      <name val="Calibri"/>
      <family val="2"/>
    </font>
    <font>
      <sz val="36"/>
      <name val="Arial"/>
      <family val="2"/>
    </font>
    <font>
      <sz val="36"/>
      <color indexed="8"/>
      <name val="Arial"/>
      <family val="2"/>
    </font>
    <font>
      <sz val="11"/>
      <name val="Calibri"/>
      <family val="2"/>
    </font>
    <font>
      <sz val="11"/>
      <name val="Calibri"/>
      <family val="2"/>
    </font>
    <font>
      <b/>
      <sz val="36"/>
      <name val="Calibri"/>
      <family val="2"/>
    </font>
    <font>
      <sz val="36"/>
      <name val="Calibri"/>
      <family val="2"/>
    </font>
    <font>
      <b/>
      <sz val="40"/>
      <name val="Calibri"/>
      <family val="2"/>
    </font>
    <font>
      <sz val="40"/>
      <name val="Calibri"/>
      <family val="2"/>
    </font>
    <font>
      <sz val="30"/>
      <name val="Calibri"/>
      <family val="2"/>
    </font>
    <font>
      <sz val="26"/>
      <name val="Calibri"/>
      <family val="2"/>
    </font>
    <font>
      <sz val="18"/>
      <name val="Calibri"/>
      <family val="2"/>
    </font>
    <font>
      <b/>
      <sz val="48"/>
      <name val="Calibri"/>
      <family val="2"/>
    </font>
    <font>
      <sz val="46"/>
      <name val="Calibri"/>
      <family val="2"/>
    </font>
    <font>
      <b/>
      <sz val="48"/>
      <color indexed="10"/>
      <name val="Calibri"/>
      <family val="2"/>
    </font>
    <font>
      <sz val="72"/>
      <name val="Calibri"/>
      <family val="2"/>
    </font>
    <font>
      <b/>
      <sz val="9"/>
      <name val="Arial"/>
      <family val="2"/>
    </font>
    <font>
      <sz val="12"/>
      <name val="Arial"/>
      <family val="2"/>
    </font>
    <font>
      <b/>
      <sz val="12"/>
      <name val="Arial"/>
      <family val="2"/>
    </font>
    <font>
      <sz val="9"/>
      <name val="Arial"/>
      <family val="2"/>
    </font>
    <font>
      <b/>
      <sz val="12"/>
      <color indexed="9"/>
      <name val="Arial"/>
      <family val="2"/>
    </font>
    <font>
      <b/>
      <sz val="10"/>
      <color indexed="9"/>
      <name val="Arial"/>
      <family val="2"/>
    </font>
    <font>
      <b/>
      <sz val="12"/>
      <color indexed="16"/>
      <name val="Arial"/>
      <family val="2"/>
    </font>
    <font>
      <b/>
      <sz val="11"/>
      <name val="Arial"/>
      <family val="2"/>
    </font>
    <font>
      <sz val="11"/>
      <color theme="1"/>
      <name val="Calibri"/>
      <family val="2"/>
      <scheme val="minor"/>
    </font>
    <font>
      <sz val="11"/>
      <color rgb="FF000000"/>
      <name val="Calibri"/>
      <family val="2"/>
    </font>
    <font>
      <sz val="11"/>
      <color rgb="FF333333"/>
      <name val="Calibri"/>
      <family val="2"/>
    </font>
    <font>
      <b/>
      <sz val="22"/>
      <color theme="0" tint="-4.9989318521683403E-2"/>
      <name val="Calibri"/>
      <family val="2"/>
    </font>
    <font>
      <sz val="28"/>
      <color rgb="FF000000"/>
      <name val="Calibri"/>
      <family val="2"/>
    </font>
    <font>
      <b/>
      <sz val="28"/>
      <color theme="0"/>
      <name val="Calibri"/>
      <family val="2"/>
    </font>
    <font>
      <b/>
      <sz val="26"/>
      <color theme="1"/>
      <name val="Calibri"/>
      <family val="2"/>
    </font>
    <font>
      <sz val="36"/>
      <color theme="1"/>
      <name val="Calibri"/>
      <family val="2"/>
    </font>
    <font>
      <sz val="40"/>
      <color theme="1"/>
      <name val="Calibri"/>
      <family val="2"/>
    </font>
    <font>
      <b/>
      <sz val="36"/>
      <color theme="1"/>
      <name val="Calibri"/>
      <family val="2"/>
    </font>
    <font>
      <sz val="11"/>
      <color theme="1"/>
      <name val="Calibri"/>
      <family val="2"/>
    </font>
    <font>
      <sz val="12"/>
      <color theme="1"/>
      <name val="Calibri"/>
      <family val="2"/>
    </font>
    <font>
      <sz val="72"/>
      <color theme="1"/>
      <name val="Calibri"/>
      <family val="2"/>
    </font>
    <font>
      <b/>
      <sz val="72"/>
      <color theme="0"/>
      <name val="Calibri"/>
      <family val="2"/>
    </font>
    <font>
      <b/>
      <sz val="48"/>
      <color theme="0"/>
      <name val="Calibri"/>
      <family val="2"/>
    </font>
    <font>
      <b/>
      <sz val="36"/>
      <color rgb="FF000000"/>
      <name val="Calibri"/>
      <family val="2"/>
    </font>
    <font>
      <sz val="40"/>
      <color theme="0"/>
      <name val="Calibri"/>
      <family val="2"/>
    </font>
    <font>
      <b/>
      <sz val="40"/>
      <color rgb="FF000000"/>
      <name val="Calibri"/>
      <family val="2"/>
    </font>
    <font>
      <b/>
      <sz val="48"/>
      <color rgb="FF000000"/>
      <name val="Calibri"/>
      <family val="2"/>
    </font>
    <font>
      <sz val="36"/>
      <color theme="0"/>
      <name val="Calibri"/>
      <family val="2"/>
    </font>
    <font>
      <b/>
      <sz val="40"/>
      <color theme="0"/>
      <name val="Calibri"/>
      <family val="2"/>
    </font>
    <font>
      <sz val="36"/>
      <color rgb="FF000000"/>
      <name val="Calibri"/>
      <family val="2"/>
    </font>
    <font>
      <b/>
      <sz val="48"/>
      <color theme="1"/>
      <name val="Calibri"/>
      <family val="2"/>
    </font>
    <font>
      <b/>
      <sz val="30"/>
      <color theme="1"/>
      <name val="Calibri"/>
      <family val="2"/>
    </font>
    <font>
      <sz val="30"/>
      <color theme="1"/>
      <name val="Calibri"/>
      <family val="2"/>
    </font>
    <font>
      <b/>
      <sz val="50"/>
      <color rgb="FF000000"/>
      <name val="Calibri"/>
      <family val="2"/>
    </font>
    <font>
      <sz val="40"/>
      <color rgb="FF000000"/>
      <name val="Calibri"/>
      <family val="2"/>
    </font>
    <font>
      <b/>
      <sz val="40"/>
      <color theme="1"/>
      <name val="Calibri"/>
      <family val="2"/>
    </font>
    <font>
      <sz val="48"/>
      <color rgb="FF000000"/>
      <name val="Calibri"/>
      <family val="2"/>
    </font>
    <font>
      <sz val="32"/>
      <color rgb="FF000000"/>
      <name val="Calibri"/>
      <family val="2"/>
    </font>
    <font>
      <sz val="36"/>
      <color theme="1"/>
      <name val="Calibri"/>
      <family val="2"/>
      <scheme val="minor"/>
    </font>
    <font>
      <b/>
      <sz val="40"/>
      <color rgb="FFFFFFFF"/>
      <name val="Calibri"/>
      <family val="2"/>
    </font>
    <font>
      <b/>
      <sz val="72"/>
      <color rgb="FFFFFFFF"/>
      <name val="Calibri"/>
      <family val="2"/>
    </font>
    <font>
      <sz val="40"/>
      <color rgb="FFFFFFFF"/>
      <name val="Calibri"/>
      <family val="2"/>
    </font>
    <font>
      <sz val="36"/>
      <color rgb="FFFFFFFF"/>
      <name val="Calibri"/>
      <family val="2"/>
    </font>
    <font>
      <b/>
      <sz val="28"/>
      <color theme="1"/>
      <name val="Calibri"/>
      <family val="2"/>
    </font>
    <font>
      <sz val="36"/>
      <color rgb="FF000000"/>
      <name val="Arial"/>
      <family val="2"/>
    </font>
    <font>
      <sz val="10"/>
      <color theme="0"/>
      <name val="Arial"/>
      <family val="2"/>
    </font>
    <font>
      <sz val="35"/>
      <color rgb="FF000000"/>
      <name val="Calibri"/>
      <family val="2"/>
    </font>
    <font>
      <sz val="30"/>
      <color rgb="FF000000"/>
      <name val="Calibri"/>
      <family val="2"/>
    </font>
    <font>
      <b/>
      <sz val="72"/>
      <color theme="0" tint="-4.9989318521683403E-2"/>
      <name val="Calibri"/>
      <family val="2"/>
    </font>
    <font>
      <b/>
      <sz val="60"/>
      <color theme="0"/>
      <name val="Calibri"/>
      <family val="2"/>
    </font>
    <font>
      <b/>
      <sz val="50"/>
      <color theme="1"/>
      <name val="Calibri"/>
      <family val="2"/>
    </font>
    <font>
      <b/>
      <sz val="100"/>
      <color theme="0"/>
      <name val="Calibri"/>
      <family val="2"/>
    </font>
    <font>
      <b/>
      <sz val="50"/>
      <color theme="0"/>
      <name val="Calibri"/>
      <family val="2"/>
    </font>
    <font>
      <b/>
      <sz val="28"/>
      <color rgb="FF000000"/>
      <name val="Calibri"/>
      <family val="2"/>
    </font>
    <font>
      <b/>
      <sz val="45"/>
      <color theme="0"/>
      <name val="Calibri"/>
      <family val="2"/>
    </font>
    <font>
      <b/>
      <sz val="36"/>
      <color theme="0"/>
      <name val="Calibri"/>
      <family val="2"/>
    </font>
    <font>
      <sz val="52"/>
      <color rgb="FF000000"/>
      <name val="Calibri"/>
      <family val="2"/>
    </font>
    <font>
      <sz val="48"/>
      <color theme="1"/>
      <name val="Calibri"/>
      <family val="2"/>
      <scheme val="minor"/>
    </font>
    <font>
      <b/>
      <sz val="10"/>
      <color rgb="FFFFFFFF"/>
      <name val="Liberation Sans"/>
      <family val="2"/>
    </font>
  </fonts>
  <fills count="29">
    <fill>
      <patternFill patternType="none"/>
    </fill>
    <fill>
      <patternFill patternType="gray125"/>
    </fill>
    <fill>
      <patternFill patternType="solid">
        <fgColor indexed="9"/>
        <bgColor indexed="64"/>
      </patternFill>
    </fill>
    <fill>
      <patternFill patternType="solid">
        <fgColor indexed="30"/>
        <bgColor indexed="40"/>
      </patternFill>
    </fill>
    <fill>
      <patternFill patternType="solid">
        <fgColor indexed="34"/>
        <bgColor indexed="13"/>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rgb="FF00FF00"/>
        <bgColor indexed="64"/>
      </patternFill>
    </fill>
    <fill>
      <patternFill patternType="solid">
        <fgColor rgb="FF0099F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FF"/>
        <bgColor rgb="FFFFFFFF"/>
      </patternFill>
    </fill>
    <fill>
      <patternFill patternType="solid">
        <fgColor rgb="FFFFE598"/>
        <bgColor rgb="FFFFE598"/>
      </patternFill>
    </fill>
    <fill>
      <patternFill patternType="solid">
        <fgColor rgb="FF0099FF"/>
        <bgColor rgb="FF0099FF"/>
      </patternFill>
    </fill>
    <fill>
      <patternFill patternType="solid">
        <fgColor rgb="FFE2EFD9"/>
        <bgColor rgb="FFE2EFD9"/>
      </patternFill>
    </fill>
    <fill>
      <patternFill patternType="solid">
        <fgColor rgb="FFFFD965"/>
        <bgColor rgb="FFFFD965"/>
      </patternFill>
    </fill>
    <fill>
      <patternFill patternType="solid">
        <fgColor theme="0"/>
        <bgColor indexed="26"/>
      </patternFill>
    </fill>
    <fill>
      <patternFill patternType="solid">
        <fgColor rgb="FF92D050"/>
        <bgColor indexed="64"/>
      </patternFill>
    </fill>
    <fill>
      <patternFill patternType="solid">
        <fgColor rgb="FFFF0000"/>
        <bgColor indexed="64"/>
      </patternFill>
    </fill>
    <fill>
      <patternFill patternType="solid">
        <fgColor rgb="FF3399FF"/>
        <bgColor indexed="64"/>
      </patternFill>
    </fill>
    <fill>
      <patternFill patternType="solid">
        <fgColor rgb="FF00B0F0"/>
        <bgColor indexed="64"/>
      </patternFill>
    </fill>
    <fill>
      <patternFill patternType="solid">
        <fgColor rgb="FF002060"/>
        <bgColor indexed="64"/>
      </patternFill>
    </fill>
    <fill>
      <patternFill patternType="solid">
        <fgColor theme="0"/>
        <bgColor rgb="FFFFFFFF"/>
      </patternFill>
    </fill>
    <fill>
      <patternFill patternType="solid">
        <fgColor theme="7" tint="0.79998168889431442"/>
        <bgColor indexed="64"/>
      </patternFill>
    </fill>
    <fill>
      <patternFill patternType="solid">
        <fgColor rgb="FF4472C4"/>
        <bgColor rgb="FF4472C4"/>
      </patternFill>
    </fill>
    <fill>
      <patternFill patternType="solid">
        <fgColor theme="1"/>
        <bgColor rgb="FF4472C4"/>
      </patternFill>
    </fill>
  </fills>
  <borders count="61">
    <border>
      <left/>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style="thin">
        <color indexed="64"/>
      </left>
      <right/>
      <top/>
      <bottom style="thin">
        <color indexed="64"/>
      </bottom>
      <diagonal/>
    </border>
    <border>
      <left style="double">
        <color indexed="64"/>
      </left>
      <right/>
      <top/>
      <bottom/>
      <diagonal/>
    </border>
    <border>
      <left style="double">
        <color indexed="64"/>
      </left>
      <right/>
      <top/>
      <bottom style="thin">
        <color indexed="64"/>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8"/>
      </left>
      <right style="hair">
        <color indexed="8"/>
      </right>
      <top style="hair">
        <color indexed="8"/>
      </top>
      <bottom style="hair">
        <color indexed="8"/>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thin">
        <color indexed="64"/>
      </top>
      <bottom/>
      <diagonal/>
    </border>
    <border>
      <left/>
      <right style="thin">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thin">
        <color indexed="8"/>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333333"/>
      </left>
      <right style="thin">
        <color rgb="FF333333"/>
      </right>
      <top style="thin">
        <color rgb="FF333333"/>
      </top>
      <bottom style="thin">
        <color rgb="FF333333"/>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indexed="64"/>
      </bottom>
      <diagonal/>
    </border>
    <border>
      <left/>
      <right style="thin">
        <color rgb="FF333333"/>
      </right>
      <top style="thin">
        <color indexed="64"/>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top style="medium">
        <color rgb="FF000000"/>
      </top>
      <bottom style="medium">
        <color rgb="FF000000"/>
      </bottom>
      <diagonal/>
    </border>
  </borders>
  <cellStyleXfs count="13">
    <xf numFmtId="0" fontId="0" fillId="0" borderId="0"/>
    <xf numFmtId="41" fontId="68" fillId="0" borderId="0" applyFont="0" applyFill="0" applyBorder="0" applyAlignment="0" applyProtection="0"/>
    <xf numFmtId="41" fontId="1" fillId="0" borderId="0" applyFill="0" applyBorder="0" applyAlignment="0" applyProtection="0"/>
    <xf numFmtId="165" fontId="1" fillId="0" borderId="0" applyFont="0" applyFill="0" applyBorder="0" applyAlignment="0" applyProtection="0"/>
    <xf numFmtId="42" fontId="68" fillId="0" borderId="0" applyFont="0" applyFill="0" applyBorder="0" applyAlignment="0" applyProtection="0"/>
    <xf numFmtId="42" fontId="68" fillId="0" borderId="0" applyFont="0" applyFill="0" applyBorder="0" applyAlignment="0" applyProtection="0"/>
    <xf numFmtId="0" fontId="1" fillId="0" borderId="0"/>
    <xf numFmtId="0" fontId="1" fillId="0" borderId="0"/>
    <xf numFmtId="0" fontId="47" fillId="0" borderId="0"/>
    <xf numFmtId="0" fontId="69" fillId="0" borderId="0"/>
    <xf numFmtId="0" fontId="70" fillId="0" borderId="0" applyNumberFormat="0" applyBorder="0" applyProtection="0"/>
    <xf numFmtId="9" fontId="68" fillId="0" borderId="0" applyFont="0" applyFill="0" applyBorder="0" applyAlignment="0" applyProtection="0"/>
    <xf numFmtId="9" fontId="1" fillId="0" borderId="0" applyFont="0" applyFill="0" applyBorder="0" applyAlignment="0" applyProtection="0"/>
  </cellStyleXfs>
  <cellXfs count="1372">
    <xf numFmtId="0" fontId="0" fillId="0" borderId="0" xfId="0"/>
    <xf numFmtId="0" fontId="7" fillId="2" borderId="0" xfId="6" applyFont="1" applyFill="1" applyAlignment="1">
      <alignment horizontal="center" vertical="center" wrapText="1"/>
    </xf>
    <xf numFmtId="0" fontId="3" fillId="2" borderId="0" xfId="6" applyFont="1" applyFill="1" applyAlignment="1">
      <alignment horizontal="left" vertical="center" wrapText="1"/>
    </xf>
    <xf numFmtId="0" fontId="12" fillId="2" borderId="2" xfId="6" applyFont="1" applyFill="1" applyBorder="1" applyAlignment="1">
      <alignment horizontal="center" vertical="center" wrapText="1"/>
    </xf>
    <xf numFmtId="0" fontId="12" fillId="2" borderId="0" xfId="6" applyFont="1" applyFill="1" applyBorder="1" applyAlignment="1">
      <alignment horizontal="center" vertical="center" wrapText="1"/>
    </xf>
    <xf numFmtId="0" fontId="71" fillId="5" borderId="0" xfId="6" applyFont="1" applyFill="1" applyBorder="1" applyAlignment="1">
      <alignment horizontal="center" vertical="center" wrapText="1"/>
    </xf>
    <xf numFmtId="9" fontId="15" fillId="6" borderId="3" xfId="6" applyNumberFormat="1" applyFont="1" applyFill="1" applyBorder="1" applyAlignment="1">
      <alignment horizontal="center" vertical="center" wrapText="1"/>
    </xf>
    <xf numFmtId="3" fontId="10" fillId="0" borderId="3" xfId="6" applyNumberFormat="1" applyFont="1" applyFill="1" applyBorder="1" applyAlignment="1">
      <alignment horizontal="center" vertical="center" wrapText="1"/>
    </xf>
    <xf numFmtId="0" fontId="72" fillId="0" borderId="3" xfId="6" applyFont="1" applyFill="1" applyBorder="1" applyAlignment="1">
      <alignment vertical="center" wrapText="1" readingOrder="1"/>
    </xf>
    <xf numFmtId="0" fontId="4" fillId="5" borderId="0" xfId="6" applyFont="1" applyFill="1" applyBorder="1" applyAlignment="1">
      <alignment vertical="center" wrapText="1"/>
    </xf>
    <xf numFmtId="0" fontId="10" fillId="0" borderId="0" xfId="6" applyFont="1" applyFill="1" applyBorder="1" applyAlignment="1">
      <alignment vertical="center" wrapText="1"/>
    </xf>
    <xf numFmtId="0" fontId="6" fillId="0" borderId="0" xfId="6" applyFont="1" applyFill="1" applyBorder="1" applyAlignment="1">
      <alignment vertical="center" wrapText="1"/>
    </xf>
    <xf numFmtId="1" fontId="11" fillId="5" borderId="0" xfId="6" applyNumberFormat="1" applyFont="1" applyFill="1" applyBorder="1" applyAlignment="1">
      <alignment horizontal="center" vertical="center" wrapText="1"/>
    </xf>
    <xf numFmtId="3" fontId="2" fillId="5" borderId="0" xfId="12" applyNumberFormat="1" applyFont="1" applyFill="1" applyBorder="1" applyAlignment="1">
      <alignment horizontal="center" vertical="center" wrapText="1"/>
    </xf>
    <xf numFmtId="0" fontId="11" fillId="2" borderId="0" xfId="6" applyFont="1" applyFill="1" applyAlignment="1">
      <alignment horizontal="left" vertical="center" wrapText="1"/>
    </xf>
    <xf numFmtId="0" fontId="4" fillId="5" borderId="0" xfId="6" applyFont="1" applyFill="1" applyAlignment="1">
      <alignment vertical="center"/>
    </xf>
    <xf numFmtId="0" fontId="11" fillId="5" borderId="0" xfId="6" applyFont="1" applyFill="1" applyBorder="1" applyAlignment="1">
      <alignment vertical="center"/>
    </xf>
    <xf numFmtId="0" fontId="11" fillId="0" borderId="0" xfId="6" applyFont="1" applyAlignment="1">
      <alignment vertical="center"/>
    </xf>
    <xf numFmtId="0" fontId="20" fillId="0" borderId="0" xfId="6" applyFont="1" applyFill="1" applyBorder="1" applyAlignment="1">
      <alignment horizontal="left" vertical="center" wrapText="1"/>
    </xf>
    <xf numFmtId="0" fontId="11" fillId="0" borderId="0" xfId="6" applyFont="1" applyFill="1" applyBorder="1" applyAlignment="1">
      <alignment vertical="center"/>
    </xf>
    <xf numFmtId="0" fontId="11" fillId="0" borderId="0" xfId="6" applyFont="1" applyFill="1" applyAlignment="1">
      <alignment vertical="center"/>
    </xf>
    <xf numFmtId="0" fontId="10" fillId="5" borderId="0" xfId="6" applyFont="1" applyFill="1" applyBorder="1" applyAlignment="1">
      <alignment horizontal="left" vertical="center" wrapText="1"/>
    </xf>
    <xf numFmtId="0" fontId="73" fillId="5" borderId="0" xfId="6" applyFont="1" applyFill="1" applyBorder="1" applyAlignment="1">
      <alignment horizontal="left" vertical="center" wrapText="1"/>
    </xf>
    <xf numFmtId="9" fontId="2" fillId="6" borderId="3" xfId="11" applyFont="1" applyFill="1" applyBorder="1" applyAlignment="1">
      <alignment horizontal="center" vertical="center" wrapText="1"/>
    </xf>
    <xf numFmtId="0" fontId="15" fillId="6" borderId="3" xfId="6" applyFont="1" applyFill="1" applyBorder="1" applyAlignment="1">
      <alignment horizontal="center" vertical="center" wrapText="1"/>
    </xf>
    <xf numFmtId="0" fontId="5" fillId="5" borderId="0" xfId="6" applyFont="1" applyFill="1" applyBorder="1" applyAlignment="1">
      <alignment horizontal="left" vertical="center" wrapText="1"/>
    </xf>
    <xf numFmtId="0" fontId="6" fillId="0" borderId="0" xfId="6" applyFont="1" applyBorder="1" applyAlignment="1">
      <alignment vertical="center" wrapText="1"/>
    </xf>
    <xf numFmtId="0" fontId="10" fillId="0" borderId="0" xfId="6" applyFont="1" applyBorder="1" applyAlignment="1">
      <alignment vertical="center" wrapText="1"/>
    </xf>
    <xf numFmtId="0" fontId="6" fillId="0" borderId="0" xfId="6" applyFont="1" applyAlignment="1">
      <alignment vertical="center" wrapText="1"/>
    </xf>
    <xf numFmtId="0" fontId="74" fillId="0" borderId="3" xfId="6" applyFont="1" applyFill="1" applyBorder="1" applyAlignment="1">
      <alignment horizontal="center" vertical="center" wrapText="1"/>
    </xf>
    <xf numFmtId="0" fontId="21" fillId="2" borderId="0" xfId="6" applyFont="1" applyFill="1" applyAlignment="1">
      <alignment horizontal="center" vertical="center" wrapText="1"/>
    </xf>
    <xf numFmtId="22" fontId="2" fillId="2" borderId="0" xfId="6" applyNumberFormat="1" applyFont="1" applyFill="1" applyBorder="1" applyAlignment="1">
      <alignment horizontal="center" vertical="center" wrapText="1"/>
    </xf>
    <xf numFmtId="0" fontId="22" fillId="2" borderId="0" xfId="6" applyFont="1" applyFill="1" applyAlignment="1">
      <alignment horizontal="center" vertical="center" wrapText="1"/>
    </xf>
    <xf numFmtId="2" fontId="11" fillId="2" borderId="0" xfId="6" applyNumberFormat="1" applyFont="1" applyFill="1" applyAlignment="1">
      <alignment horizontal="left" vertical="center" wrapText="1"/>
    </xf>
    <xf numFmtId="0" fontId="15" fillId="7" borderId="4" xfId="6" applyFont="1" applyFill="1" applyBorder="1" applyAlignment="1">
      <alignment horizontal="center" vertical="center" wrapText="1"/>
    </xf>
    <xf numFmtId="9" fontId="75" fillId="0" borderId="3" xfId="12" applyNumberFormat="1" applyFont="1" applyBorder="1" applyAlignment="1">
      <alignment horizontal="center" vertical="center" wrapText="1"/>
    </xf>
    <xf numFmtId="166" fontId="75" fillId="0" borderId="3" xfId="12" applyNumberFormat="1" applyFont="1" applyBorder="1" applyAlignment="1">
      <alignment horizontal="center" vertical="center" wrapText="1"/>
    </xf>
    <xf numFmtId="42" fontId="76" fillId="0" borderId="3" xfId="5" applyFont="1" applyBorder="1" applyAlignment="1">
      <alignment vertical="center" wrapText="1"/>
    </xf>
    <xf numFmtId="42" fontId="25" fillId="0" borderId="3" xfId="5" applyFont="1" applyBorder="1" applyAlignment="1">
      <alignment vertical="center" wrapText="1"/>
    </xf>
    <xf numFmtId="0" fontId="77" fillId="0" borderId="3" xfId="6" applyFont="1" applyFill="1" applyBorder="1" applyAlignment="1">
      <alignment horizontal="center" vertical="center" wrapText="1"/>
    </xf>
    <xf numFmtId="0" fontId="4" fillId="2" borderId="0" xfId="6" applyFont="1" applyFill="1" applyAlignment="1">
      <alignment vertical="center" wrapText="1"/>
    </xf>
    <xf numFmtId="9" fontId="13" fillId="0" borderId="3" xfId="6" applyNumberFormat="1" applyFont="1" applyFill="1" applyBorder="1" applyAlignment="1">
      <alignment horizontal="center" vertical="center" textRotation="90" wrapText="1"/>
    </xf>
    <xf numFmtId="164" fontId="8" fillId="0" borderId="3" xfId="6" applyNumberFormat="1" applyFont="1" applyFill="1" applyBorder="1" applyAlignment="1">
      <alignment horizontal="center" vertical="center" wrapText="1"/>
    </xf>
    <xf numFmtId="0" fontId="23" fillId="7" borderId="3" xfId="6" applyFont="1" applyFill="1" applyBorder="1" applyAlignment="1">
      <alignment horizontal="center" vertical="center" wrapText="1"/>
    </xf>
    <xf numFmtId="0" fontId="4" fillId="8" borderId="5" xfId="6" applyFont="1" applyFill="1" applyBorder="1" applyAlignment="1">
      <alignment vertical="center" wrapText="1"/>
    </xf>
    <xf numFmtId="0" fontId="4" fillId="5" borderId="0" xfId="6" applyFont="1" applyFill="1" applyBorder="1" applyAlignment="1">
      <alignment vertical="center"/>
    </xf>
    <xf numFmtId="0" fontId="4" fillId="0" borderId="0" xfId="6" applyFont="1" applyAlignment="1">
      <alignment vertical="center"/>
    </xf>
    <xf numFmtId="0" fontId="20" fillId="5" borderId="0" xfId="6" applyFont="1" applyFill="1" applyBorder="1" applyAlignment="1">
      <alignment horizontal="left" vertical="center" wrapText="1"/>
    </xf>
    <xf numFmtId="0" fontId="5" fillId="2" borderId="0" xfId="6" applyFont="1" applyFill="1" applyAlignment="1">
      <alignment horizontal="left" vertical="center" wrapText="1"/>
    </xf>
    <xf numFmtId="0" fontId="11" fillId="0" borderId="0" xfId="6" applyFont="1" applyAlignment="1">
      <alignment vertical="center" wrapText="1"/>
    </xf>
    <xf numFmtId="14" fontId="6" fillId="0" borderId="3" xfId="6" applyNumberFormat="1" applyFont="1" applyBorder="1" applyAlignment="1">
      <alignment horizontal="right" vertical="center" wrapText="1"/>
    </xf>
    <xf numFmtId="9" fontId="5" fillId="6" borderId="3" xfId="11" applyFont="1" applyFill="1" applyBorder="1" applyAlignment="1">
      <alignment horizontal="center" vertical="center" textRotation="90" wrapText="1"/>
    </xf>
    <xf numFmtId="0" fontId="27" fillId="9" borderId="5" xfId="6" applyFont="1" applyFill="1" applyBorder="1" applyAlignment="1">
      <alignment vertical="center" wrapText="1"/>
    </xf>
    <xf numFmtId="9" fontId="8" fillId="0" borderId="3" xfId="11" applyFont="1" applyFill="1" applyBorder="1" applyAlignment="1">
      <alignment horizontal="center" vertical="center" wrapText="1"/>
    </xf>
    <xf numFmtId="164" fontId="28" fillId="0" borderId="5" xfId="6" applyNumberFormat="1" applyFont="1" applyFill="1" applyBorder="1" applyAlignment="1">
      <alignment horizontal="center" vertical="center" wrapText="1"/>
    </xf>
    <xf numFmtId="0" fontId="8" fillId="0" borderId="0" xfId="6" applyFont="1" applyAlignment="1">
      <alignment vertical="center"/>
    </xf>
    <xf numFmtId="0" fontId="4" fillId="0" borderId="0" xfId="6" applyFont="1" applyAlignment="1">
      <alignment horizontal="center" vertical="center"/>
    </xf>
    <xf numFmtId="0" fontId="2" fillId="2" borderId="0" xfId="6" applyFont="1" applyFill="1" applyBorder="1" applyAlignment="1">
      <alignment horizontal="center" vertical="center" wrapText="1"/>
    </xf>
    <xf numFmtId="0" fontId="2" fillId="2" borderId="0" xfId="6" applyFont="1" applyFill="1" applyBorder="1" applyAlignment="1">
      <alignment vertical="center" wrapText="1"/>
    </xf>
    <xf numFmtId="0" fontId="8" fillId="0" borderId="0" xfId="6" applyFont="1" applyAlignment="1">
      <alignment horizontal="left" vertical="center"/>
    </xf>
    <xf numFmtId="0" fontId="28" fillId="0" borderId="0" xfId="6" applyFont="1" applyAlignment="1">
      <alignment vertical="center"/>
    </xf>
    <xf numFmtId="0" fontId="73" fillId="10" borderId="3" xfId="6" applyFont="1" applyFill="1" applyBorder="1" applyAlignment="1">
      <alignment horizontal="left" vertical="center" wrapText="1"/>
    </xf>
    <xf numFmtId="0" fontId="16" fillId="0" borderId="0" xfId="6" applyFont="1" applyAlignment="1">
      <alignment vertical="center"/>
    </xf>
    <xf numFmtId="0" fontId="27" fillId="0" borderId="0" xfId="6" applyFont="1" applyAlignment="1">
      <alignment vertical="center"/>
    </xf>
    <xf numFmtId="0" fontId="2" fillId="2" borderId="0" xfId="6" applyFont="1" applyFill="1" applyAlignment="1">
      <alignment vertical="center" wrapText="1"/>
    </xf>
    <xf numFmtId="0" fontId="27" fillId="5" borderId="0" xfId="6" applyFont="1" applyFill="1" applyBorder="1" applyAlignment="1">
      <alignment horizontal="left" vertical="center" wrapText="1"/>
    </xf>
    <xf numFmtId="0" fontId="2" fillId="5" borderId="0" xfId="6" applyFont="1" applyFill="1" applyBorder="1" applyAlignment="1">
      <alignment horizontal="left" vertical="center" wrapText="1"/>
    </xf>
    <xf numFmtId="0" fontId="2" fillId="2" borderId="0" xfId="6" applyFont="1" applyFill="1" applyAlignment="1">
      <alignment horizontal="left" vertical="center" wrapText="1"/>
    </xf>
    <xf numFmtId="167" fontId="6" fillId="0" borderId="45" xfId="9" applyNumberFormat="1" applyFont="1" applyBorder="1" applyAlignment="1">
      <alignment horizontal="center" vertical="center" wrapText="1"/>
    </xf>
    <xf numFmtId="167" fontId="6" fillId="0" borderId="45" xfId="9" applyNumberFormat="1" applyFont="1" applyBorder="1" applyAlignment="1">
      <alignment horizontal="right" vertical="center" wrapText="1"/>
    </xf>
    <xf numFmtId="167" fontId="6" fillId="0" borderId="3" xfId="9" applyNumberFormat="1" applyFont="1" applyBorder="1" applyAlignment="1">
      <alignment horizontal="right" vertical="center" wrapText="1"/>
    </xf>
    <xf numFmtId="0" fontId="22" fillId="0" borderId="0" xfId="6" applyFont="1" applyAlignment="1">
      <alignment vertical="center"/>
    </xf>
    <xf numFmtId="0" fontId="15" fillId="11" borderId="3" xfId="6" applyFont="1" applyFill="1" applyBorder="1" applyAlignment="1">
      <alignment horizontal="left" vertical="center" wrapText="1"/>
    </xf>
    <xf numFmtId="14" fontId="6" fillId="0" borderId="3" xfId="6" applyNumberFormat="1" applyFont="1" applyBorder="1" applyAlignment="1">
      <alignment horizontal="left" vertical="center" wrapText="1"/>
    </xf>
    <xf numFmtId="0" fontId="78" fillId="0" borderId="0" xfId="0" applyFont="1" applyAlignment="1">
      <alignment vertical="center"/>
    </xf>
    <xf numFmtId="9" fontId="79" fillId="0" borderId="0" xfId="11" applyFont="1" applyAlignment="1">
      <alignment vertical="center"/>
    </xf>
    <xf numFmtId="0" fontId="80" fillId="0" borderId="0" xfId="0" applyFont="1" applyAlignment="1">
      <alignment vertical="center"/>
    </xf>
    <xf numFmtId="0" fontId="16" fillId="0" borderId="3" xfId="6" applyFont="1" applyFill="1" applyBorder="1" applyAlignment="1">
      <alignment horizontal="center" vertical="center" wrapText="1"/>
    </xf>
    <xf numFmtId="1" fontId="27" fillId="0" borderId="3" xfId="6" applyNumberFormat="1" applyFont="1" applyBorder="1" applyAlignment="1">
      <alignment horizontal="center" vertical="center" wrapText="1"/>
    </xf>
    <xf numFmtId="0" fontId="81" fillId="10" borderId="6" xfId="6" applyFont="1" applyFill="1" applyBorder="1" applyAlignment="1">
      <alignment horizontal="center" vertical="center" wrapText="1"/>
    </xf>
    <xf numFmtId="0" fontId="81" fillId="10" borderId="3" xfId="6" applyFont="1" applyFill="1" applyBorder="1" applyAlignment="1">
      <alignment horizontal="center" vertical="center" wrapText="1"/>
    </xf>
    <xf numFmtId="0" fontId="81" fillId="10" borderId="7" xfId="6" applyFont="1" applyFill="1" applyBorder="1" applyAlignment="1">
      <alignment horizontal="center" vertical="center" wrapText="1"/>
    </xf>
    <xf numFmtId="0" fontId="8" fillId="0" borderId="0" xfId="6" applyFont="1" applyAlignment="1">
      <alignment horizontal="center" vertical="center"/>
    </xf>
    <xf numFmtId="0" fontId="28" fillId="0" borderId="0" xfId="6" applyFont="1" applyAlignment="1">
      <alignment horizontal="center" vertical="center"/>
    </xf>
    <xf numFmtId="0" fontId="11" fillId="2" borderId="0" xfId="6" applyFont="1" applyFill="1" applyAlignment="1">
      <alignment horizontal="center" vertical="center" wrapText="1"/>
    </xf>
    <xf numFmtId="0" fontId="4" fillId="2" borderId="0" xfId="6" applyFont="1" applyFill="1" applyAlignment="1">
      <alignment horizontal="center" vertical="center" wrapText="1"/>
    </xf>
    <xf numFmtId="0" fontId="82" fillId="10" borderId="3" xfId="6" applyFont="1" applyFill="1" applyBorder="1" applyAlignment="1">
      <alignment horizontal="center" vertical="center" textRotation="90" wrapText="1"/>
    </xf>
    <xf numFmtId="0" fontId="4" fillId="5" borderId="0" xfId="6" applyFont="1" applyFill="1" applyBorder="1" applyAlignment="1">
      <alignment horizontal="center" vertical="center" wrapText="1"/>
    </xf>
    <xf numFmtId="0" fontId="10" fillId="0" borderId="0" xfId="6" applyFont="1" applyBorder="1" applyAlignment="1">
      <alignment horizontal="center" vertical="center" wrapText="1"/>
    </xf>
    <xf numFmtId="0" fontId="73" fillId="5" borderId="0" xfId="6" applyFont="1" applyFill="1" applyBorder="1" applyAlignment="1">
      <alignment horizontal="center" vertical="center" wrapText="1"/>
    </xf>
    <xf numFmtId="0" fontId="78" fillId="0" borderId="0" xfId="0" applyFont="1" applyAlignment="1">
      <alignment horizontal="center" vertical="center"/>
    </xf>
    <xf numFmtId="0" fontId="83" fillId="11" borderId="3" xfId="6" applyFont="1" applyFill="1" applyBorder="1" applyAlignment="1">
      <alignment vertical="center" wrapText="1" readingOrder="1"/>
    </xf>
    <xf numFmtId="0" fontId="83" fillId="12" borderId="3" xfId="6" applyFont="1" applyFill="1" applyBorder="1" applyAlignment="1">
      <alignment vertical="center" wrapText="1" readingOrder="1"/>
    </xf>
    <xf numFmtId="0" fontId="84" fillId="10" borderId="3" xfId="6" applyFont="1" applyFill="1" applyBorder="1" applyAlignment="1">
      <alignment horizontal="center" vertical="center" textRotation="90" wrapText="1"/>
    </xf>
    <xf numFmtId="9" fontId="25" fillId="0" borderId="3" xfId="11" applyFont="1" applyBorder="1" applyAlignment="1">
      <alignment horizontal="center" vertical="center" wrapText="1"/>
    </xf>
    <xf numFmtId="0" fontId="81" fillId="10" borderId="8" xfId="6" applyFont="1" applyFill="1" applyBorder="1" applyAlignment="1">
      <alignment horizontal="center" vertical="center" wrapText="1"/>
    </xf>
    <xf numFmtId="1" fontId="2" fillId="6" borderId="3" xfId="6" applyNumberFormat="1" applyFont="1" applyFill="1" applyBorder="1" applyAlignment="1">
      <alignment horizontal="center" vertical="center" wrapText="1"/>
    </xf>
    <xf numFmtId="0" fontId="85" fillId="11" borderId="3" xfId="6" applyFont="1" applyFill="1" applyBorder="1" applyAlignment="1">
      <alignment horizontal="left" vertical="center" wrapText="1" indent="1" readingOrder="1"/>
    </xf>
    <xf numFmtId="0" fontId="85" fillId="11" borderId="3" xfId="6" applyFont="1" applyFill="1" applyBorder="1" applyAlignment="1">
      <alignment vertical="center" wrapText="1" readingOrder="1"/>
    </xf>
    <xf numFmtId="42" fontId="2" fillId="0" borderId="3" xfId="5" applyFont="1" applyBorder="1" applyAlignment="1">
      <alignment vertical="center" wrapText="1"/>
    </xf>
    <xf numFmtId="9" fontId="2" fillId="0" borderId="3" xfId="11" applyFont="1" applyBorder="1" applyAlignment="1">
      <alignment horizontal="center" vertical="center" wrapText="1"/>
    </xf>
    <xf numFmtId="0" fontId="2" fillId="11" borderId="3" xfId="6" applyFont="1" applyFill="1" applyBorder="1" applyAlignment="1">
      <alignment horizontal="left" vertical="center" wrapText="1" indent="1"/>
    </xf>
    <xf numFmtId="0" fontId="27" fillId="0" borderId="3" xfId="6" applyFont="1" applyBorder="1" applyAlignment="1">
      <alignment vertical="center" wrapText="1"/>
    </xf>
    <xf numFmtId="10" fontId="10" fillId="0" borderId="3" xfId="6" applyNumberFormat="1" applyFont="1" applyBorder="1" applyAlignment="1">
      <alignment vertical="center" wrapText="1"/>
    </xf>
    <xf numFmtId="9" fontId="2" fillId="6" borderId="3" xfId="6" applyNumberFormat="1" applyFont="1" applyFill="1" applyBorder="1" applyAlignment="1">
      <alignment horizontal="center" vertical="center" wrapText="1"/>
    </xf>
    <xf numFmtId="1" fontId="2" fillId="6" borderId="3" xfId="11" applyNumberFormat="1" applyFont="1" applyFill="1" applyBorder="1" applyAlignment="1">
      <alignment horizontal="center" vertical="center" wrapText="1"/>
    </xf>
    <xf numFmtId="0" fontId="10" fillId="0" borderId="3" xfId="6" applyFont="1" applyBorder="1" applyAlignment="1">
      <alignment horizontal="left" vertical="top" wrapText="1" indent="1"/>
    </xf>
    <xf numFmtId="41" fontId="2" fillId="6" borderId="3" xfId="1" applyFont="1" applyFill="1" applyBorder="1" applyAlignment="1">
      <alignment horizontal="center" vertical="center" wrapText="1"/>
    </xf>
    <xf numFmtId="166" fontId="2" fillId="6" borderId="3" xfId="11" applyNumberFormat="1" applyFont="1" applyFill="1" applyBorder="1" applyAlignment="1">
      <alignment horizontal="center" vertical="center" wrapText="1"/>
    </xf>
    <xf numFmtId="169" fontId="2" fillId="6" borderId="3" xfId="6" applyNumberFormat="1" applyFont="1" applyFill="1" applyBorder="1" applyAlignment="1">
      <alignment horizontal="center" vertical="center" wrapText="1"/>
    </xf>
    <xf numFmtId="2" fontId="2" fillId="6" borderId="3" xfId="6" applyNumberFormat="1" applyFont="1" applyFill="1" applyBorder="1" applyAlignment="1">
      <alignment horizontal="center" vertical="center" wrapText="1"/>
    </xf>
    <xf numFmtId="170" fontId="2" fillId="6" borderId="3" xfId="1" applyNumberFormat="1" applyFont="1" applyFill="1" applyBorder="1" applyAlignment="1">
      <alignment horizontal="center" vertical="center" wrapText="1"/>
    </xf>
    <xf numFmtId="0" fontId="86" fillId="11" borderId="3" xfId="6" applyFont="1" applyFill="1" applyBorder="1" applyAlignment="1">
      <alignment horizontal="left" vertical="center" wrapText="1" indent="1" readingOrder="1"/>
    </xf>
    <xf numFmtId="1" fontId="2" fillId="6" borderId="3" xfId="1" applyNumberFormat="1" applyFont="1" applyFill="1" applyBorder="1" applyAlignment="1">
      <alignment horizontal="center" vertical="center" wrapText="1"/>
    </xf>
    <xf numFmtId="0" fontId="10" fillId="7" borderId="3" xfId="6" applyFont="1" applyFill="1" applyBorder="1" applyAlignment="1">
      <alignment horizontal="center" vertical="center" wrapText="1"/>
    </xf>
    <xf numFmtId="0" fontId="10" fillId="7" borderId="9" xfId="6" applyFont="1" applyFill="1" applyBorder="1" applyAlignment="1">
      <alignment horizontal="center" vertical="center" wrapText="1"/>
    </xf>
    <xf numFmtId="0" fontId="0" fillId="5" borderId="0" xfId="0" applyFill="1"/>
    <xf numFmtId="0" fontId="73" fillId="10" borderId="3" xfId="6" applyFont="1" applyFill="1" applyBorder="1" applyAlignment="1">
      <alignment horizontal="left" vertical="center" wrapText="1"/>
    </xf>
    <xf numFmtId="10" fontId="8" fillId="0" borderId="3" xfId="6" applyNumberFormat="1" applyFont="1" applyBorder="1" applyAlignment="1">
      <alignment horizontal="center" vertical="center" wrapText="1"/>
    </xf>
    <xf numFmtId="0" fontId="81" fillId="10" borderId="9" xfId="6" applyFont="1" applyFill="1" applyBorder="1" applyAlignment="1">
      <alignment horizontal="center" vertical="center" wrapText="1"/>
    </xf>
    <xf numFmtId="0" fontId="86" fillId="12" borderId="3" xfId="6" applyFont="1" applyFill="1" applyBorder="1" applyAlignment="1">
      <alignment horizontal="left" vertical="center" wrapText="1" indent="1" readingOrder="1"/>
    </xf>
    <xf numFmtId="0" fontId="31" fillId="0" borderId="3" xfId="6" applyFont="1" applyBorder="1" applyAlignment="1">
      <alignment horizontal="left" vertical="center" wrapText="1" indent="1"/>
    </xf>
    <xf numFmtId="14" fontId="10" fillId="0" borderId="3" xfId="6" applyNumberFormat="1" applyFont="1" applyBorder="1" applyAlignment="1">
      <alignment horizontal="right" vertical="center" wrapText="1"/>
    </xf>
    <xf numFmtId="167" fontId="10" fillId="0" borderId="45" xfId="9" applyNumberFormat="1" applyFont="1" applyBorder="1" applyAlignment="1">
      <alignment horizontal="center" vertical="center" wrapText="1"/>
    </xf>
    <xf numFmtId="0" fontId="87" fillId="10" borderId="3" xfId="6" applyFont="1" applyFill="1" applyBorder="1" applyAlignment="1">
      <alignment horizontal="center" vertical="center" textRotation="90" wrapText="1"/>
    </xf>
    <xf numFmtId="9" fontId="15" fillId="6" borderId="3" xfId="6" applyNumberFormat="1" applyFont="1" applyFill="1" applyBorder="1" applyAlignment="1">
      <alignment horizontal="center" vertical="center" textRotation="90" wrapText="1"/>
    </xf>
    <xf numFmtId="0" fontId="88" fillId="10" borderId="3" xfId="6" applyFont="1" applyFill="1" applyBorder="1" applyAlignment="1">
      <alignment horizontal="center" vertical="center" textRotation="90" wrapText="1"/>
    </xf>
    <xf numFmtId="41" fontId="15" fillId="6" borderId="3" xfId="1" applyFont="1" applyFill="1" applyBorder="1" applyAlignment="1">
      <alignment horizontal="center" vertical="center" wrapText="1"/>
    </xf>
    <xf numFmtId="0" fontId="2" fillId="6" borderId="3" xfId="6" applyFont="1" applyFill="1" applyBorder="1" applyAlignment="1">
      <alignment vertical="center" wrapText="1"/>
    </xf>
    <xf numFmtId="171" fontId="2" fillId="6" borderId="3" xfId="1" applyNumberFormat="1" applyFont="1" applyFill="1" applyBorder="1" applyAlignment="1">
      <alignment vertical="center" wrapText="1"/>
    </xf>
    <xf numFmtId="172" fontId="2" fillId="6" borderId="3" xfId="1" applyNumberFormat="1" applyFont="1" applyFill="1" applyBorder="1" applyAlignment="1">
      <alignment vertical="center" wrapText="1"/>
    </xf>
    <xf numFmtId="10" fontId="2" fillId="6" borderId="3" xfId="6" applyNumberFormat="1" applyFont="1" applyFill="1" applyBorder="1" applyAlignment="1">
      <alignment vertical="center" wrapText="1"/>
    </xf>
    <xf numFmtId="41" fontId="15" fillId="6" borderId="3" xfId="1" applyFont="1" applyFill="1" applyBorder="1" applyAlignment="1">
      <alignment vertical="center" wrapText="1"/>
    </xf>
    <xf numFmtId="41" fontId="2" fillId="6" borderId="3" xfId="1" applyFont="1" applyFill="1" applyBorder="1" applyAlignment="1">
      <alignment vertical="center" wrapText="1"/>
    </xf>
    <xf numFmtId="164" fontId="28" fillId="0" borderId="10" xfId="6" applyNumberFormat="1" applyFont="1" applyFill="1" applyBorder="1" applyAlignment="1">
      <alignment horizontal="center" vertical="center" wrapText="1"/>
    </xf>
    <xf numFmtId="0" fontId="15" fillId="11" borderId="3" xfId="6" applyFont="1" applyFill="1" applyBorder="1" applyAlignment="1">
      <alignment vertical="center" wrapText="1" readingOrder="1"/>
    </xf>
    <xf numFmtId="41" fontId="2" fillId="6" borderId="3" xfId="1" applyFont="1" applyFill="1" applyBorder="1" applyAlignment="1">
      <alignment horizontal="right" vertical="center" wrapText="1"/>
    </xf>
    <xf numFmtId="9" fontId="2" fillId="6" borderId="3" xfId="6" applyNumberFormat="1" applyFont="1" applyFill="1" applyBorder="1" applyAlignment="1">
      <alignment vertical="center" wrapText="1"/>
    </xf>
    <xf numFmtId="2" fontId="10" fillId="0" borderId="3" xfId="6" applyNumberFormat="1" applyFont="1" applyBorder="1" applyAlignment="1">
      <alignment vertical="center" wrapText="1"/>
    </xf>
    <xf numFmtId="42" fontId="75" fillId="0" borderId="3" xfId="5" applyFont="1" applyBorder="1" applyAlignment="1">
      <alignment vertical="center" wrapText="1"/>
    </xf>
    <xf numFmtId="0" fontId="71" fillId="0" borderId="0" xfId="6" applyFont="1" applyFill="1" applyBorder="1" applyAlignment="1">
      <alignment horizontal="center" vertical="center" wrapText="1"/>
    </xf>
    <xf numFmtId="0" fontId="4" fillId="0" borderId="0" xfId="6" applyFont="1" applyFill="1" applyBorder="1" applyAlignment="1">
      <alignment vertical="center"/>
    </xf>
    <xf numFmtId="0" fontId="4" fillId="0" borderId="0" xfId="6" applyFont="1" applyFill="1" applyAlignment="1">
      <alignment vertical="center"/>
    </xf>
    <xf numFmtId="0" fontId="89" fillId="0" borderId="3" xfId="6" applyFont="1" applyFill="1" applyBorder="1" applyAlignment="1">
      <alignment vertical="center" wrapText="1" readingOrder="1"/>
    </xf>
    <xf numFmtId="166" fontId="26" fillId="0" borderId="0" xfId="12" applyNumberFormat="1" applyFont="1" applyBorder="1" applyAlignment="1">
      <alignment horizontal="center" vertical="center" wrapText="1"/>
    </xf>
    <xf numFmtId="0" fontId="73" fillId="10" borderId="3" xfId="6" applyFont="1" applyFill="1" applyBorder="1" applyAlignment="1">
      <alignment horizontal="left" vertical="center" wrapText="1"/>
    </xf>
    <xf numFmtId="0" fontId="29" fillId="5" borderId="0" xfId="6" applyFont="1" applyFill="1" applyBorder="1" applyAlignment="1">
      <alignment horizontal="left" vertical="center" wrapText="1"/>
    </xf>
    <xf numFmtId="0" fontId="15" fillId="7" borderId="3" xfId="6" applyFont="1" applyFill="1" applyBorder="1" applyAlignment="1">
      <alignment horizontal="left" vertical="center" wrapText="1"/>
    </xf>
    <xf numFmtId="0" fontId="15" fillId="7" borderId="4" xfId="6" applyFont="1" applyFill="1" applyBorder="1" applyAlignment="1">
      <alignment horizontal="left" vertical="center" wrapText="1"/>
    </xf>
    <xf numFmtId="42" fontId="76" fillId="0" borderId="4" xfId="5" applyFont="1" applyBorder="1" applyAlignment="1">
      <alignment vertical="center" wrapText="1"/>
    </xf>
    <xf numFmtId="0" fontId="2" fillId="0" borderId="0" xfId="6" applyFont="1" applyBorder="1" applyAlignment="1">
      <alignment horizontal="center" vertical="center" wrapText="1"/>
    </xf>
    <xf numFmtId="42" fontId="2" fillId="0" borderId="0" xfId="5" applyFont="1" applyBorder="1" applyAlignment="1">
      <alignment vertical="center" wrapText="1"/>
    </xf>
    <xf numFmtId="9" fontId="2" fillId="0" borderId="0" xfId="11" applyFont="1" applyBorder="1" applyAlignment="1">
      <alignment horizontal="center" vertical="center" wrapText="1"/>
    </xf>
    <xf numFmtId="4" fontId="90" fillId="0" borderId="0" xfId="6" applyNumberFormat="1" applyFont="1" applyBorder="1" applyAlignment="1">
      <alignment horizontal="center" vertical="center" wrapText="1"/>
    </xf>
    <xf numFmtId="10" fontId="19" fillId="0" borderId="3" xfId="6" applyNumberFormat="1" applyFont="1" applyFill="1" applyBorder="1" applyAlignment="1">
      <alignment vertical="center" wrapText="1"/>
    </xf>
    <xf numFmtId="0" fontId="34" fillId="0" borderId="3" xfId="6" applyFont="1" applyFill="1" applyBorder="1" applyAlignment="1">
      <alignment vertical="center" wrapText="1"/>
    </xf>
    <xf numFmtId="10" fontId="19" fillId="0" borderId="3" xfId="6" applyNumberFormat="1" applyFont="1" applyFill="1" applyBorder="1" applyAlignment="1">
      <alignment vertical="top" wrapText="1"/>
    </xf>
    <xf numFmtId="0" fontId="77" fillId="2" borderId="0" xfId="6" applyFont="1" applyFill="1" applyAlignment="1">
      <alignment vertical="center" wrapText="1"/>
    </xf>
    <xf numFmtId="0" fontId="4" fillId="13" borderId="10" xfId="6" applyFont="1" applyFill="1" applyBorder="1" applyAlignment="1">
      <alignment vertical="center" wrapText="1"/>
    </xf>
    <xf numFmtId="0" fontId="19" fillId="0" borderId="3" xfId="6" applyFont="1" applyFill="1" applyBorder="1" applyAlignment="1">
      <alignment horizontal="center" vertical="center" wrapText="1"/>
    </xf>
    <xf numFmtId="0" fontId="91" fillId="0" borderId="3" xfId="6" applyFont="1" applyFill="1" applyBorder="1" applyAlignment="1">
      <alignment horizontal="center" vertical="center" wrapText="1"/>
    </xf>
    <xf numFmtId="0" fontId="77" fillId="0" borderId="0" xfId="6" applyFont="1" applyBorder="1" applyAlignment="1">
      <alignment vertical="center" wrapText="1"/>
    </xf>
    <xf numFmtId="22" fontId="8" fillId="2" borderId="0" xfId="6" applyNumberFormat="1" applyFont="1" applyFill="1" applyBorder="1" applyAlignment="1">
      <alignment vertical="center" wrapText="1"/>
    </xf>
    <xf numFmtId="166" fontId="75" fillId="0" borderId="11" xfId="12" applyNumberFormat="1" applyFont="1" applyBorder="1" applyAlignment="1">
      <alignment horizontal="center" vertical="center" wrapText="1"/>
    </xf>
    <xf numFmtId="0" fontId="16" fillId="0" borderId="9" xfId="6" applyFont="1" applyFill="1" applyBorder="1" applyAlignment="1">
      <alignment horizontal="center" vertical="center" wrapText="1"/>
    </xf>
    <xf numFmtId="0" fontId="77" fillId="0" borderId="9" xfId="6" applyFont="1" applyFill="1" applyBorder="1" applyAlignment="1">
      <alignment horizontal="center" vertical="center" wrapText="1"/>
    </xf>
    <xf numFmtId="0" fontId="16" fillId="7" borderId="9" xfId="6" applyFont="1" applyFill="1" applyBorder="1" applyAlignment="1">
      <alignment horizontal="center" vertical="center" wrapText="1"/>
    </xf>
    <xf numFmtId="3" fontId="10" fillId="0" borderId="7" xfId="6" applyNumberFormat="1" applyFont="1" applyFill="1" applyBorder="1" applyAlignment="1">
      <alignment horizontal="center" vertical="center" wrapText="1"/>
    </xf>
    <xf numFmtId="3" fontId="10" fillId="0" borderId="3" xfId="12" applyNumberFormat="1" applyFont="1" applyFill="1" applyBorder="1" applyAlignment="1">
      <alignment horizontal="center" vertical="center" wrapText="1"/>
    </xf>
    <xf numFmtId="0" fontId="92" fillId="0" borderId="3" xfId="6" applyFont="1" applyFill="1" applyBorder="1" applyAlignment="1">
      <alignment horizontal="center" vertical="center" wrapText="1"/>
    </xf>
    <xf numFmtId="9" fontId="10" fillId="0" borderId="3" xfId="11" applyFont="1" applyFill="1" applyBorder="1" applyAlignment="1">
      <alignment horizontal="center" vertical="center" wrapText="1"/>
    </xf>
    <xf numFmtId="166" fontId="10" fillId="0" borderId="3" xfId="11" applyNumberFormat="1" applyFont="1" applyFill="1" applyBorder="1" applyAlignment="1">
      <alignment horizontal="center" vertical="center" wrapText="1"/>
    </xf>
    <xf numFmtId="0" fontId="85" fillId="7" borderId="3" xfId="6" applyFont="1" applyFill="1" applyBorder="1" applyAlignment="1">
      <alignment vertical="center" wrapText="1" readingOrder="1"/>
    </xf>
    <xf numFmtId="0" fontId="25" fillId="7" borderId="3" xfId="6" applyFont="1" applyFill="1" applyBorder="1" applyAlignment="1">
      <alignment horizontal="left" vertical="center" wrapText="1"/>
    </xf>
    <xf numFmtId="0" fontId="25" fillId="7" borderId="4" xfId="6" applyFont="1" applyFill="1" applyBorder="1" applyAlignment="1">
      <alignment horizontal="left" vertical="center" wrapText="1"/>
    </xf>
    <xf numFmtId="0" fontId="93" fillId="7" borderId="3" xfId="6" applyFont="1" applyFill="1" applyBorder="1" applyAlignment="1">
      <alignment vertical="center" wrapText="1" readingOrder="1"/>
    </xf>
    <xf numFmtId="0" fontId="15" fillId="7" borderId="9" xfId="6" applyFont="1" applyFill="1" applyBorder="1" applyAlignment="1">
      <alignment vertical="center" wrapText="1"/>
    </xf>
    <xf numFmtId="10" fontId="19" fillId="0" borderId="3" xfId="6" applyNumberFormat="1" applyFont="1" applyBorder="1" applyAlignment="1">
      <alignment vertical="center" wrapText="1"/>
    </xf>
    <xf numFmtId="2" fontId="34" fillId="0" borderId="3" xfId="6" applyNumberFormat="1" applyFont="1" applyBorder="1" applyAlignment="1">
      <alignment vertical="center" wrapText="1"/>
    </xf>
    <xf numFmtId="0" fontId="73" fillId="10" borderId="3" xfId="6" applyFont="1" applyFill="1" applyBorder="1" applyAlignment="1">
      <alignment horizontal="left" vertical="center" wrapText="1"/>
    </xf>
    <xf numFmtId="0" fontId="2" fillId="2" borderId="0" xfId="6" applyFont="1" applyFill="1" applyAlignment="1">
      <alignment horizontal="center" vertical="center" wrapText="1"/>
    </xf>
    <xf numFmtId="0" fontId="29" fillId="5" borderId="0" xfId="6" applyFont="1" applyFill="1" applyBorder="1" applyAlignment="1">
      <alignment horizontal="left" vertical="center" wrapText="1"/>
    </xf>
    <xf numFmtId="0" fontId="10" fillId="0" borderId="3" xfId="6" applyFont="1" applyFill="1" applyBorder="1" applyAlignment="1">
      <alignment horizontal="center" vertical="center" wrapText="1"/>
    </xf>
    <xf numFmtId="9" fontId="2" fillId="6" borderId="3" xfId="6" applyNumberFormat="1" applyFont="1" applyFill="1" applyBorder="1" applyAlignment="1">
      <alignment horizontal="center" vertical="center" wrapText="1"/>
    </xf>
    <xf numFmtId="0" fontId="77" fillId="8" borderId="12" xfId="6" applyFont="1" applyFill="1" applyBorder="1" applyAlignment="1">
      <alignment horizontal="center" vertical="center" wrapText="1"/>
    </xf>
    <xf numFmtId="0" fontId="77" fillId="13" borderId="12" xfId="6" applyFont="1" applyFill="1" applyBorder="1" applyAlignment="1">
      <alignment horizontal="center" vertical="center" wrapText="1"/>
    </xf>
    <xf numFmtId="0" fontId="10" fillId="0" borderId="3" xfId="6" applyFont="1" applyBorder="1" applyAlignment="1">
      <alignment horizontal="left" vertical="center" wrapText="1"/>
    </xf>
    <xf numFmtId="0" fontId="94" fillId="0" borderId="3" xfId="6" applyFont="1" applyFill="1" applyBorder="1" applyAlignment="1">
      <alignment vertical="center" wrapText="1" readingOrder="1"/>
    </xf>
    <xf numFmtId="0" fontId="34" fillId="0" borderId="9" xfId="6" applyFont="1" applyBorder="1" applyAlignment="1">
      <alignment vertical="center" wrapText="1"/>
    </xf>
    <xf numFmtId="0" fontId="34" fillId="0" borderId="3" xfId="6" applyFont="1" applyBorder="1" applyAlignment="1">
      <alignment horizontal="left" vertical="center" wrapText="1"/>
    </xf>
    <xf numFmtId="2" fontId="34" fillId="0" borderId="3" xfId="6" applyNumberFormat="1" applyFont="1" applyBorder="1" applyAlignment="1">
      <alignment horizontal="left" vertical="center" wrapText="1" indent="1"/>
    </xf>
    <xf numFmtId="0" fontId="4" fillId="0" borderId="0" xfId="6" applyFont="1" applyBorder="1" applyAlignment="1">
      <alignment vertical="center"/>
    </xf>
    <xf numFmtId="0" fontId="2" fillId="0" borderId="0" xfId="6" applyFont="1" applyFill="1" applyBorder="1" applyAlignment="1">
      <alignment horizontal="center" vertical="center" wrapText="1"/>
    </xf>
    <xf numFmtId="42" fontId="25" fillId="0" borderId="0" xfId="5" applyFont="1" applyFill="1" applyBorder="1" applyAlignment="1">
      <alignment vertical="center" wrapText="1"/>
    </xf>
    <xf numFmtId="9" fontId="25" fillId="0" borderId="0" xfId="11" applyFont="1" applyFill="1" applyBorder="1" applyAlignment="1">
      <alignment horizontal="center" vertical="center" wrapText="1"/>
    </xf>
    <xf numFmtId="4" fontId="95" fillId="0" borderId="0" xfId="6" applyNumberFormat="1" applyFont="1" applyFill="1" applyBorder="1" applyAlignment="1">
      <alignment horizontal="center" vertical="center" wrapText="1"/>
    </xf>
    <xf numFmtId="9" fontId="2" fillId="0" borderId="0" xfId="11" applyFont="1" applyFill="1" applyBorder="1" applyAlignment="1">
      <alignment horizontal="center" vertical="center" wrapText="1"/>
    </xf>
    <xf numFmtId="166" fontId="26" fillId="0" borderId="0" xfId="12" applyNumberFormat="1" applyFont="1" applyFill="1" applyBorder="1" applyAlignment="1">
      <alignment horizontal="center" vertical="center" wrapText="1"/>
    </xf>
    <xf numFmtId="0" fontId="78" fillId="0" borderId="0" xfId="0" applyFont="1" applyFill="1" applyBorder="1" applyAlignment="1">
      <alignment vertical="center"/>
    </xf>
    <xf numFmtId="0" fontId="94" fillId="0" borderId="3" xfId="6" applyFont="1" applyFill="1" applyBorder="1" applyAlignment="1">
      <alignment horizontal="left" vertical="center" wrapText="1" indent="1" readingOrder="1"/>
    </xf>
    <xf numFmtId="10" fontId="19" fillId="0" borderId="3" xfId="6" applyNumberFormat="1" applyFont="1" applyBorder="1" applyAlignment="1">
      <alignment vertical="top" wrapText="1"/>
    </xf>
    <xf numFmtId="0" fontId="10" fillId="0" borderId="9" xfId="6" applyFont="1" applyFill="1" applyBorder="1" applyAlignment="1">
      <alignment horizontal="center" vertical="center" wrapText="1"/>
    </xf>
    <xf numFmtId="0" fontId="34" fillId="0" borderId="3" xfId="6" applyFont="1" applyBorder="1" applyAlignment="1">
      <alignment vertical="center" wrapText="1"/>
    </xf>
    <xf numFmtId="0" fontId="2" fillId="2" borderId="0" xfId="6" applyFont="1" applyFill="1" applyAlignment="1">
      <alignment horizontal="left" vertical="center" wrapText="1" indent="1"/>
    </xf>
    <xf numFmtId="0" fontId="85" fillId="7" borderId="3" xfId="6" applyFont="1" applyFill="1" applyBorder="1" applyAlignment="1">
      <alignment horizontal="left" vertical="center" wrapText="1" indent="1" readingOrder="1"/>
    </xf>
    <xf numFmtId="10" fontId="40" fillId="0" borderId="3" xfId="6" applyNumberFormat="1" applyFont="1" applyBorder="1" applyAlignment="1">
      <alignment vertical="top" wrapText="1"/>
    </xf>
    <xf numFmtId="0" fontId="29" fillId="5" borderId="0" xfId="6" applyFont="1" applyFill="1" applyBorder="1" applyAlignment="1">
      <alignment vertical="center" wrapText="1"/>
    </xf>
    <xf numFmtId="22" fontId="8" fillId="2" borderId="12" xfId="6" applyNumberFormat="1" applyFont="1" applyFill="1" applyBorder="1" applyAlignment="1">
      <alignment vertical="center" wrapText="1"/>
    </xf>
    <xf numFmtId="22" fontId="8" fillId="2" borderId="13" xfId="6" applyNumberFormat="1" applyFont="1" applyFill="1" applyBorder="1" applyAlignment="1">
      <alignment vertical="center" wrapText="1"/>
    </xf>
    <xf numFmtId="22" fontId="8" fillId="2" borderId="2" xfId="6" applyNumberFormat="1" applyFont="1" applyFill="1" applyBorder="1" applyAlignment="1">
      <alignment vertical="center" wrapText="1"/>
    </xf>
    <xf numFmtId="0" fontId="41" fillId="2" borderId="2" xfId="6" applyFont="1" applyFill="1" applyBorder="1" applyAlignment="1">
      <alignment vertical="center" wrapText="1"/>
    </xf>
    <xf numFmtId="0" fontId="96" fillId="0" borderId="3" xfId="6" applyFont="1" applyFill="1" applyBorder="1" applyAlignment="1">
      <alignment vertical="center" wrapText="1" readingOrder="1"/>
    </xf>
    <xf numFmtId="0" fontId="72" fillId="0" borderId="4" xfId="6" applyFont="1" applyFill="1" applyBorder="1" applyAlignment="1">
      <alignment vertical="center" wrapText="1" readingOrder="1"/>
    </xf>
    <xf numFmtId="0" fontId="97" fillId="0" borderId="3" xfId="6" applyFont="1" applyFill="1" applyBorder="1" applyAlignment="1">
      <alignment vertical="center" wrapText="1" readingOrder="1"/>
    </xf>
    <xf numFmtId="0" fontId="10" fillId="0" borderId="3" xfId="6" applyFont="1" applyBorder="1" applyAlignment="1">
      <alignment vertical="center" wrapText="1"/>
    </xf>
    <xf numFmtId="0" fontId="27" fillId="0" borderId="3" xfId="6" applyFont="1" applyFill="1" applyBorder="1" applyAlignment="1">
      <alignment vertical="center" wrapText="1" readingOrder="1"/>
    </xf>
    <xf numFmtId="0" fontId="10" fillId="0" borderId="3" xfId="6" applyFont="1" applyFill="1" applyBorder="1" applyAlignment="1">
      <alignment vertical="center" wrapText="1" readingOrder="1"/>
    </xf>
    <xf numFmtId="0" fontId="19" fillId="0" borderId="3" xfId="6" applyFont="1" applyFill="1" applyBorder="1" applyAlignment="1">
      <alignment vertical="center" wrapText="1" readingOrder="1"/>
    </xf>
    <xf numFmtId="0" fontId="41" fillId="0" borderId="3" xfId="6" applyFont="1" applyBorder="1" applyAlignment="1">
      <alignment vertical="center" wrapText="1"/>
    </xf>
    <xf numFmtId="10" fontId="41" fillId="0" borderId="3" xfId="6" applyNumberFormat="1" applyFont="1" applyBorder="1" applyAlignment="1">
      <alignment vertical="center" wrapText="1"/>
    </xf>
    <xf numFmtId="0" fontId="77" fillId="0" borderId="12" xfId="6" applyFont="1" applyBorder="1" applyAlignment="1">
      <alignment vertical="center" wrapText="1"/>
    </xf>
    <xf numFmtId="0" fontId="44" fillId="7" borderId="3" xfId="6" applyFont="1" applyFill="1" applyBorder="1" applyAlignment="1">
      <alignment horizontal="center" vertical="center" wrapText="1"/>
    </xf>
    <xf numFmtId="0" fontId="44" fillId="7" borderId="9" xfId="6" applyFont="1" applyFill="1" applyBorder="1" applyAlignment="1">
      <alignment horizontal="center" vertical="center" wrapText="1"/>
    </xf>
    <xf numFmtId="42" fontId="25" fillId="0" borderId="0" xfId="5" applyFont="1" applyBorder="1" applyAlignment="1">
      <alignment vertical="center" wrapText="1"/>
    </xf>
    <xf numFmtId="9" fontId="75" fillId="0" borderId="0" xfId="12" applyNumberFormat="1" applyFont="1" applyBorder="1" applyAlignment="1">
      <alignment horizontal="center" vertical="center" wrapText="1"/>
    </xf>
    <xf numFmtId="4" fontId="95" fillId="0" borderId="0" xfId="6" applyNumberFormat="1" applyFont="1" applyBorder="1" applyAlignment="1">
      <alignment horizontal="center" vertical="center" wrapText="1"/>
    </xf>
    <xf numFmtId="166" fontId="75" fillId="0" borderId="0" xfId="12" applyNumberFormat="1" applyFont="1" applyBorder="1" applyAlignment="1">
      <alignment horizontal="center" vertical="center" wrapText="1"/>
    </xf>
    <xf numFmtId="0" fontId="89" fillId="0" borderId="0" xfId="6" applyFont="1" applyFill="1" applyBorder="1" applyAlignment="1">
      <alignment vertical="center" wrapText="1" readingOrder="1"/>
    </xf>
    <xf numFmtId="0" fontId="89" fillId="0" borderId="3" xfId="6" applyFont="1" applyFill="1" applyBorder="1" applyAlignment="1">
      <alignment horizontal="left" vertical="top" wrapText="1" readingOrder="1"/>
    </xf>
    <xf numFmtId="0" fontId="98" fillId="0" borderId="3" xfId="6" applyFont="1" applyFill="1" applyBorder="1" applyAlignment="1">
      <alignment horizontal="left" vertical="center" wrapText="1" readingOrder="1"/>
    </xf>
    <xf numFmtId="0" fontId="15" fillId="5" borderId="0" xfId="6" applyFont="1" applyFill="1" applyBorder="1" applyAlignment="1">
      <alignment vertical="center" wrapText="1"/>
    </xf>
    <xf numFmtId="0" fontId="2" fillId="7" borderId="3" xfId="6" applyFont="1" applyFill="1" applyBorder="1" applyAlignment="1">
      <alignment horizontal="center" vertical="center" wrapText="1"/>
    </xf>
    <xf numFmtId="0" fontId="15" fillId="7" borderId="3" xfId="6" applyFont="1" applyFill="1" applyBorder="1" applyAlignment="1">
      <alignment horizontal="center" vertical="center" wrapText="1"/>
    </xf>
    <xf numFmtId="0" fontId="77" fillId="0" borderId="0" xfId="6" applyFont="1" applyBorder="1" applyAlignment="1">
      <alignment horizontal="center" vertical="center" wrapText="1"/>
    </xf>
    <xf numFmtId="0" fontId="2" fillId="7" borderId="3" xfId="6" applyFont="1" applyFill="1" applyBorder="1" applyAlignment="1">
      <alignment horizontal="center" vertical="center" textRotation="90" wrapText="1"/>
    </xf>
    <xf numFmtId="0" fontId="2" fillId="0" borderId="7" xfId="6" applyFont="1" applyBorder="1" applyAlignment="1">
      <alignment horizontal="center" vertical="center" wrapText="1"/>
    </xf>
    <xf numFmtId="0" fontId="73" fillId="10" borderId="3" xfId="6" applyFont="1" applyFill="1" applyBorder="1" applyAlignment="1">
      <alignment horizontal="left" vertical="center" wrapText="1"/>
    </xf>
    <xf numFmtId="0" fontId="15" fillId="6" borderId="3" xfId="6" applyFont="1" applyFill="1" applyBorder="1" applyAlignment="1">
      <alignment horizontal="center" vertical="center" wrapText="1"/>
    </xf>
    <xf numFmtId="0" fontId="13" fillId="6" borderId="9" xfId="6" applyFont="1" applyFill="1" applyBorder="1" applyAlignment="1">
      <alignment horizontal="center" vertical="center" wrapText="1"/>
    </xf>
    <xf numFmtId="0" fontId="2" fillId="5" borderId="0" xfId="6" applyFont="1" applyFill="1" applyBorder="1" applyAlignment="1">
      <alignment horizontal="left" vertical="center" wrapText="1"/>
    </xf>
    <xf numFmtId="0" fontId="77" fillId="8" borderId="12" xfId="6" applyFont="1" applyFill="1" applyBorder="1" applyAlignment="1">
      <alignment horizontal="center" vertical="center" wrapText="1"/>
    </xf>
    <xf numFmtId="0" fontId="77" fillId="13" borderId="12" xfId="6" applyFont="1" applyFill="1" applyBorder="1" applyAlignment="1">
      <alignment horizontal="center" vertical="center" wrapText="1"/>
    </xf>
    <xf numFmtId="0" fontId="34" fillId="0" borderId="3" xfId="6" applyFont="1" applyFill="1" applyBorder="1" applyAlignment="1">
      <alignment vertical="top" wrapText="1"/>
    </xf>
    <xf numFmtId="0" fontId="2" fillId="0" borderId="3" xfId="6" applyFont="1" applyBorder="1" applyAlignment="1">
      <alignment horizontal="center" vertical="center" wrapText="1"/>
    </xf>
    <xf numFmtId="0" fontId="15" fillId="7" borderId="3" xfId="6" applyFont="1" applyFill="1" applyBorder="1" applyAlignment="1">
      <alignment horizontal="center" vertical="center" wrapText="1"/>
    </xf>
    <xf numFmtId="0" fontId="2" fillId="7" borderId="3" xfId="6" applyFont="1" applyFill="1" applyBorder="1" applyAlignment="1">
      <alignment horizontal="center" vertical="center" textRotation="90" wrapText="1"/>
    </xf>
    <xf numFmtId="0" fontId="77" fillId="0" borderId="0" xfId="6" applyFont="1" applyBorder="1" applyAlignment="1">
      <alignment horizontal="center" vertical="center" wrapText="1"/>
    </xf>
    <xf numFmtId="0" fontId="25" fillId="7" borderId="3" xfId="6" applyFont="1" applyFill="1" applyBorder="1" applyAlignment="1">
      <alignment horizontal="center" vertical="center" wrapText="1"/>
    </xf>
    <xf numFmtId="22" fontId="8" fillId="2" borderId="2" xfId="6" applyNumberFormat="1" applyFont="1" applyFill="1" applyBorder="1" applyAlignment="1">
      <alignment horizontal="center" vertical="center" wrapText="1"/>
    </xf>
    <xf numFmtId="164" fontId="28" fillId="0" borderId="3" xfId="6" applyNumberFormat="1" applyFont="1" applyFill="1" applyBorder="1" applyAlignment="1">
      <alignment horizontal="center" vertical="center" wrapText="1"/>
    </xf>
    <xf numFmtId="0" fontId="33" fillId="6" borderId="9" xfId="6" applyFont="1" applyFill="1" applyBorder="1" applyAlignment="1">
      <alignment horizontal="center" vertical="center" wrapText="1"/>
    </xf>
    <xf numFmtId="0" fontId="2" fillId="6" borderId="3" xfId="6" applyFont="1" applyFill="1" applyBorder="1" applyAlignment="1">
      <alignment horizontal="center" vertical="center" wrapText="1"/>
    </xf>
    <xf numFmtId="0" fontId="36" fillId="7" borderId="3" xfId="6" applyFont="1" applyFill="1" applyBorder="1" applyAlignment="1">
      <alignment horizontal="center" vertical="center" wrapText="1"/>
    </xf>
    <xf numFmtId="2" fontId="10" fillId="0" borderId="3" xfId="6" applyNumberFormat="1" applyFont="1" applyBorder="1" applyAlignment="1">
      <alignment horizontal="left" vertical="center" wrapText="1" indent="1"/>
    </xf>
    <xf numFmtId="9" fontId="2" fillId="6" borderId="3" xfId="6" applyNumberFormat="1" applyFont="1" applyFill="1" applyBorder="1" applyAlignment="1">
      <alignment horizontal="center" vertical="center" wrapText="1"/>
    </xf>
    <xf numFmtId="9" fontId="16" fillId="0" borderId="3" xfId="6" applyNumberFormat="1" applyFont="1" applyFill="1" applyBorder="1" applyAlignment="1">
      <alignment horizontal="center" vertical="center" textRotation="90" wrapText="1"/>
    </xf>
    <xf numFmtId="0" fontId="36" fillId="7" borderId="9" xfId="6" applyFont="1" applyFill="1" applyBorder="1" applyAlignment="1">
      <alignment horizontal="center" vertical="center" wrapText="1"/>
    </xf>
    <xf numFmtId="2" fontId="10" fillId="0" borderId="3" xfId="6" applyNumberFormat="1" applyFont="1" applyBorder="1" applyAlignment="1">
      <alignment horizontal="left" vertical="center" wrapText="1"/>
    </xf>
    <xf numFmtId="0" fontId="13" fillId="6" borderId="3" xfId="6" applyFont="1" applyFill="1" applyBorder="1" applyAlignment="1">
      <alignment horizontal="center" vertical="center" wrapText="1"/>
    </xf>
    <xf numFmtId="0" fontId="13" fillId="6" borderId="9" xfId="6" applyFont="1" applyFill="1" applyBorder="1" applyAlignment="1">
      <alignment horizontal="center" vertical="center" wrapText="1"/>
    </xf>
    <xf numFmtId="14" fontId="10" fillId="0" borderId="3" xfId="6" applyNumberFormat="1" applyFont="1" applyBorder="1" applyAlignment="1">
      <alignment horizontal="center" vertical="center" wrapText="1"/>
    </xf>
    <xf numFmtId="167" fontId="10" fillId="0" borderId="46" xfId="9" applyNumberFormat="1" applyFont="1" applyBorder="1" applyAlignment="1">
      <alignment horizontal="center" vertical="center" wrapText="1"/>
    </xf>
    <xf numFmtId="167" fontId="10" fillId="0" borderId="3" xfId="9" applyNumberFormat="1" applyFont="1" applyBorder="1" applyAlignment="1">
      <alignment horizontal="center" vertical="center" wrapText="1"/>
    </xf>
    <xf numFmtId="14" fontId="45" fillId="0" borderId="3" xfId="6" applyNumberFormat="1" applyFont="1" applyBorder="1" applyAlignment="1">
      <alignment horizontal="right" vertical="center" wrapText="1"/>
    </xf>
    <xf numFmtId="0" fontId="45" fillId="0" borderId="3" xfId="6" applyFont="1" applyBorder="1" applyAlignment="1">
      <alignment horizontal="left" vertical="center" wrapText="1"/>
    </xf>
    <xf numFmtId="167" fontId="45" fillId="0" borderId="45" xfId="9" applyNumberFormat="1" applyFont="1" applyBorder="1" applyAlignment="1">
      <alignment horizontal="right" vertical="center" wrapText="1"/>
    </xf>
    <xf numFmtId="0" fontId="33" fillId="0" borderId="3" xfId="6" applyFont="1" applyFill="1" applyBorder="1" applyAlignment="1">
      <alignment horizontal="center" vertical="center" wrapText="1"/>
    </xf>
    <xf numFmtId="0" fontId="15" fillId="7" borderId="3" xfId="6" applyFont="1" applyFill="1" applyBorder="1" applyAlignment="1">
      <alignment horizontal="center" vertical="center" wrapText="1"/>
    </xf>
    <xf numFmtId="0" fontId="81" fillId="10" borderId="4" xfId="6" applyFont="1" applyFill="1" applyBorder="1" applyAlignment="1">
      <alignment horizontal="center" vertical="center" wrapText="1"/>
    </xf>
    <xf numFmtId="9" fontId="2" fillId="6" borderId="3" xfId="6" applyNumberFormat="1" applyFont="1" applyFill="1" applyBorder="1" applyAlignment="1">
      <alignment horizontal="center" vertical="center" wrapText="1"/>
    </xf>
    <xf numFmtId="0" fontId="10" fillId="0" borderId="4" xfId="6" applyFont="1" applyFill="1" applyBorder="1" applyAlignment="1">
      <alignment horizontal="center" vertical="center" wrapText="1"/>
    </xf>
    <xf numFmtId="41" fontId="2" fillId="6" borderId="4" xfId="1" applyFont="1" applyFill="1" applyBorder="1" applyAlignment="1">
      <alignment horizontal="center" vertical="center" wrapText="1"/>
    </xf>
    <xf numFmtId="0" fontId="15" fillId="6" borderId="3" xfId="6" applyFont="1" applyFill="1" applyBorder="1" applyAlignment="1">
      <alignment horizontal="center" vertical="center" wrapText="1"/>
    </xf>
    <xf numFmtId="42" fontId="10" fillId="14" borderId="45" xfId="4" applyFont="1" applyFill="1" applyBorder="1" applyAlignment="1">
      <alignment horizontal="right" vertical="center" wrapText="1"/>
    </xf>
    <xf numFmtId="9" fontId="10" fillId="0" borderId="7" xfId="11" applyFont="1" applyFill="1" applyBorder="1" applyAlignment="1">
      <alignment horizontal="center" vertical="center" wrapText="1"/>
    </xf>
    <xf numFmtId="9" fontId="10" fillId="0" borderId="3" xfId="6" applyNumberFormat="1" applyFont="1" applyFill="1" applyBorder="1" applyAlignment="1">
      <alignment horizontal="center" vertical="center" wrapText="1"/>
    </xf>
    <xf numFmtId="10" fontId="10" fillId="0" borderId="3" xfId="6" applyNumberFormat="1" applyFont="1" applyBorder="1" applyAlignment="1">
      <alignment horizontal="left" vertical="center" wrapText="1"/>
    </xf>
    <xf numFmtId="2" fontId="10" fillId="0" borderId="3" xfId="6" applyNumberFormat="1" applyFont="1" applyFill="1" applyBorder="1" applyAlignment="1">
      <alignment horizontal="center" vertical="center" wrapText="1"/>
    </xf>
    <xf numFmtId="173" fontId="45" fillId="0" borderId="1" xfId="0" applyNumberFormat="1" applyFont="1" applyBorder="1" applyAlignment="1">
      <alignment horizontal="center" vertical="center"/>
    </xf>
    <xf numFmtId="167" fontId="10" fillId="14" borderId="47" xfId="9" applyNumberFormat="1" applyFont="1" applyFill="1" applyBorder="1" applyAlignment="1">
      <alignment horizontal="right" vertical="center" wrapText="1"/>
    </xf>
    <xf numFmtId="10" fontId="40" fillId="0" borderId="3" xfId="6" applyNumberFormat="1" applyFont="1" applyBorder="1" applyAlignment="1">
      <alignment horizontal="left" vertical="center" wrapText="1"/>
    </xf>
    <xf numFmtId="4" fontId="10" fillId="0" borderId="3" xfId="11" applyNumberFormat="1" applyFont="1" applyFill="1" applyBorder="1" applyAlignment="1">
      <alignment horizontal="center" vertical="center" wrapText="1"/>
    </xf>
    <xf numFmtId="3" fontId="10" fillId="0" borderId="3" xfId="11" applyNumberFormat="1" applyFont="1" applyFill="1" applyBorder="1" applyAlignment="1">
      <alignment horizontal="center" vertical="center" wrapText="1"/>
    </xf>
    <xf numFmtId="1" fontId="10" fillId="0" borderId="3" xfId="11" applyNumberFormat="1" applyFont="1" applyFill="1" applyBorder="1" applyAlignment="1">
      <alignment horizontal="center" vertical="center" wrapText="1"/>
    </xf>
    <xf numFmtId="14" fontId="34" fillId="5" borderId="3" xfId="6" applyNumberFormat="1" applyFont="1" applyFill="1" applyBorder="1" applyAlignment="1">
      <alignment horizontal="center" vertical="center" wrapText="1"/>
    </xf>
    <xf numFmtId="0" fontId="34" fillId="5" borderId="3" xfId="6" applyFont="1" applyFill="1" applyBorder="1" applyAlignment="1">
      <alignment horizontal="center" vertical="center" wrapText="1"/>
    </xf>
    <xf numFmtId="167" fontId="34" fillId="5" borderId="45" xfId="9" applyNumberFormat="1" applyFont="1" applyFill="1" applyBorder="1" applyAlignment="1">
      <alignment horizontal="center" vertical="center" wrapText="1"/>
    </xf>
    <xf numFmtId="14" fontId="34" fillId="0" borderId="3" xfId="6" applyNumberFormat="1" applyFont="1" applyFill="1" applyBorder="1" applyAlignment="1">
      <alignment horizontal="center" vertical="center" wrapText="1"/>
    </xf>
    <xf numFmtId="0" fontId="34" fillId="0" borderId="3" xfId="6" applyFont="1" applyFill="1" applyBorder="1" applyAlignment="1">
      <alignment horizontal="center" vertical="center" wrapText="1"/>
    </xf>
    <xf numFmtId="0" fontId="89" fillId="0" borderId="45" xfId="0" applyFont="1" applyBorder="1" applyAlignment="1">
      <alignment horizontal="left" vertical="center" wrapText="1" readingOrder="1"/>
    </xf>
    <xf numFmtId="0" fontId="83" fillId="15" borderId="45" xfId="0" applyFont="1" applyFill="1" applyBorder="1" applyAlignment="1">
      <alignment horizontal="left" vertical="center" wrapText="1" readingOrder="1"/>
    </xf>
    <xf numFmtId="0" fontId="72" fillId="0" borderId="45" xfId="0" applyFont="1" applyBorder="1" applyAlignment="1">
      <alignment horizontal="left" vertical="center" wrapText="1" readingOrder="1"/>
    </xf>
    <xf numFmtId="0" fontId="99" fillId="16" borderId="45" xfId="0" applyFont="1" applyFill="1" applyBorder="1" applyAlignment="1">
      <alignment horizontal="center" vertical="center" textRotation="90" wrapText="1"/>
    </xf>
    <xf numFmtId="0" fontId="100" fillId="16" borderId="45" xfId="0" applyFont="1" applyFill="1" applyBorder="1" applyAlignment="1">
      <alignment horizontal="center" vertical="center" wrapText="1"/>
    </xf>
    <xf numFmtId="9" fontId="15" fillId="17" borderId="45" xfId="0" applyNumberFormat="1" applyFont="1" applyFill="1" applyBorder="1" applyAlignment="1">
      <alignment horizontal="center" vertical="center" textRotation="90" wrapText="1"/>
    </xf>
    <xf numFmtId="3" fontId="10" fillId="0" borderId="47" xfId="0" applyNumberFormat="1" applyFont="1" applyBorder="1" applyAlignment="1">
      <alignment horizontal="center" vertical="center" wrapText="1"/>
    </xf>
    <xf numFmtId="0" fontId="15" fillId="15" borderId="45" xfId="0" applyFont="1" applyFill="1" applyBorder="1" applyAlignment="1">
      <alignment horizontal="left" vertical="center" wrapText="1"/>
    </xf>
    <xf numFmtId="0" fontId="40" fillId="0" borderId="45" xfId="0" applyFont="1" applyFill="1" applyBorder="1" applyAlignment="1">
      <alignment vertical="center" wrapText="1"/>
    </xf>
    <xf numFmtId="10" fontId="40" fillId="0" borderId="45" xfId="0" applyNumberFormat="1" applyFont="1" applyFill="1" applyBorder="1" applyAlignment="1">
      <alignment vertical="top" wrapText="1"/>
    </xf>
    <xf numFmtId="0" fontId="101" fillId="16" borderId="45" xfId="0" applyFont="1" applyFill="1" applyBorder="1" applyAlignment="1">
      <alignment horizontal="center" vertical="center" textRotation="90" wrapText="1"/>
    </xf>
    <xf numFmtId="0" fontId="94" fillId="0" borderId="45" xfId="0" applyFont="1" applyBorder="1" applyAlignment="1">
      <alignment horizontal="left" vertical="center" wrapText="1" readingOrder="1"/>
    </xf>
    <xf numFmtId="0" fontId="85" fillId="18" borderId="45" xfId="0" applyFont="1" applyFill="1" applyBorder="1" applyAlignment="1">
      <alignment horizontal="left" vertical="center" wrapText="1" readingOrder="1"/>
    </xf>
    <xf numFmtId="0" fontId="101" fillId="16" borderId="45" xfId="0" applyFont="1" applyFill="1" applyBorder="1" applyAlignment="1">
      <alignment horizontal="center" vertical="center" textRotation="90" wrapText="1"/>
    </xf>
    <xf numFmtId="0" fontId="100" fillId="16" borderId="45" xfId="0" applyFont="1" applyFill="1" applyBorder="1" applyAlignment="1">
      <alignment horizontal="center" vertical="center" wrapText="1"/>
    </xf>
    <xf numFmtId="0" fontId="50" fillId="0" borderId="45" xfId="0" applyFont="1" applyBorder="1" applyAlignment="1">
      <alignment horizontal="center" vertical="center" wrapText="1"/>
    </xf>
    <xf numFmtId="0" fontId="0" fillId="0" borderId="0" xfId="0" applyFont="1" applyAlignment="1"/>
    <xf numFmtId="0" fontId="51" fillId="18" borderId="48" xfId="0" applyFont="1" applyFill="1" applyBorder="1" applyAlignment="1">
      <alignment horizontal="left" vertical="center" wrapText="1"/>
    </xf>
    <xf numFmtId="10" fontId="53" fillId="0" borderId="45" xfId="0" applyNumberFormat="1" applyFont="1" applyBorder="1" applyAlignment="1">
      <alignment vertical="top" wrapText="1"/>
    </xf>
    <xf numFmtId="167" fontId="54" fillId="0" borderId="45" xfId="0" applyNumberFormat="1" applyFont="1" applyBorder="1" applyAlignment="1">
      <alignment vertical="center" wrapText="1"/>
    </xf>
    <xf numFmtId="0" fontId="51" fillId="18" borderId="45" xfId="0" applyFont="1" applyFill="1" applyBorder="1" applyAlignment="1">
      <alignment horizontal="left" vertical="center" wrapText="1"/>
    </xf>
    <xf numFmtId="14" fontId="50" fillId="0" borderId="45" xfId="0" applyNumberFormat="1" applyFont="1" applyBorder="1" applyAlignment="1">
      <alignment horizontal="right" vertical="center" wrapText="1"/>
    </xf>
    <xf numFmtId="0" fontId="55" fillId="0" borderId="0" xfId="0" applyFont="1" applyAlignment="1">
      <alignment vertical="center"/>
    </xf>
    <xf numFmtId="0" fontId="50" fillId="0" borderId="45" xfId="0" applyFont="1" applyBorder="1" applyAlignment="1">
      <alignment horizontal="left" vertical="center" wrapText="1"/>
    </xf>
    <xf numFmtId="14" fontId="50" fillId="14" borderId="45" xfId="0" applyNumberFormat="1" applyFont="1" applyFill="1" applyBorder="1" applyAlignment="1">
      <alignment horizontal="right" vertical="center" wrapText="1"/>
    </xf>
    <xf numFmtId="14" fontId="50" fillId="14" borderId="45" xfId="0" applyNumberFormat="1" applyFont="1" applyFill="1" applyBorder="1" applyAlignment="1">
      <alignment horizontal="left" vertical="center" wrapText="1"/>
    </xf>
    <xf numFmtId="0" fontId="51" fillId="0" borderId="45" xfId="0" applyFont="1" applyBorder="1" applyAlignment="1">
      <alignment horizontal="left" vertical="center" wrapText="1"/>
    </xf>
    <xf numFmtId="167" fontId="50" fillId="14" borderId="45" xfId="0" applyNumberFormat="1" applyFont="1" applyFill="1" applyBorder="1" applyAlignment="1">
      <alignment horizontal="right" vertical="center" wrapText="1"/>
    </xf>
    <xf numFmtId="174" fontId="50" fillId="14" borderId="45" xfId="0" applyNumberFormat="1" applyFont="1" applyFill="1" applyBorder="1" applyAlignment="1">
      <alignment horizontal="right" vertical="center" wrapText="1"/>
    </xf>
    <xf numFmtId="0" fontId="50" fillId="14" borderId="45" xfId="0" applyFont="1" applyFill="1" applyBorder="1" applyAlignment="1">
      <alignment horizontal="right" vertical="center" wrapText="1"/>
    </xf>
    <xf numFmtId="0" fontId="56" fillId="15" borderId="45" xfId="0" applyFont="1" applyFill="1" applyBorder="1" applyAlignment="1">
      <alignment horizontal="left" vertical="center" wrapText="1"/>
    </xf>
    <xf numFmtId="0" fontId="57" fillId="0" borderId="45" xfId="0" applyFont="1" applyBorder="1" applyAlignment="1">
      <alignment horizontal="left" vertical="center" wrapText="1"/>
    </xf>
    <xf numFmtId="167" fontId="50" fillId="0" borderId="45" xfId="0" applyNumberFormat="1" applyFont="1" applyBorder="1" applyAlignment="1">
      <alignment horizontal="center" vertical="center" wrapText="1"/>
    </xf>
    <xf numFmtId="9" fontId="56" fillId="17" borderId="45" xfId="0" applyNumberFormat="1" applyFont="1" applyFill="1" applyBorder="1" applyAlignment="1">
      <alignment horizontal="center" vertical="center" wrapText="1"/>
    </xf>
    <xf numFmtId="0" fontId="102" fillId="16" borderId="45" xfId="0" applyFont="1" applyFill="1" applyBorder="1" applyAlignment="1">
      <alignment horizontal="center" vertical="center" textRotation="90" wrapText="1"/>
    </xf>
    <xf numFmtId="9" fontId="16" fillId="0" borderId="3" xfId="11" applyFont="1" applyFill="1" applyBorder="1" applyAlignment="1">
      <alignment horizontal="center" vertical="center" textRotation="90" wrapText="1"/>
    </xf>
    <xf numFmtId="4" fontId="10" fillId="0" borderId="7" xfId="6" applyNumberFormat="1" applyFont="1" applyFill="1" applyBorder="1" applyAlignment="1">
      <alignment horizontal="center" vertical="center" wrapText="1"/>
    </xf>
    <xf numFmtId="2" fontId="10" fillId="0" borderId="7" xfId="6" applyNumberFormat="1" applyFont="1" applyBorder="1" applyAlignment="1">
      <alignment vertical="center" wrapText="1"/>
    </xf>
    <xf numFmtId="10" fontId="75" fillId="0" borderId="3" xfId="12" applyNumberFormat="1" applyFont="1" applyBorder="1" applyAlignment="1">
      <alignment horizontal="center" vertical="center" wrapText="1"/>
    </xf>
    <xf numFmtId="0" fontId="15" fillId="7" borderId="3" xfId="6" applyFont="1" applyFill="1" applyBorder="1" applyAlignment="1">
      <alignment vertical="center" wrapText="1"/>
    </xf>
    <xf numFmtId="9" fontId="2" fillId="6" borderId="3" xfId="11" applyFont="1" applyFill="1" applyBorder="1" applyAlignment="1">
      <alignment horizontal="right" vertical="center" wrapText="1"/>
    </xf>
    <xf numFmtId="175" fontId="10" fillId="0" borderId="3" xfId="11" applyNumberFormat="1" applyFont="1" applyFill="1" applyBorder="1" applyAlignment="1">
      <alignment horizontal="center" vertical="center" wrapText="1"/>
    </xf>
    <xf numFmtId="2" fontId="10" fillId="0" borderId="3" xfId="11" applyNumberFormat="1" applyFont="1" applyFill="1" applyBorder="1" applyAlignment="1">
      <alignment horizontal="center" vertical="center" wrapText="1"/>
    </xf>
    <xf numFmtId="0" fontId="15" fillId="0" borderId="3" xfId="6" applyFont="1" applyFill="1" applyBorder="1" applyAlignment="1">
      <alignment horizontal="center" vertical="center" wrapText="1"/>
    </xf>
    <xf numFmtId="0" fontId="10" fillId="0" borderId="3" xfId="6" applyFont="1" applyBorder="1" applyAlignment="1">
      <alignment horizontal="center" vertical="center" wrapText="1"/>
    </xf>
    <xf numFmtId="166" fontId="2" fillId="0" borderId="3" xfId="11" applyNumberFormat="1" applyFont="1" applyBorder="1" applyAlignment="1">
      <alignment horizontal="center" vertical="center" wrapText="1"/>
    </xf>
    <xf numFmtId="166" fontId="2" fillId="0" borderId="14" xfId="11" applyNumberFormat="1" applyFont="1" applyBorder="1" applyAlignment="1">
      <alignment horizontal="center" vertical="center" wrapText="1"/>
    </xf>
    <xf numFmtId="166" fontId="76" fillId="0" borderId="11" xfId="12" applyNumberFormat="1" applyFont="1" applyBorder="1" applyAlignment="1">
      <alignment horizontal="center" vertical="center" wrapText="1"/>
    </xf>
    <xf numFmtId="166" fontId="95" fillId="0" borderId="3" xfId="12" applyNumberFormat="1" applyFont="1" applyBorder="1" applyAlignment="1">
      <alignment horizontal="center" vertical="center" wrapText="1"/>
    </xf>
    <xf numFmtId="42" fontId="25" fillId="0" borderId="3" xfId="5" applyNumberFormat="1" applyFont="1" applyBorder="1" applyAlignment="1">
      <alignment vertical="center" wrapText="1"/>
    </xf>
    <xf numFmtId="9" fontId="95" fillId="0" borderId="3" xfId="12" applyNumberFormat="1" applyFont="1" applyBorder="1" applyAlignment="1">
      <alignment horizontal="center" vertical="center" wrapText="1"/>
    </xf>
    <xf numFmtId="42" fontId="25" fillId="5" borderId="0" xfId="5" applyFont="1" applyFill="1" applyBorder="1" applyAlignment="1">
      <alignment vertical="center" wrapText="1"/>
    </xf>
    <xf numFmtId="166" fontId="75" fillId="5" borderId="0" xfId="12" applyNumberFormat="1" applyFont="1" applyFill="1" applyBorder="1" applyAlignment="1">
      <alignment horizontal="center" vertical="center" wrapText="1"/>
    </xf>
    <xf numFmtId="3" fontId="95" fillId="5" borderId="0" xfId="6" applyNumberFormat="1" applyFont="1" applyFill="1" applyBorder="1" applyAlignment="1">
      <alignment horizontal="center" vertical="center" wrapText="1"/>
    </xf>
    <xf numFmtId="166" fontId="26" fillId="5" borderId="0" xfId="12" applyNumberFormat="1" applyFont="1" applyFill="1" applyBorder="1" applyAlignment="1">
      <alignment horizontal="center" vertical="center" wrapText="1"/>
    </xf>
    <xf numFmtId="0" fontId="78" fillId="5" borderId="0" xfId="0" applyFont="1" applyFill="1" applyAlignment="1">
      <alignment vertical="center"/>
    </xf>
    <xf numFmtId="0" fontId="78" fillId="5" borderId="0" xfId="0" applyFont="1" applyFill="1" applyAlignment="1">
      <alignment horizontal="center" vertical="center"/>
    </xf>
    <xf numFmtId="166" fontId="90" fillId="0" borderId="3" xfId="12" applyNumberFormat="1" applyFont="1" applyBorder="1" applyAlignment="1">
      <alignment horizontal="center" vertical="center" wrapText="1"/>
    </xf>
    <xf numFmtId="9" fontId="90" fillId="0" borderId="3" xfId="12" applyNumberFormat="1" applyFont="1" applyBorder="1" applyAlignment="1">
      <alignment horizontal="center" vertical="center" wrapText="1"/>
    </xf>
    <xf numFmtId="0" fontId="36" fillId="7" borderId="15" xfId="6" applyFont="1" applyFill="1" applyBorder="1" applyAlignment="1">
      <alignment horizontal="center" wrapText="1"/>
    </xf>
    <xf numFmtId="10" fontId="10" fillId="0" borderId="3" xfId="11" applyNumberFormat="1" applyFont="1" applyFill="1" applyBorder="1" applyAlignment="1">
      <alignment horizontal="center" vertical="center" wrapText="1"/>
    </xf>
    <xf numFmtId="9" fontId="10" fillId="0" borderId="3" xfId="11" applyNumberFormat="1" applyFont="1" applyFill="1" applyBorder="1" applyAlignment="1">
      <alignment horizontal="center" vertical="center" wrapText="1"/>
    </xf>
    <xf numFmtId="0" fontId="33" fillId="0" borderId="9" xfId="6" applyFont="1" applyFill="1" applyBorder="1" applyAlignment="1">
      <alignment horizontal="center" vertical="center" wrapText="1"/>
    </xf>
    <xf numFmtId="0" fontId="33" fillId="7" borderId="9" xfId="6" applyFont="1" applyFill="1" applyBorder="1" applyAlignment="1">
      <alignment horizontal="center" vertical="center" wrapText="1"/>
    </xf>
    <xf numFmtId="0" fontId="15" fillId="0" borderId="9" xfId="6" applyFont="1" applyFill="1" applyBorder="1" applyAlignment="1">
      <alignment horizontal="center" vertical="center" wrapText="1"/>
    </xf>
    <xf numFmtId="0" fontId="13" fillId="7" borderId="9" xfId="6" applyFont="1" applyFill="1" applyBorder="1" applyAlignment="1">
      <alignment horizontal="center" vertical="center" wrapText="1"/>
    </xf>
    <xf numFmtId="0" fontId="7" fillId="0" borderId="9" xfId="6" applyFont="1" applyFill="1" applyBorder="1" applyAlignment="1">
      <alignment horizontal="center" vertical="center" wrapText="1"/>
    </xf>
    <xf numFmtId="9" fontId="15" fillId="0" borderId="3" xfId="6" applyNumberFormat="1" applyFont="1" applyFill="1" applyBorder="1" applyAlignment="1">
      <alignment horizontal="center" vertical="center" textRotation="90" wrapText="1"/>
    </xf>
    <xf numFmtId="10" fontId="10" fillId="0" borderId="3" xfId="6" applyNumberFormat="1" applyFont="1" applyFill="1" applyBorder="1" applyAlignment="1">
      <alignment horizontal="center" vertical="center" wrapText="1"/>
    </xf>
    <xf numFmtId="166" fontId="10" fillId="0" borderId="3" xfId="6" applyNumberFormat="1" applyFont="1" applyFill="1" applyBorder="1" applyAlignment="1">
      <alignment horizontal="center" vertical="center" wrapText="1"/>
    </xf>
    <xf numFmtId="9" fontId="10" fillId="0" borderId="3" xfId="6" applyNumberFormat="1" applyFont="1" applyFill="1" applyBorder="1" applyAlignment="1">
      <alignment horizontal="center" vertical="center" textRotation="90" wrapText="1"/>
    </xf>
    <xf numFmtId="9" fontId="10" fillId="0" borderId="14" xfId="6" applyNumberFormat="1" applyFont="1" applyFill="1" applyBorder="1" applyAlignment="1">
      <alignment horizontal="center" vertical="center" textRotation="90" wrapText="1"/>
    </xf>
    <xf numFmtId="0" fontId="15" fillId="7" borderId="9" xfId="6" applyFont="1" applyFill="1" applyBorder="1" applyAlignment="1">
      <alignment horizontal="center" vertical="center" wrapText="1"/>
    </xf>
    <xf numFmtId="166" fontId="10" fillId="0" borderId="3" xfId="6" applyNumberFormat="1" applyFont="1" applyFill="1" applyBorder="1" applyAlignment="1">
      <alignment horizontal="center" vertical="center" textRotation="90" wrapText="1"/>
    </xf>
    <xf numFmtId="0" fontId="81" fillId="10" borderId="16" xfId="6" applyFont="1" applyFill="1" applyBorder="1" applyAlignment="1">
      <alignment horizontal="center" vertical="center" wrapText="1"/>
    </xf>
    <xf numFmtId="1" fontId="10" fillId="0" borderId="3" xfId="6" applyNumberFormat="1" applyFont="1" applyFill="1" applyBorder="1" applyAlignment="1">
      <alignment horizontal="center" vertical="center" wrapText="1"/>
    </xf>
    <xf numFmtId="0" fontId="103" fillId="8" borderId="12" xfId="6" applyFont="1" applyFill="1" applyBorder="1" applyAlignment="1">
      <alignment horizontal="center" vertical="center" wrapText="1"/>
    </xf>
    <xf numFmtId="0" fontId="103" fillId="13" borderId="12" xfId="6" applyFont="1" applyFill="1" applyBorder="1" applyAlignment="1">
      <alignment horizontal="center" vertical="center" wrapText="1"/>
    </xf>
    <xf numFmtId="42" fontId="104" fillId="14" borderId="49" xfId="4" applyFont="1" applyFill="1" applyBorder="1" applyAlignment="1" applyProtection="1">
      <alignment horizontal="center" vertical="center" wrapText="1"/>
    </xf>
    <xf numFmtId="14" fontId="50" fillId="0" borderId="45" xfId="0" applyNumberFormat="1" applyFont="1" applyBorder="1" applyAlignment="1">
      <alignment horizontal="right" vertical="center"/>
    </xf>
    <xf numFmtId="167" fontId="50" fillId="0" borderId="45" xfId="0" applyNumberFormat="1" applyFont="1" applyBorder="1" applyAlignment="1">
      <alignment horizontal="right" vertical="center"/>
    </xf>
    <xf numFmtId="0" fontId="10" fillId="0" borderId="3" xfId="6" applyFont="1" applyFill="1" applyBorder="1" applyAlignment="1">
      <alignment vertical="center" wrapText="1"/>
    </xf>
    <xf numFmtId="4" fontId="10" fillId="0" borderId="3" xfId="12" applyNumberFormat="1" applyFont="1" applyFill="1" applyBorder="1" applyAlignment="1">
      <alignment horizontal="center" vertical="center" wrapText="1"/>
    </xf>
    <xf numFmtId="10" fontId="10" fillId="0" borderId="4" xfId="6" applyNumberFormat="1" applyFont="1" applyFill="1" applyBorder="1" applyAlignment="1">
      <alignment horizontal="center" vertical="center" wrapText="1"/>
    </xf>
    <xf numFmtId="41" fontId="10" fillId="0" borderId="3" xfId="1" applyFont="1" applyFill="1" applyBorder="1" applyAlignment="1">
      <alignment horizontal="center" vertical="center" wrapText="1"/>
    </xf>
    <xf numFmtId="171" fontId="10" fillId="0" borderId="3" xfId="1" applyNumberFormat="1" applyFont="1" applyFill="1" applyBorder="1" applyAlignment="1">
      <alignment horizontal="center" vertical="center" wrapText="1"/>
    </xf>
    <xf numFmtId="4" fontId="10" fillId="0" borderId="3" xfId="6" applyNumberFormat="1" applyFont="1" applyFill="1" applyBorder="1" applyAlignment="1">
      <alignment horizontal="center" vertical="center" wrapText="1"/>
    </xf>
    <xf numFmtId="171" fontId="10" fillId="0" borderId="3" xfId="6" applyNumberFormat="1" applyFont="1" applyFill="1" applyBorder="1" applyAlignment="1">
      <alignment horizontal="center" vertical="center" wrapText="1"/>
    </xf>
    <xf numFmtId="41" fontId="10" fillId="0" borderId="3" xfId="6" applyNumberFormat="1" applyFont="1" applyFill="1" applyBorder="1" applyAlignment="1">
      <alignment horizontal="center" vertical="center" wrapText="1"/>
    </xf>
    <xf numFmtId="172" fontId="2" fillId="6" borderId="3" xfId="1" applyNumberFormat="1" applyFont="1" applyFill="1" applyBorder="1" applyAlignment="1">
      <alignment horizontal="center" vertical="center" wrapText="1"/>
    </xf>
    <xf numFmtId="171" fontId="2" fillId="6" borderId="3" xfId="1" applyNumberFormat="1" applyFont="1" applyFill="1" applyBorder="1" applyAlignment="1">
      <alignment horizontal="center" vertical="center" wrapText="1"/>
    </xf>
    <xf numFmtId="41" fontId="2" fillId="6" borderId="3" xfId="1" applyNumberFormat="1" applyFont="1" applyFill="1" applyBorder="1" applyAlignment="1">
      <alignment vertical="center" wrapText="1"/>
    </xf>
    <xf numFmtId="171" fontId="10" fillId="0" borderId="7" xfId="1" applyNumberFormat="1" applyFont="1" applyFill="1" applyBorder="1" applyAlignment="1">
      <alignment horizontal="center" vertical="center" wrapText="1"/>
    </xf>
    <xf numFmtId="166" fontId="15" fillId="0" borderId="3" xfId="6" applyNumberFormat="1" applyFont="1" applyFill="1" applyBorder="1" applyAlignment="1">
      <alignment horizontal="center" vertical="center" textRotation="90" wrapText="1"/>
    </xf>
    <xf numFmtId="9" fontId="2" fillId="6" borderId="3" xfId="11" applyNumberFormat="1" applyFont="1" applyFill="1" applyBorder="1" applyAlignment="1">
      <alignment horizontal="center" vertical="center" wrapText="1"/>
    </xf>
    <xf numFmtId="166" fontId="10" fillId="0" borderId="7" xfId="11" applyNumberFormat="1" applyFont="1" applyFill="1" applyBorder="1" applyAlignment="1">
      <alignment horizontal="center" vertical="center" wrapText="1"/>
    </xf>
    <xf numFmtId="10" fontId="10" fillId="0" borderId="7" xfId="11" applyNumberFormat="1" applyFont="1" applyFill="1" applyBorder="1" applyAlignment="1">
      <alignment horizontal="center" vertical="center" wrapText="1"/>
    </xf>
    <xf numFmtId="0" fontId="85" fillId="18" borderId="45" xfId="0" applyFont="1" applyFill="1" applyBorder="1" applyAlignment="1">
      <alignment horizontal="left" vertical="center" wrapText="1" readingOrder="1"/>
    </xf>
    <xf numFmtId="10" fontId="50" fillId="0" borderId="45" xfId="11" applyNumberFormat="1" applyFont="1" applyBorder="1" applyAlignment="1">
      <alignment horizontal="center" vertical="center" wrapText="1"/>
    </xf>
    <xf numFmtId="0" fontId="94" fillId="0" borderId="9" xfId="6" applyFont="1" applyFill="1" applyBorder="1" applyAlignment="1">
      <alignment vertical="center" wrapText="1" readingOrder="1"/>
    </xf>
    <xf numFmtId="0" fontId="85" fillId="11" borderId="9" xfId="6" applyFont="1" applyFill="1" applyBorder="1" applyAlignment="1">
      <alignment vertical="center" wrapText="1" readingOrder="1"/>
    </xf>
    <xf numFmtId="9" fontId="15" fillId="6" borderId="3" xfId="11" applyFont="1" applyFill="1" applyBorder="1" applyAlignment="1">
      <alignment horizontal="center" vertical="center" wrapText="1"/>
    </xf>
    <xf numFmtId="166" fontId="15" fillId="6" borderId="3" xfId="11" applyNumberFormat="1" applyFont="1" applyFill="1" applyBorder="1" applyAlignment="1">
      <alignment horizontal="center" vertical="center" wrapText="1"/>
    </xf>
    <xf numFmtId="10" fontId="15" fillId="6" borderId="3" xfId="11" applyNumberFormat="1" applyFont="1" applyFill="1" applyBorder="1" applyAlignment="1">
      <alignment horizontal="center" vertical="center" wrapText="1"/>
    </xf>
    <xf numFmtId="0" fontId="48" fillId="0" borderId="47" xfId="0" applyFont="1" applyFill="1" applyBorder="1"/>
    <xf numFmtId="0" fontId="81" fillId="10" borderId="4" xfId="6" applyFont="1" applyFill="1" applyBorder="1" applyAlignment="1">
      <alignment horizontal="center" vertical="center" wrapText="1"/>
    </xf>
    <xf numFmtId="9" fontId="2" fillId="6" borderId="3" xfId="6" applyNumberFormat="1" applyFont="1" applyFill="1" applyBorder="1" applyAlignment="1">
      <alignment horizontal="center" vertical="center" wrapText="1"/>
    </xf>
    <xf numFmtId="41" fontId="15" fillId="17" borderId="45" xfId="1" applyFont="1" applyFill="1" applyBorder="1" applyAlignment="1">
      <alignment vertical="center" wrapText="1"/>
    </xf>
    <xf numFmtId="0" fontId="89" fillId="5" borderId="3" xfId="6" applyFont="1" applyFill="1" applyBorder="1" applyAlignment="1">
      <alignment vertical="center" wrapText="1" readingOrder="1"/>
    </xf>
    <xf numFmtId="9" fontId="50" fillId="0" borderId="45" xfId="11" applyFont="1" applyBorder="1" applyAlignment="1">
      <alignment horizontal="center" vertical="center" wrapText="1"/>
    </xf>
    <xf numFmtId="166" fontId="50" fillId="0" borderId="45" xfId="11" applyNumberFormat="1" applyFont="1" applyBorder="1" applyAlignment="1">
      <alignment horizontal="center" vertical="center" wrapText="1"/>
    </xf>
    <xf numFmtId="166" fontId="15" fillId="0" borderId="3" xfId="11" applyNumberFormat="1" applyFont="1" applyFill="1" applyBorder="1" applyAlignment="1">
      <alignment horizontal="center" vertical="center" textRotation="90" wrapText="1"/>
    </xf>
    <xf numFmtId="0" fontId="10" fillId="0" borderId="9" xfId="6" applyFont="1" applyBorder="1" applyAlignment="1">
      <alignment vertical="center" wrapText="1"/>
    </xf>
    <xf numFmtId="0" fontId="46" fillId="19" borderId="9" xfId="0" applyFont="1" applyFill="1" applyBorder="1" applyAlignment="1">
      <alignment vertical="center" wrapText="1"/>
    </xf>
    <xf numFmtId="0" fontId="46" fillId="19" borderId="3" xfId="0" applyFont="1" applyFill="1" applyBorder="1" applyAlignment="1">
      <alignment vertical="center" wrapText="1"/>
    </xf>
    <xf numFmtId="173" fontId="45" fillId="0" borderId="1" xfId="0" applyNumberFormat="1" applyFont="1" applyBorder="1" applyAlignment="1">
      <alignment horizontal="center" vertical="center" wrapText="1"/>
    </xf>
    <xf numFmtId="0" fontId="13" fillId="7" borderId="3" xfId="6" applyFont="1" applyFill="1" applyBorder="1" applyAlignment="1">
      <alignment horizontal="center" vertical="center" wrapText="1"/>
    </xf>
    <xf numFmtId="0" fontId="13" fillId="0" borderId="3" xfId="6" applyFont="1" applyFill="1" applyBorder="1" applyAlignment="1">
      <alignment horizontal="center" vertical="center" wrapText="1"/>
    </xf>
    <xf numFmtId="167" fontId="10" fillId="14" borderId="47" xfId="9" applyNumberFormat="1" applyFont="1" applyFill="1" applyBorder="1" applyAlignment="1">
      <alignment horizontal="center" vertical="center" wrapText="1"/>
    </xf>
    <xf numFmtId="9" fontId="10" fillId="0" borderId="3" xfId="6" applyNumberFormat="1" applyFont="1" applyFill="1" applyBorder="1" applyAlignment="1">
      <alignment vertical="center" wrapText="1"/>
    </xf>
    <xf numFmtId="9" fontId="10" fillId="0" borderId="3" xfId="1" applyNumberFormat="1" applyFont="1" applyFill="1" applyBorder="1" applyAlignment="1">
      <alignment horizontal="center" vertical="center" wrapText="1"/>
    </xf>
    <xf numFmtId="9" fontId="2" fillId="6" borderId="3" xfId="11" applyFont="1" applyFill="1" applyBorder="1" applyAlignment="1">
      <alignment vertical="center" wrapText="1"/>
    </xf>
    <xf numFmtId="0" fontId="34" fillId="0" borderId="45" xfId="0" applyFont="1" applyFill="1" applyBorder="1" applyAlignment="1">
      <alignment horizontal="left" vertical="center" wrapText="1"/>
    </xf>
    <xf numFmtId="10" fontId="53" fillId="0" borderId="45" xfId="0" applyNumberFormat="1" applyFont="1" applyFill="1" applyBorder="1" applyAlignment="1">
      <alignment vertical="top" wrapText="1"/>
    </xf>
    <xf numFmtId="0" fontId="52" fillId="0" borderId="45" xfId="0" applyFont="1" applyFill="1" applyBorder="1" applyAlignment="1">
      <alignment horizontal="left" vertical="center" wrapText="1"/>
    </xf>
    <xf numFmtId="0" fontId="41" fillId="0" borderId="14" xfId="6" applyFont="1" applyBorder="1" applyAlignment="1">
      <alignment horizontal="left" vertical="center" wrapText="1" indent="1"/>
    </xf>
    <xf numFmtId="0" fontId="41" fillId="0" borderId="7" xfId="6" applyFont="1" applyBorder="1" applyAlignment="1">
      <alignment horizontal="left" vertical="center" wrapText="1" indent="1"/>
    </xf>
    <xf numFmtId="14" fontId="50" fillId="0" borderId="45" xfId="0" applyNumberFormat="1" applyFont="1" applyBorder="1" applyAlignment="1">
      <alignment horizontal="center" vertical="center"/>
    </xf>
    <xf numFmtId="14" fontId="10" fillId="0" borderId="45" xfId="0" applyNumberFormat="1" applyFont="1" applyBorder="1" applyAlignment="1">
      <alignment horizontal="center" vertical="center" wrapText="1"/>
    </xf>
    <xf numFmtId="14" fontId="50" fillId="0" borderId="45" xfId="0" applyNumberFormat="1" applyFont="1" applyBorder="1" applyAlignment="1">
      <alignment horizontal="center" vertical="center" wrapText="1"/>
    </xf>
    <xf numFmtId="0" fontId="25" fillId="18" borderId="45" xfId="0" applyFont="1" applyFill="1" applyBorder="1" applyAlignment="1">
      <alignment horizontal="left" vertical="center" wrapText="1"/>
    </xf>
    <xf numFmtId="14" fontId="10" fillId="0" borderId="45" xfId="0" applyNumberFormat="1" applyFont="1" applyBorder="1" applyAlignment="1">
      <alignment horizontal="center" vertical="center"/>
    </xf>
    <xf numFmtId="167" fontId="50" fillId="14" borderId="45" xfId="0" applyNumberFormat="1" applyFont="1" applyFill="1" applyBorder="1" applyAlignment="1">
      <alignment horizontal="center" vertical="center" wrapText="1"/>
    </xf>
    <xf numFmtId="14" fontId="50" fillId="14" borderId="45" xfId="0" applyNumberFormat="1" applyFont="1" applyFill="1" applyBorder="1" applyAlignment="1">
      <alignment horizontal="center" vertical="center" wrapText="1"/>
    </xf>
    <xf numFmtId="14" fontId="10" fillId="14" borderId="45" xfId="0" applyNumberFormat="1" applyFont="1" applyFill="1" applyBorder="1" applyAlignment="1">
      <alignment horizontal="right" vertical="center" wrapText="1"/>
    </xf>
    <xf numFmtId="14" fontId="50" fillId="14" borderId="46" xfId="0" applyNumberFormat="1" applyFont="1" applyFill="1" applyBorder="1" applyAlignment="1">
      <alignment horizontal="right" vertical="center" wrapText="1"/>
    </xf>
    <xf numFmtId="14" fontId="10" fillId="0" borderId="9" xfId="6" applyNumberFormat="1" applyFont="1" applyBorder="1" applyAlignment="1">
      <alignment horizontal="center" vertical="center" wrapText="1"/>
    </xf>
    <xf numFmtId="14" fontId="10" fillId="5" borderId="3" xfId="6" applyNumberFormat="1" applyFont="1" applyFill="1" applyBorder="1" applyAlignment="1">
      <alignment horizontal="center" vertical="top" wrapText="1"/>
    </xf>
    <xf numFmtId="10" fontId="10" fillId="0" borderId="3" xfId="6" applyNumberFormat="1" applyFont="1" applyFill="1" applyBorder="1" applyAlignment="1">
      <alignment vertical="center" wrapText="1"/>
    </xf>
    <xf numFmtId="42" fontId="10" fillId="14" borderId="45" xfId="4" applyFont="1" applyFill="1" applyBorder="1" applyAlignment="1">
      <alignment horizontal="center" vertical="center" wrapText="1"/>
    </xf>
    <xf numFmtId="0" fontId="45" fillId="0" borderId="17" xfId="0" applyFont="1" applyBorder="1" applyAlignment="1">
      <alignment horizontal="left" vertical="center" wrapText="1"/>
    </xf>
    <xf numFmtId="0" fontId="45" fillId="0" borderId="8" xfId="0" applyFont="1" applyBorder="1" applyAlignment="1">
      <alignment horizontal="left" vertical="center" wrapText="1"/>
    </xf>
    <xf numFmtId="0" fontId="45" fillId="0" borderId="18" xfId="0" applyFont="1" applyBorder="1" applyAlignment="1">
      <alignment horizontal="left" vertical="center" wrapText="1"/>
    </xf>
    <xf numFmtId="14" fontId="50" fillId="0" borderId="46" xfId="0" applyNumberFormat="1" applyFont="1" applyBorder="1" applyAlignment="1">
      <alignment horizontal="right" vertical="center" wrapText="1"/>
    </xf>
    <xf numFmtId="14" fontId="10" fillId="0" borderId="3" xfId="6" applyNumberFormat="1" applyFont="1" applyBorder="1" applyAlignment="1">
      <alignment horizontal="left" vertical="center" wrapText="1"/>
    </xf>
    <xf numFmtId="0" fontId="10" fillId="0" borderId="45" xfId="0" applyFont="1" applyFill="1" applyBorder="1" applyAlignment="1">
      <alignment horizontal="center" vertical="center" wrapText="1"/>
    </xf>
    <xf numFmtId="0" fontId="50" fillId="0" borderId="45" xfId="0" applyFont="1" applyFill="1" applyBorder="1" applyAlignment="1">
      <alignment horizontal="left" vertical="center" wrapText="1"/>
    </xf>
    <xf numFmtId="0" fontId="10" fillId="0" borderId="45" xfId="0" applyFont="1" applyFill="1" applyBorder="1" applyAlignment="1">
      <alignment horizontal="left" vertical="center" wrapText="1"/>
    </xf>
    <xf numFmtId="14" fontId="10" fillId="0" borderId="45" xfId="0" applyNumberFormat="1" applyFont="1" applyFill="1" applyBorder="1" applyAlignment="1">
      <alignment horizontal="left" vertical="center" wrapText="1"/>
    </xf>
    <xf numFmtId="0" fontId="50" fillId="0" borderId="45" xfId="0" applyFont="1" applyFill="1" applyBorder="1" applyAlignment="1">
      <alignment horizontal="center" vertical="center" wrapText="1"/>
    </xf>
    <xf numFmtId="14" fontId="50" fillId="0" borderId="45" xfId="0" applyNumberFormat="1" applyFont="1" applyFill="1" applyBorder="1" applyAlignment="1">
      <alignment horizontal="left" vertical="center" wrapText="1"/>
    </xf>
    <xf numFmtId="0" fontId="15" fillId="6" borderId="3" xfId="6" applyFont="1" applyFill="1" applyBorder="1" applyAlignment="1">
      <alignment horizontal="center" vertical="center" wrapText="1"/>
    </xf>
    <xf numFmtId="42" fontId="104" fillId="0" borderId="49" xfId="4" applyFont="1" applyFill="1" applyBorder="1" applyAlignment="1" applyProtection="1">
      <alignment horizontal="center" vertical="center" wrapText="1"/>
    </xf>
    <xf numFmtId="167" fontId="50" fillId="0" borderId="45" xfId="0" applyNumberFormat="1" applyFont="1" applyFill="1" applyBorder="1" applyAlignment="1">
      <alignment horizontal="right" vertical="center"/>
    </xf>
    <xf numFmtId="167" fontId="50" fillId="0" borderId="45" xfId="0" applyNumberFormat="1" applyFont="1" applyFill="1" applyBorder="1" applyAlignment="1">
      <alignment horizontal="right" vertical="center" wrapText="1"/>
    </xf>
    <xf numFmtId="167" fontId="34" fillId="0" borderId="45" xfId="9" applyNumberFormat="1" applyFont="1" applyFill="1" applyBorder="1" applyAlignment="1">
      <alignment horizontal="center" vertical="center" wrapText="1"/>
    </xf>
    <xf numFmtId="167" fontId="10" fillId="0" borderId="47" xfId="9" applyNumberFormat="1" applyFont="1" applyFill="1" applyBorder="1" applyAlignment="1">
      <alignment horizontal="right" vertical="center" wrapText="1"/>
    </xf>
    <xf numFmtId="173" fontId="45" fillId="0" borderId="1" xfId="0" applyNumberFormat="1" applyFont="1" applyFill="1" applyBorder="1" applyAlignment="1">
      <alignment horizontal="center" vertical="center" wrapText="1"/>
    </xf>
    <xf numFmtId="167" fontId="10" fillId="0" borderId="47" xfId="9" applyNumberFormat="1" applyFont="1" applyFill="1" applyBorder="1" applyAlignment="1">
      <alignment horizontal="center" vertical="center" wrapText="1"/>
    </xf>
    <xf numFmtId="0" fontId="10" fillId="0" borderId="3" xfId="6" applyFont="1" applyFill="1" applyBorder="1" applyAlignment="1">
      <alignment vertical="top" wrapText="1"/>
    </xf>
    <xf numFmtId="0" fontId="46" fillId="0" borderId="9" xfId="0" applyFont="1" applyFill="1" applyBorder="1" applyAlignment="1">
      <alignment vertical="center" wrapText="1"/>
    </xf>
    <xf numFmtId="10" fontId="10" fillId="0" borderId="3" xfId="6" applyNumberFormat="1" applyFont="1" applyFill="1" applyBorder="1" applyAlignment="1">
      <alignment vertical="top" wrapText="1"/>
    </xf>
    <xf numFmtId="0" fontId="51" fillId="18" borderId="3" xfId="0" applyFont="1" applyFill="1" applyBorder="1" applyAlignment="1">
      <alignment horizontal="left" vertical="center" wrapText="1"/>
    </xf>
    <xf numFmtId="0" fontId="52" fillId="0" borderId="50" xfId="0" applyFont="1" applyBorder="1" applyAlignment="1">
      <alignment vertical="top" wrapText="1"/>
    </xf>
    <xf numFmtId="9" fontId="50" fillId="0" borderId="45" xfId="11" applyNumberFormat="1" applyFont="1" applyBorder="1" applyAlignment="1">
      <alignment horizontal="center" vertical="center" wrapText="1"/>
    </xf>
    <xf numFmtId="10" fontId="10" fillId="0" borderId="45" xfId="11" applyNumberFormat="1" applyFont="1" applyBorder="1" applyAlignment="1">
      <alignment horizontal="center" vertical="center" wrapText="1"/>
    </xf>
    <xf numFmtId="10" fontId="15" fillId="0" borderId="3" xfId="6" applyNumberFormat="1" applyFont="1" applyFill="1" applyBorder="1" applyAlignment="1">
      <alignment horizontal="center" vertical="center" textRotation="90" wrapText="1"/>
    </xf>
    <xf numFmtId="9" fontId="10" fillId="0" borderId="47" xfId="11" applyFont="1" applyBorder="1" applyAlignment="1">
      <alignment horizontal="center" vertical="center" wrapText="1"/>
    </xf>
    <xf numFmtId="0" fontId="100" fillId="16" borderId="50" xfId="0" applyFont="1" applyFill="1" applyBorder="1" applyAlignment="1">
      <alignment horizontal="center" vertical="center" wrapText="1"/>
    </xf>
    <xf numFmtId="10" fontId="10" fillId="0" borderId="9" xfId="11" applyNumberFormat="1" applyFont="1" applyFill="1" applyBorder="1" applyAlignment="1">
      <alignment horizontal="center" vertical="center" wrapText="1"/>
    </xf>
    <xf numFmtId="166" fontId="10" fillId="0" borderId="9" xfId="6" applyNumberFormat="1" applyFont="1" applyFill="1" applyBorder="1" applyAlignment="1">
      <alignment horizontal="center" vertical="center" wrapText="1"/>
    </xf>
    <xf numFmtId="0" fontId="6" fillId="0" borderId="3" xfId="6" applyFont="1" applyBorder="1" applyAlignment="1">
      <alignment horizontal="left" vertical="center" wrapText="1"/>
    </xf>
    <xf numFmtId="167" fontId="10" fillId="0" borderId="51" xfId="9" applyNumberFormat="1" applyFont="1" applyBorder="1" applyAlignment="1">
      <alignment horizontal="center" vertical="center" wrapText="1"/>
    </xf>
    <xf numFmtId="167" fontId="10" fillId="0" borderId="45" xfId="9" applyNumberFormat="1" applyFont="1" applyFill="1" applyBorder="1" applyAlignment="1">
      <alignment horizontal="center" vertical="center" wrapText="1"/>
    </xf>
    <xf numFmtId="167" fontId="10" fillId="0" borderId="46" xfId="9" applyNumberFormat="1" applyFont="1" applyFill="1" applyBorder="1" applyAlignment="1">
      <alignment horizontal="center" vertical="center" wrapText="1"/>
    </xf>
    <xf numFmtId="167" fontId="6" fillId="0" borderId="51" xfId="9" applyNumberFormat="1" applyFont="1" applyFill="1" applyBorder="1" applyAlignment="1">
      <alignment horizontal="center" vertical="center" wrapText="1"/>
    </xf>
    <xf numFmtId="9" fontId="15" fillId="17" borderId="45" xfId="0" applyNumberFormat="1" applyFont="1" applyFill="1" applyBorder="1" applyAlignment="1">
      <alignment horizontal="center" vertical="center" wrapText="1"/>
    </xf>
    <xf numFmtId="176" fontId="10" fillId="0" borderId="3" xfId="11" applyNumberFormat="1" applyFont="1" applyFill="1" applyBorder="1" applyAlignment="1">
      <alignment horizontal="center" vertical="center" wrapText="1"/>
    </xf>
    <xf numFmtId="167" fontId="10" fillId="14" borderId="45" xfId="0" applyNumberFormat="1" applyFont="1" applyFill="1" applyBorder="1" applyAlignment="1">
      <alignment horizontal="center" vertical="center" wrapText="1"/>
    </xf>
    <xf numFmtId="9" fontId="15" fillId="6" borderId="3" xfId="11" applyFont="1" applyFill="1" applyBorder="1" applyAlignment="1">
      <alignment horizontal="center" vertical="center" textRotation="90" wrapText="1"/>
    </xf>
    <xf numFmtId="14" fontId="10" fillId="0" borderId="45" xfId="0" applyNumberFormat="1" applyFont="1" applyBorder="1" applyAlignment="1">
      <alignment horizontal="right" vertical="center" wrapText="1"/>
    </xf>
    <xf numFmtId="0" fontId="10" fillId="0" borderId="45" xfId="0" applyFont="1" applyBorder="1" applyAlignment="1">
      <alignment horizontal="left" vertical="center" wrapText="1"/>
    </xf>
    <xf numFmtId="167" fontId="10" fillId="0" borderId="45" xfId="0" applyNumberFormat="1" applyFont="1" applyBorder="1" applyAlignment="1">
      <alignment horizontal="right" vertical="center" wrapText="1"/>
    </xf>
    <xf numFmtId="41" fontId="50" fillId="0" borderId="45" xfId="1" applyFont="1" applyBorder="1" applyAlignment="1">
      <alignment horizontal="center" vertical="center" wrapText="1"/>
    </xf>
    <xf numFmtId="41" fontId="10" fillId="0" borderId="3" xfId="11" applyNumberFormat="1" applyFont="1" applyFill="1" applyBorder="1" applyAlignment="1">
      <alignment horizontal="center" vertical="center" wrapText="1"/>
    </xf>
    <xf numFmtId="3" fontId="10" fillId="5" borderId="3" xfId="6" applyNumberFormat="1" applyFont="1" applyFill="1" applyBorder="1" applyAlignment="1">
      <alignment horizontal="center" vertical="center" wrapText="1"/>
    </xf>
    <xf numFmtId="174" fontId="60" fillId="0" borderId="0" xfId="6" applyNumberFormat="1" applyFont="1" applyAlignment="1" applyProtection="1">
      <alignment horizontal="center" vertical="center" wrapText="1"/>
      <protection locked="0"/>
    </xf>
    <xf numFmtId="0" fontId="61" fillId="0" borderId="0" xfId="6" applyFont="1"/>
    <xf numFmtId="0" fontId="61" fillId="0" borderId="0" xfId="6" applyFont="1" applyAlignment="1">
      <alignment wrapText="1"/>
    </xf>
    <xf numFmtId="0" fontId="1" fillId="0" borderId="0" xfId="6"/>
    <xf numFmtId="0" fontId="62" fillId="0" borderId="0" xfId="6" applyFont="1"/>
    <xf numFmtId="0" fontId="63" fillId="0" borderId="0" xfId="6" applyFont="1"/>
    <xf numFmtId="0" fontId="63" fillId="0" borderId="0" xfId="6" applyFont="1" applyAlignment="1">
      <alignment horizontal="right"/>
    </xf>
    <xf numFmtId="0" fontId="63" fillId="0" borderId="0" xfId="6" applyFont="1" applyAlignment="1">
      <alignment wrapText="1"/>
    </xf>
    <xf numFmtId="0" fontId="65" fillId="3" borderId="19" xfId="6" applyFont="1" applyFill="1" applyBorder="1" applyAlignment="1">
      <alignment horizontal="center" vertical="center" wrapText="1"/>
    </xf>
    <xf numFmtId="0" fontId="1" fillId="0" borderId="0" xfId="6" applyAlignment="1">
      <alignment vertical="center"/>
    </xf>
    <xf numFmtId="0" fontId="61" fillId="5" borderId="19" xfId="6" applyFont="1" applyFill="1" applyBorder="1" applyAlignment="1">
      <alignment horizontal="center" vertical="center"/>
    </xf>
    <xf numFmtId="0" fontId="61" fillId="0" borderId="19" xfId="6" applyFont="1" applyBorder="1" applyAlignment="1">
      <alignment vertical="center" wrapText="1"/>
    </xf>
    <xf numFmtId="3" fontId="61" fillId="5" borderId="19" xfId="6" applyNumberFormat="1" applyFont="1" applyFill="1" applyBorder="1" applyAlignment="1">
      <alignment vertical="center"/>
    </xf>
    <xf numFmtId="3" fontId="61" fillId="12" borderId="19" xfId="6" applyNumberFormat="1" applyFont="1" applyFill="1" applyBorder="1" applyAlignment="1">
      <alignment vertical="center" wrapText="1"/>
    </xf>
    <xf numFmtId="3" fontId="61" fillId="0" borderId="19" xfId="6" applyNumberFormat="1" applyFont="1" applyBorder="1" applyAlignment="1">
      <alignment vertical="center" wrapText="1"/>
    </xf>
    <xf numFmtId="3" fontId="1" fillId="0" borderId="0" xfId="6" applyNumberFormat="1" applyAlignment="1">
      <alignment vertical="center"/>
    </xf>
    <xf numFmtId="177" fontId="64" fillId="3" borderId="19" xfId="6" applyNumberFormat="1" applyFont="1" applyFill="1" applyBorder="1" applyAlignment="1">
      <alignment vertical="center"/>
    </xf>
    <xf numFmtId="177" fontId="66" fillId="4" borderId="19" xfId="6" applyNumberFormat="1" applyFont="1" applyFill="1" applyBorder="1" applyAlignment="1">
      <alignment vertical="center"/>
    </xf>
    <xf numFmtId="0" fontId="67" fillId="0" borderId="0" xfId="6" applyFont="1" applyAlignment="1">
      <alignment horizontal="center"/>
    </xf>
    <xf numFmtId="177" fontId="1" fillId="0" borderId="0" xfId="6" applyNumberFormat="1"/>
    <xf numFmtId="14" fontId="60" fillId="0" borderId="0" xfId="6" applyNumberFormat="1" applyFont="1" applyAlignment="1" applyProtection="1">
      <alignment horizontal="center" vertical="center" wrapText="1"/>
      <protection locked="0"/>
    </xf>
    <xf numFmtId="41" fontId="105" fillId="5" borderId="0" xfId="2" applyFont="1" applyFill="1" applyAlignment="1">
      <alignment wrapText="1"/>
    </xf>
    <xf numFmtId="41" fontId="1" fillId="0" borderId="0" xfId="6" applyNumberFormat="1" applyAlignment="1">
      <alignment wrapText="1"/>
    </xf>
    <xf numFmtId="0" fontId="1" fillId="0" borderId="0" xfId="6" applyAlignment="1">
      <alignment wrapText="1"/>
    </xf>
    <xf numFmtId="0" fontId="16" fillId="7" borderId="3" xfId="6" applyFont="1" applyFill="1" applyBorder="1" applyAlignment="1">
      <alignment horizontal="center" vertical="center" wrapText="1"/>
    </xf>
    <xf numFmtId="3" fontId="10" fillId="0" borderId="14" xfId="6" applyNumberFormat="1" applyFont="1" applyFill="1" applyBorder="1" applyAlignment="1">
      <alignment vertical="center" wrapText="1"/>
    </xf>
    <xf numFmtId="2" fontId="10" fillId="0" borderId="7" xfId="6" applyNumberFormat="1" applyFont="1" applyFill="1" applyBorder="1" applyAlignment="1">
      <alignment vertical="center" wrapText="1"/>
    </xf>
    <xf numFmtId="172" fontId="10" fillId="0" borderId="3" xfId="1" applyNumberFormat="1" applyFont="1" applyFill="1" applyBorder="1" applyAlignment="1">
      <alignment horizontal="center" vertical="center" wrapText="1"/>
    </xf>
    <xf numFmtId="172" fontId="10" fillId="0" borderId="7" xfId="6" applyNumberFormat="1" applyFont="1" applyFill="1" applyBorder="1" applyAlignment="1">
      <alignment horizontal="center" vertical="center" wrapText="1"/>
    </xf>
    <xf numFmtId="172" fontId="10" fillId="0" borderId="3" xfId="6" applyNumberFormat="1" applyFont="1" applyFill="1" applyBorder="1" applyAlignment="1">
      <alignment horizontal="center" vertical="center" wrapText="1"/>
    </xf>
    <xf numFmtId="0" fontId="107" fillId="20" borderId="3" xfId="6" applyFont="1" applyFill="1" applyBorder="1" applyAlignment="1">
      <alignment vertical="center" wrapText="1" readingOrder="1"/>
    </xf>
    <xf numFmtId="10" fontId="19" fillId="0" borderId="45" xfId="0" applyNumberFormat="1" applyFont="1" applyFill="1" applyBorder="1" applyAlignment="1">
      <alignment vertical="top" wrapText="1"/>
    </xf>
    <xf numFmtId="0" fontId="34" fillId="0" borderId="50" xfId="0" applyFont="1" applyFill="1" applyBorder="1" applyAlignment="1">
      <alignment vertical="top" wrapText="1"/>
    </xf>
    <xf numFmtId="10" fontId="53" fillId="0" borderId="45" xfId="0" applyNumberFormat="1" applyFont="1" applyFill="1" applyBorder="1" applyAlignment="1">
      <alignment vertical="center" wrapText="1"/>
    </xf>
    <xf numFmtId="0" fontId="118" fillId="27" borderId="60" xfId="0" applyFont="1" applyFill="1" applyBorder="1" applyAlignment="1">
      <alignment horizontal="center" vertical="center" wrapText="1"/>
    </xf>
    <xf numFmtId="41" fontId="118" fillId="27" borderId="60" xfId="1" applyFont="1" applyFill="1" applyBorder="1" applyAlignment="1">
      <alignment horizontal="center" vertical="center" wrapText="1"/>
    </xf>
    <xf numFmtId="0" fontId="118" fillId="28" borderId="60" xfId="0" applyFont="1" applyFill="1" applyBorder="1" applyAlignment="1">
      <alignment horizontal="center" vertical="center" wrapText="1"/>
    </xf>
    <xf numFmtId="41" fontId="118" fillId="28" borderId="60" xfId="1" applyFont="1" applyFill="1" applyBorder="1" applyAlignment="1">
      <alignment horizontal="center" vertical="center" wrapText="1"/>
    </xf>
    <xf numFmtId="0" fontId="0" fillId="0" borderId="0" xfId="0" applyAlignment="1">
      <alignment horizontal="center" vertical="center" wrapText="1"/>
    </xf>
    <xf numFmtId="49" fontId="0" fillId="0" borderId="0" xfId="0" applyNumberFormat="1"/>
    <xf numFmtId="0" fontId="0" fillId="0" borderId="0" xfId="0" quotePrefix="1"/>
    <xf numFmtId="41" fontId="68" fillId="0" borderId="0" xfId="1" applyFont="1"/>
    <xf numFmtId="0" fontId="0" fillId="5" borderId="0" xfId="0" applyFill="1" applyAlignment="1">
      <alignment horizontal="center"/>
    </xf>
    <xf numFmtId="41" fontId="68" fillId="5" borderId="0" xfId="1" applyFont="1" applyFill="1"/>
    <xf numFmtId="0" fontId="0" fillId="5" borderId="0" xfId="0" applyFill="1" applyAlignment="1">
      <alignment horizontal="right"/>
    </xf>
    <xf numFmtId="14" fontId="0" fillId="0" borderId="0" xfId="0" applyNumberFormat="1"/>
    <xf numFmtId="41" fontId="68" fillId="8" borderId="0" xfId="1" applyFont="1" applyFill="1"/>
    <xf numFmtId="0" fontId="0" fillId="0" borderId="0" xfId="0" applyAlignment="1">
      <alignment horizontal="center" vertical="top" wrapText="1"/>
    </xf>
    <xf numFmtId="49" fontId="0" fillId="0" borderId="0" xfId="0" applyNumberFormat="1" applyAlignment="1">
      <alignment vertical="top" wrapText="1"/>
    </xf>
    <xf numFmtId="0" fontId="0" fillId="0" borderId="0" xfId="0" applyAlignment="1">
      <alignment vertical="top" wrapText="1"/>
    </xf>
    <xf numFmtId="0" fontId="0" fillId="0" borderId="0" xfId="0" applyAlignment="1">
      <alignment vertical="top"/>
    </xf>
    <xf numFmtId="41" fontId="68" fillId="0" borderId="0" xfId="1" applyFont="1" applyAlignment="1">
      <alignment vertical="top" wrapText="1"/>
    </xf>
    <xf numFmtId="0" fontId="0" fillId="5" borderId="0" xfId="0" applyFill="1" applyAlignment="1">
      <alignment horizontal="center" vertical="top" wrapText="1"/>
    </xf>
    <xf numFmtId="0" fontId="0" fillId="5" borderId="0" xfId="0" applyFill="1" applyAlignment="1">
      <alignment vertical="top" wrapText="1"/>
    </xf>
    <xf numFmtId="41" fontId="68" fillId="5" borderId="0" xfId="1" applyFont="1" applyFill="1" applyAlignment="1">
      <alignment vertical="top" wrapText="1"/>
    </xf>
    <xf numFmtId="0" fontId="0" fillId="5" borderId="0" xfId="0" applyFill="1" applyAlignment="1">
      <alignment horizontal="left" vertical="top"/>
    </xf>
    <xf numFmtId="0" fontId="0" fillId="5" borderId="0" xfId="0" applyFill="1" applyAlignment="1">
      <alignment horizontal="right" vertical="top" wrapText="1"/>
    </xf>
    <xf numFmtId="14" fontId="0" fillId="0" borderId="0" xfId="0" applyNumberFormat="1" applyAlignment="1">
      <alignment vertical="top" wrapText="1"/>
    </xf>
    <xf numFmtId="0" fontId="47" fillId="5" borderId="0" xfId="0" applyFont="1" applyFill="1"/>
    <xf numFmtId="0" fontId="0" fillId="23" borderId="0" xfId="0" applyFill="1"/>
    <xf numFmtId="14" fontId="0" fillId="23" borderId="0" xfId="0" applyNumberFormat="1" applyFill="1"/>
    <xf numFmtId="0" fontId="0" fillId="7" borderId="0" xfId="0" applyFill="1"/>
    <xf numFmtId="0" fontId="0" fillId="0" borderId="0" xfId="0" applyAlignment="1">
      <alignment horizontal="center"/>
    </xf>
    <xf numFmtId="0" fontId="0" fillId="5" borderId="0" xfId="0" applyFill="1" applyAlignment="1">
      <alignment horizontal="left"/>
    </xf>
    <xf numFmtId="0" fontId="0" fillId="23" borderId="0" xfId="0" applyFill="1" applyAlignment="1">
      <alignment vertical="top" wrapText="1"/>
    </xf>
    <xf numFmtId="14" fontId="0" fillId="23" borderId="0" xfId="0" applyNumberFormat="1" applyFill="1" applyAlignment="1">
      <alignment vertical="top" wrapText="1"/>
    </xf>
    <xf numFmtId="0" fontId="47" fillId="5" borderId="0" xfId="8" applyFill="1"/>
    <xf numFmtId="0" fontId="0" fillId="5" borderId="0" xfId="0" applyFill="1" applyAlignment="1">
      <alignment horizontal="center" wrapText="1"/>
    </xf>
    <xf numFmtId="0" fontId="10" fillId="0" borderId="3" xfId="6" applyFont="1" applyFill="1" applyBorder="1" applyAlignment="1">
      <alignment horizontal="center" vertical="center" wrapText="1"/>
    </xf>
    <xf numFmtId="9" fontId="15" fillId="0" borderId="3" xfId="6" applyNumberFormat="1" applyFont="1" applyFill="1" applyBorder="1" applyAlignment="1">
      <alignment horizontal="center" vertical="center" textRotation="90" wrapText="1"/>
    </xf>
    <xf numFmtId="0" fontId="89" fillId="0" borderId="45" xfId="0" applyFont="1" applyFill="1" applyBorder="1" applyAlignment="1">
      <alignment horizontal="left" vertical="center" wrapText="1" readingOrder="1"/>
    </xf>
    <xf numFmtId="0" fontId="106" fillId="0" borderId="45" xfId="0" applyFont="1" applyFill="1" applyBorder="1" applyAlignment="1">
      <alignment horizontal="left" vertical="center" wrapText="1" readingOrder="1"/>
    </xf>
    <xf numFmtId="0" fontId="94" fillId="0" borderId="3" xfId="6" applyFont="1" applyFill="1" applyBorder="1" applyAlignment="1">
      <alignment vertical="top" wrapText="1" readingOrder="1"/>
    </xf>
    <xf numFmtId="0" fontId="107" fillId="0" borderId="3" xfId="6" applyFont="1" applyFill="1" applyBorder="1" applyAlignment="1">
      <alignment vertical="center" wrapText="1" readingOrder="1"/>
    </xf>
    <xf numFmtId="0" fontId="51" fillId="0" borderId="50" xfId="0" applyFont="1" applyFill="1" applyBorder="1" applyAlignment="1">
      <alignment horizontal="left" vertical="center" wrapText="1"/>
    </xf>
    <xf numFmtId="0" fontId="48" fillId="0" borderId="47" xfId="0" applyFont="1" applyFill="1" applyBorder="1"/>
    <xf numFmtId="0" fontId="52" fillId="0" borderId="50" xfId="0" applyFont="1" applyFill="1" applyBorder="1" applyAlignment="1">
      <alignment vertical="top" wrapText="1"/>
    </xf>
    <xf numFmtId="0" fontId="52" fillId="0" borderId="47" xfId="0" applyFont="1" applyFill="1" applyBorder="1" applyAlignment="1">
      <alignment vertical="top" wrapText="1"/>
    </xf>
    <xf numFmtId="0" fontId="52" fillId="0" borderId="50" xfId="0" applyFont="1" applyFill="1" applyBorder="1" applyAlignment="1">
      <alignment horizontal="left" vertical="center" wrapText="1"/>
    </xf>
    <xf numFmtId="0" fontId="48" fillId="0" borderId="52" xfId="0" applyFont="1" applyFill="1" applyBorder="1"/>
    <xf numFmtId="0" fontId="99" fillId="16" borderId="50" xfId="0" applyFont="1" applyFill="1" applyBorder="1" applyAlignment="1">
      <alignment horizontal="left" vertical="center" wrapText="1"/>
    </xf>
    <xf numFmtId="0" fontId="48" fillId="0" borderId="52" xfId="0" applyFont="1" applyBorder="1"/>
    <xf numFmtId="0" fontId="48" fillId="0" borderId="47" xfId="0" applyFont="1" applyBorder="1"/>
    <xf numFmtId="0" fontId="34" fillId="0" borderId="50" xfId="0" applyFont="1" applyFill="1" applyBorder="1" applyAlignment="1">
      <alignment vertical="top" wrapText="1"/>
    </xf>
    <xf numFmtId="0" fontId="89" fillId="18" borderId="50" xfId="0" applyFont="1" applyFill="1" applyBorder="1" applyAlignment="1">
      <alignment horizontal="left" vertical="center" wrapText="1" readingOrder="1"/>
    </xf>
    <xf numFmtId="0" fontId="10" fillId="0" borderId="52" xfId="0" applyFont="1" applyBorder="1"/>
    <xf numFmtId="0" fontId="10" fillId="0" borderId="47" xfId="0" applyFont="1" applyBorder="1"/>
    <xf numFmtId="0" fontId="99" fillId="16" borderId="52" xfId="0" applyFont="1" applyFill="1" applyBorder="1" applyAlignment="1">
      <alignment horizontal="left" vertical="center" wrapText="1"/>
    </xf>
    <xf numFmtId="0" fontId="99" fillId="16" borderId="47" xfId="0" applyFont="1" applyFill="1" applyBorder="1" applyAlignment="1">
      <alignment horizontal="left" vertical="center" wrapText="1"/>
    </xf>
    <xf numFmtId="0" fontId="94" fillId="0" borderId="50" xfId="0" applyFont="1" applyFill="1" applyBorder="1" applyAlignment="1">
      <alignment horizontal="left" vertical="top" wrapText="1" readingOrder="1"/>
    </xf>
    <xf numFmtId="0" fontId="48" fillId="0" borderId="52" xfId="0" applyFont="1" applyFill="1" applyBorder="1" applyAlignment="1">
      <alignment vertical="top"/>
    </xf>
    <xf numFmtId="0" fontId="48" fillId="0" borderId="47" xfId="0" applyFont="1" applyFill="1" applyBorder="1" applyAlignment="1">
      <alignment vertical="top"/>
    </xf>
    <xf numFmtId="0" fontId="89" fillId="0" borderId="50" xfId="0" applyFont="1" applyBorder="1" applyAlignment="1">
      <alignment horizontal="left" vertical="center" wrapText="1" readingOrder="1"/>
    </xf>
    <xf numFmtId="0" fontId="89" fillId="0" borderId="50" xfId="0" applyFont="1" applyFill="1" applyBorder="1" applyAlignment="1">
      <alignment horizontal="left" vertical="center" wrapText="1" readingOrder="1"/>
    </xf>
    <xf numFmtId="0" fontId="10" fillId="0" borderId="52" xfId="0" applyFont="1" applyFill="1" applyBorder="1"/>
    <xf numFmtId="0" fontId="10" fillId="0" borderId="47" xfId="0" applyFont="1" applyFill="1" applyBorder="1"/>
    <xf numFmtId="9" fontId="10" fillId="0" borderId="14" xfId="6" applyNumberFormat="1" applyFont="1" applyFill="1" applyBorder="1" applyAlignment="1">
      <alignment horizontal="center" vertical="center" wrapText="1"/>
    </xf>
    <xf numFmtId="9" fontId="10" fillId="0" borderId="7" xfId="6" applyNumberFormat="1" applyFont="1" applyFill="1" applyBorder="1" applyAlignment="1">
      <alignment horizontal="center" vertical="center" wrapText="1"/>
    </xf>
    <xf numFmtId="0" fontId="106" fillId="18" borderId="50" xfId="0" applyFont="1" applyFill="1" applyBorder="1" applyAlignment="1">
      <alignment horizontal="left" vertical="center" wrapText="1" readingOrder="1"/>
    </xf>
    <xf numFmtId="0" fontId="94" fillId="21" borderId="50" xfId="0" applyFont="1" applyFill="1" applyBorder="1" applyAlignment="1">
      <alignment horizontal="left" vertical="top" wrapText="1" readingOrder="1"/>
    </xf>
    <xf numFmtId="0" fontId="48" fillId="21" borderId="47" xfId="0" applyFont="1" applyFill="1" applyBorder="1"/>
    <xf numFmtId="0" fontId="25" fillId="0" borderId="50" xfId="0" applyFont="1" applyFill="1" applyBorder="1" applyAlignment="1">
      <alignment horizontal="left" vertical="top" wrapText="1"/>
    </xf>
    <xf numFmtId="2" fontId="10" fillId="0" borderId="3" xfId="6" applyNumberFormat="1" applyFont="1" applyBorder="1" applyAlignment="1">
      <alignment horizontal="left" vertical="center" wrapText="1" indent="2"/>
    </xf>
    <xf numFmtId="0" fontId="34" fillId="0" borderId="50"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50" xfId="0" applyFont="1" applyFill="1" applyBorder="1" applyAlignment="1">
      <alignment horizontal="left" vertical="top" wrapText="1"/>
    </xf>
    <xf numFmtId="0" fontId="34" fillId="0" borderId="52" xfId="0" applyFont="1" applyFill="1" applyBorder="1" applyAlignment="1">
      <alignment horizontal="left" vertical="top" wrapText="1"/>
    </xf>
    <xf numFmtId="0" fontId="34" fillId="0" borderId="47" xfId="0" applyFont="1" applyFill="1" applyBorder="1" applyAlignment="1">
      <alignment horizontal="left" vertical="top" wrapText="1"/>
    </xf>
    <xf numFmtId="0" fontId="25" fillId="0" borderId="50" xfId="0" applyFont="1" applyFill="1" applyBorder="1" applyAlignment="1">
      <alignment horizontal="left" vertical="center" wrapText="1"/>
    </xf>
    <xf numFmtId="0" fontId="51" fillId="0" borderId="47" xfId="0" applyFont="1" applyFill="1" applyBorder="1" applyAlignment="1">
      <alignment horizontal="left" vertical="center" wrapText="1"/>
    </xf>
    <xf numFmtId="0" fontId="25" fillId="0" borderId="3" xfId="6" applyFont="1" applyFill="1" applyBorder="1" applyAlignment="1">
      <alignment horizontal="center" vertical="center" wrapText="1"/>
    </xf>
    <xf numFmtId="0" fontId="88" fillId="10" borderId="56" xfId="6" applyFont="1" applyFill="1" applyBorder="1" applyAlignment="1">
      <alignment horizontal="left" vertical="center" wrapText="1" indent="1"/>
    </xf>
    <xf numFmtId="0" fontId="88" fillId="10" borderId="6" xfId="6" applyFont="1" applyFill="1" applyBorder="1" applyAlignment="1">
      <alignment horizontal="left" vertical="center" wrapText="1" indent="1"/>
    </xf>
    <xf numFmtId="0" fontId="88" fillId="10" borderId="7" xfId="6" applyFont="1" applyFill="1" applyBorder="1" applyAlignment="1">
      <alignment horizontal="left" vertical="center" wrapText="1" indent="1"/>
    </xf>
    <xf numFmtId="0" fontId="15" fillId="0" borderId="3" xfId="6" applyFont="1" applyFill="1" applyBorder="1" applyAlignment="1">
      <alignment horizontal="center" vertical="center" wrapText="1"/>
    </xf>
    <xf numFmtId="0" fontId="15" fillId="7" borderId="3" xfId="6" applyFont="1" applyFill="1" applyBorder="1" applyAlignment="1">
      <alignment horizontal="center" vertical="center" wrapText="1"/>
    </xf>
    <xf numFmtId="0" fontId="77" fillId="0" borderId="0" xfId="6" applyFont="1" applyBorder="1" applyAlignment="1">
      <alignment horizontal="center" vertical="center" wrapText="1"/>
    </xf>
    <xf numFmtId="0" fontId="25" fillId="7" borderId="3" xfId="6" applyFont="1" applyFill="1" applyBorder="1" applyAlignment="1">
      <alignment horizontal="center" vertical="center" wrapText="1"/>
    </xf>
    <xf numFmtId="0" fontId="34" fillId="0" borderId="3" xfId="6" applyFont="1" applyFill="1" applyBorder="1" applyAlignment="1">
      <alignment vertical="top" wrapText="1"/>
    </xf>
    <xf numFmtId="0" fontId="25" fillId="0" borderId="3" xfId="6" applyFont="1" applyFill="1" applyBorder="1" applyAlignment="1">
      <alignment horizontal="left" vertical="top" wrapText="1" indent="1"/>
    </xf>
    <xf numFmtId="0" fontId="108" fillId="22" borderId="0" xfId="6" applyFont="1" applyFill="1" applyBorder="1" applyAlignment="1">
      <alignment horizontal="left" vertical="center" wrapText="1"/>
    </xf>
    <xf numFmtId="10" fontId="2" fillId="0" borderId="3" xfId="12" applyNumberFormat="1" applyFont="1" applyBorder="1" applyAlignment="1">
      <alignment horizontal="center" vertical="center" wrapText="1"/>
    </xf>
    <xf numFmtId="164" fontId="28" fillId="0" borderId="3" xfId="6" applyNumberFormat="1" applyFont="1" applyFill="1" applyBorder="1" applyAlignment="1">
      <alignment horizontal="center" vertical="center" wrapText="1"/>
    </xf>
    <xf numFmtId="4" fontId="95" fillId="0" borderId="3" xfId="6" applyNumberFormat="1" applyFont="1" applyBorder="1" applyAlignment="1">
      <alignment horizontal="center" vertical="center" wrapText="1"/>
    </xf>
    <xf numFmtId="166" fontId="26" fillId="0" borderId="0" xfId="12" applyNumberFormat="1" applyFont="1" applyBorder="1" applyAlignment="1">
      <alignment horizontal="center" vertical="center" wrapText="1"/>
    </xf>
    <xf numFmtId="0" fontId="29" fillId="7" borderId="17" xfId="6" applyFont="1" applyFill="1" applyBorder="1" applyAlignment="1">
      <alignment horizontal="left" vertical="center" wrapText="1" indent="1"/>
    </xf>
    <xf numFmtId="0" fontId="29" fillId="7" borderId="8" xfId="6" applyFont="1" applyFill="1" applyBorder="1" applyAlignment="1">
      <alignment horizontal="left" vertical="center" wrapText="1" indent="1"/>
    </xf>
    <xf numFmtId="0" fontId="29" fillId="7" borderId="18" xfId="6" applyFont="1" applyFill="1" applyBorder="1" applyAlignment="1">
      <alignment horizontal="left" vertical="center" wrapText="1" indent="1"/>
    </xf>
    <xf numFmtId="0" fontId="29" fillId="7" borderId="11" xfId="6" applyFont="1" applyFill="1" applyBorder="1" applyAlignment="1">
      <alignment horizontal="left" vertical="center" wrapText="1" indent="1"/>
    </xf>
    <xf numFmtId="0" fontId="29" fillId="7" borderId="2" xfId="6" applyFont="1" applyFill="1" applyBorder="1" applyAlignment="1">
      <alignment horizontal="left" vertical="center" wrapText="1" indent="1"/>
    </xf>
    <xf numFmtId="0" fontId="29" fillId="7" borderId="16" xfId="6" applyFont="1" applyFill="1" applyBorder="1" applyAlignment="1">
      <alignment horizontal="left" vertical="center" wrapText="1" indent="1"/>
    </xf>
    <xf numFmtId="0" fontId="34" fillId="0" borderId="14" xfId="9" applyFont="1" applyFill="1" applyBorder="1" applyAlignment="1">
      <alignment horizontal="left" vertical="center" wrapText="1" indent="1"/>
    </xf>
    <xf numFmtId="0" fontId="34" fillId="0" borderId="6" xfId="9" applyFont="1" applyFill="1" applyBorder="1" applyAlignment="1">
      <alignment horizontal="left" vertical="center" wrapText="1" indent="1"/>
    </xf>
    <xf numFmtId="0" fontId="34" fillId="0" borderId="7" xfId="9" applyFont="1" applyFill="1" applyBorder="1" applyAlignment="1">
      <alignment horizontal="left" vertical="center" wrapText="1" indent="1"/>
    </xf>
    <xf numFmtId="22" fontId="8" fillId="2" borderId="0" xfId="6" applyNumberFormat="1" applyFont="1" applyFill="1" applyBorder="1" applyAlignment="1">
      <alignment horizontal="center" vertical="center" wrapText="1"/>
    </xf>
    <xf numFmtId="22" fontId="8" fillId="2" borderId="2" xfId="6" applyNumberFormat="1" applyFont="1" applyFill="1" applyBorder="1" applyAlignment="1">
      <alignment horizontal="center" vertical="center" wrapText="1"/>
    </xf>
    <xf numFmtId="14" fontId="50" fillId="14" borderId="3" xfId="0" applyNumberFormat="1" applyFont="1" applyFill="1" applyBorder="1" applyAlignment="1">
      <alignment horizontal="center" vertical="center" wrapText="1"/>
    </xf>
    <xf numFmtId="0" fontId="52" fillId="0" borderId="52" xfId="0" applyFont="1" applyFill="1" applyBorder="1" applyAlignment="1">
      <alignment horizontal="left" vertical="center" wrapText="1"/>
    </xf>
    <xf numFmtId="0" fontId="52" fillId="0" borderId="47" xfId="0" applyFont="1" applyFill="1" applyBorder="1" applyAlignment="1">
      <alignment horizontal="left" vertical="center" wrapText="1"/>
    </xf>
    <xf numFmtId="42" fontId="76" fillId="0" borderId="3" xfId="5" applyFont="1" applyBorder="1" applyAlignment="1">
      <alignment horizontal="center" vertical="center" wrapText="1"/>
    </xf>
    <xf numFmtId="0" fontId="82" fillId="10" borderId="14" xfId="6" applyFont="1" applyFill="1" applyBorder="1" applyAlignment="1">
      <alignment horizontal="left" vertical="center" wrapText="1"/>
    </xf>
    <xf numFmtId="0" fontId="82" fillId="10" borderId="6" xfId="6" applyFont="1" applyFill="1" applyBorder="1" applyAlignment="1">
      <alignment horizontal="left" vertical="center" wrapText="1"/>
    </xf>
    <xf numFmtId="0" fontId="82" fillId="10" borderId="7" xfId="6" applyFont="1" applyFill="1" applyBorder="1" applyAlignment="1">
      <alignment horizontal="left" vertical="center" wrapText="1"/>
    </xf>
    <xf numFmtId="0" fontId="36" fillId="0" borderId="3" xfId="6" applyFont="1" applyFill="1" applyBorder="1" applyAlignment="1">
      <alignment horizontal="center" vertical="center" wrapText="1"/>
    </xf>
    <xf numFmtId="0" fontId="2" fillId="0" borderId="3" xfId="6" applyFont="1" applyBorder="1" applyAlignment="1">
      <alignment horizontal="center" vertical="center" wrapText="1"/>
    </xf>
    <xf numFmtId="3" fontId="95" fillId="0" borderId="3" xfId="6" applyNumberFormat="1" applyFont="1" applyBorder="1" applyAlignment="1">
      <alignment horizontal="center" vertical="center" wrapText="1"/>
    </xf>
    <xf numFmtId="0" fontId="15" fillId="7" borderId="7" xfId="6" applyFont="1" applyFill="1" applyBorder="1" applyAlignment="1">
      <alignment horizontal="center" vertical="center" wrapText="1"/>
    </xf>
    <xf numFmtId="0" fontId="2" fillId="7" borderId="3" xfId="6" applyFont="1" applyFill="1" applyBorder="1" applyAlignment="1">
      <alignment horizontal="center" vertical="center" textRotation="90" wrapText="1"/>
    </xf>
    <xf numFmtId="0" fontId="82" fillId="10" borderId="6" xfId="6" applyFont="1" applyFill="1" applyBorder="1" applyAlignment="1">
      <alignment horizontal="left" vertical="center" wrapText="1" indent="1"/>
    </xf>
    <xf numFmtId="0" fontId="82" fillId="10" borderId="7" xfId="6" applyFont="1" applyFill="1" applyBorder="1" applyAlignment="1">
      <alignment horizontal="left" vertical="center" wrapText="1" indent="1"/>
    </xf>
    <xf numFmtId="0" fontId="35" fillId="0" borderId="17" xfId="6" applyFont="1" applyFill="1" applyBorder="1" applyAlignment="1">
      <alignment horizontal="left" vertical="center" wrapText="1" indent="1"/>
    </xf>
    <xf numFmtId="0" fontId="35" fillId="0" borderId="8" xfId="6" applyFont="1" applyFill="1" applyBorder="1" applyAlignment="1">
      <alignment horizontal="left" vertical="center" wrapText="1" indent="1"/>
    </xf>
    <xf numFmtId="0" fontId="35" fillId="0" borderId="18" xfId="6" applyFont="1" applyFill="1" applyBorder="1" applyAlignment="1">
      <alignment horizontal="left" vertical="center" wrapText="1" indent="1"/>
    </xf>
    <xf numFmtId="0" fontId="35" fillId="0" borderId="20" xfId="6" applyFont="1" applyFill="1" applyBorder="1" applyAlignment="1">
      <alignment horizontal="left" vertical="center" wrapText="1" indent="1"/>
    </xf>
    <xf numFmtId="0" fontId="35" fillId="0" borderId="0" xfId="6" applyFont="1" applyFill="1" applyBorder="1" applyAlignment="1">
      <alignment horizontal="left" vertical="center" wrapText="1" indent="1"/>
    </xf>
    <xf numFmtId="0" fontId="35" fillId="0" borderId="21" xfId="6" applyFont="1" applyFill="1" applyBorder="1" applyAlignment="1">
      <alignment horizontal="left" vertical="center" wrapText="1" indent="1"/>
    </xf>
    <xf numFmtId="0" fontId="35" fillId="0" borderId="11" xfId="6" applyFont="1" applyFill="1" applyBorder="1" applyAlignment="1">
      <alignment horizontal="left" vertical="center" wrapText="1" indent="1"/>
    </xf>
    <xf numFmtId="0" fontId="35" fillId="0" borderId="2" xfId="6" applyFont="1" applyFill="1" applyBorder="1" applyAlignment="1">
      <alignment horizontal="left" vertical="center" wrapText="1" indent="1"/>
    </xf>
    <xf numFmtId="0" fontId="35" fillId="0" borderId="16" xfId="6" applyFont="1" applyFill="1" applyBorder="1" applyAlignment="1">
      <alignment horizontal="left" vertical="center" wrapText="1" indent="1"/>
    </xf>
    <xf numFmtId="168" fontId="2" fillId="2" borderId="3" xfId="6" applyNumberFormat="1" applyFont="1" applyFill="1" applyBorder="1" applyAlignment="1">
      <alignment horizontal="center" vertical="center" wrapText="1"/>
    </xf>
    <xf numFmtId="0" fontId="15" fillId="2" borderId="3" xfId="6" applyFont="1" applyFill="1" applyBorder="1" applyAlignment="1">
      <alignment horizontal="center" vertical="center" wrapText="1"/>
    </xf>
    <xf numFmtId="14" fontId="8" fillId="2" borderId="3" xfId="6" applyNumberFormat="1" applyFont="1" applyFill="1" applyBorder="1" applyAlignment="1">
      <alignment horizontal="center" vertical="center" wrapText="1"/>
    </xf>
    <xf numFmtId="0" fontId="77" fillId="9" borderId="12" xfId="6" applyFont="1" applyFill="1" applyBorder="1" applyAlignment="1">
      <alignment horizontal="center" vertical="center" wrapText="1"/>
    </xf>
    <xf numFmtId="0" fontId="77" fillId="9" borderId="0" xfId="6" applyFont="1" applyFill="1" applyBorder="1" applyAlignment="1">
      <alignment horizontal="center" vertical="center" wrapText="1"/>
    </xf>
    <xf numFmtId="0" fontId="77" fillId="8" borderId="12" xfId="6" applyFont="1" applyFill="1" applyBorder="1" applyAlignment="1">
      <alignment horizontal="center" vertical="center" wrapText="1"/>
    </xf>
    <xf numFmtId="0" fontId="77" fillId="8" borderId="0" xfId="6" applyFont="1" applyFill="1" applyBorder="1" applyAlignment="1">
      <alignment horizontal="center" vertical="center" wrapText="1"/>
    </xf>
    <xf numFmtId="0" fontId="77" fillId="13" borderId="12" xfId="6" applyFont="1" applyFill="1" applyBorder="1" applyAlignment="1">
      <alignment horizontal="center" vertical="center" wrapText="1"/>
    </xf>
    <xf numFmtId="0" fontId="77" fillId="13" borderId="0" xfId="6" applyFont="1" applyFill="1" applyBorder="1" applyAlignment="1">
      <alignment horizontal="center" vertical="center" wrapText="1"/>
    </xf>
    <xf numFmtId="0" fontId="109" fillId="23" borderId="14" xfId="6" applyFont="1" applyFill="1" applyBorder="1" applyAlignment="1">
      <alignment horizontal="center" vertical="center"/>
    </xf>
    <xf numFmtId="0" fontId="109" fillId="23" borderId="6" xfId="6" applyFont="1" applyFill="1" applyBorder="1" applyAlignment="1">
      <alignment horizontal="center" vertical="center"/>
    </xf>
    <xf numFmtId="0" fontId="109" fillId="23" borderId="7" xfId="6" applyFont="1" applyFill="1" applyBorder="1" applyAlignment="1">
      <alignment horizontal="center" vertical="center"/>
    </xf>
    <xf numFmtId="0" fontId="25" fillId="0" borderId="3" xfId="6" applyFont="1" applyFill="1" applyBorder="1" applyAlignment="1">
      <alignment horizontal="left" vertical="center" wrapText="1" indent="1"/>
    </xf>
    <xf numFmtId="2" fontId="10" fillId="0" borderId="3" xfId="6" applyNumberFormat="1" applyFont="1" applyBorder="1" applyAlignment="1">
      <alignment horizontal="left" vertical="center" wrapText="1" indent="1"/>
    </xf>
    <xf numFmtId="0" fontId="52" fillId="0" borderId="50" xfId="0" applyFont="1" applyBorder="1" applyAlignment="1">
      <alignment vertical="top" wrapText="1"/>
    </xf>
    <xf numFmtId="0" fontId="88" fillId="10" borderId="14" xfId="6" applyFont="1" applyFill="1" applyBorder="1" applyAlignment="1">
      <alignment horizontal="left" vertical="center" wrapText="1" indent="1"/>
    </xf>
    <xf numFmtId="0" fontId="34" fillId="0" borderId="14" xfId="6" applyFont="1" applyFill="1" applyBorder="1" applyAlignment="1">
      <alignment vertical="top" wrapText="1"/>
    </xf>
    <xf numFmtId="0" fontId="34" fillId="0" borderId="7" xfId="6" applyFont="1" applyFill="1" applyBorder="1" applyAlignment="1">
      <alignment vertical="top" wrapText="1"/>
    </xf>
    <xf numFmtId="0" fontId="94" fillId="0" borderId="50" xfId="0" applyFont="1" applyFill="1" applyBorder="1" applyAlignment="1">
      <alignment horizontal="left" vertical="center" wrapText="1"/>
    </xf>
    <xf numFmtId="0" fontId="15" fillId="0" borderId="50" xfId="0" applyFont="1" applyFill="1" applyBorder="1" applyAlignment="1">
      <alignment horizontal="left" vertical="center" wrapText="1"/>
    </xf>
    <xf numFmtId="0" fontId="94" fillId="0" borderId="50" xfId="0" applyFont="1" applyFill="1" applyBorder="1" applyAlignment="1">
      <alignment horizontal="left" vertical="center" wrapText="1" readingOrder="1"/>
    </xf>
    <xf numFmtId="0" fontId="89" fillId="0" borderId="50" xfId="0" applyFont="1" applyFill="1" applyBorder="1" applyAlignment="1">
      <alignment horizontal="left" vertical="top" wrapText="1" readingOrder="1"/>
    </xf>
    <xf numFmtId="0" fontId="10" fillId="0" borderId="52" xfId="0" applyFont="1" applyFill="1" applyBorder="1" applyAlignment="1">
      <alignment vertical="top"/>
    </xf>
    <xf numFmtId="0" fontId="10" fillId="0" borderId="47" xfId="0" applyFont="1" applyFill="1" applyBorder="1" applyAlignment="1">
      <alignment vertical="top"/>
    </xf>
    <xf numFmtId="0" fontId="36" fillId="7" borderId="3" xfId="6" applyFont="1" applyFill="1" applyBorder="1" applyAlignment="1">
      <alignment horizontal="center" vertical="center" wrapText="1"/>
    </xf>
    <xf numFmtId="9" fontId="10" fillId="0" borderId="6" xfId="6" applyNumberFormat="1" applyFont="1" applyFill="1" applyBorder="1" applyAlignment="1">
      <alignment horizontal="center" vertical="center" wrapText="1"/>
    </xf>
    <xf numFmtId="0" fontId="10" fillId="0" borderId="14" xfId="6" applyFont="1" applyFill="1" applyBorder="1" applyAlignment="1">
      <alignment horizontal="center" vertical="center" wrapText="1"/>
    </xf>
    <xf numFmtId="0" fontId="10" fillId="0" borderId="6" xfId="6" applyFont="1" applyFill="1" applyBorder="1" applyAlignment="1">
      <alignment horizontal="center" vertical="center" wrapText="1"/>
    </xf>
    <xf numFmtId="0" fontId="10" fillId="0" borderId="7" xfId="6" applyFont="1" applyFill="1" applyBorder="1" applyAlignment="1">
      <alignment horizontal="center" vertical="center" wrapText="1"/>
    </xf>
    <xf numFmtId="0" fontId="2" fillId="6" borderId="20" xfId="6" applyFont="1" applyFill="1" applyBorder="1" applyAlignment="1">
      <alignment horizontal="left" vertical="center" wrapText="1"/>
    </xf>
    <xf numFmtId="0" fontId="2" fillId="6" borderId="0" xfId="6" applyFont="1" applyFill="1" applyBorder="1" applyAlignment="1">
      <alignment horizontal="left" vertical="center" wrapText="1"/>
    </xf>
    <xf numFmtId="0" fontId="2" fillId="6" borderId="21" xfId="6" applyFont="1" applyFill="1" applyBorder="1" applyAlignment="1">
      <alignment horizontal="left" vertical="center" wrapText="1"/>
    </xf>
    <xf numFmtId="0" fontId="2" fillId="6" borderId="11" xfId="6" applyFont="1" applyFill="1" applyBorder="1" applyAlignment="1">
      <alignment horizontal="left" vertical="center" wrapText="1"/>
    </xf>
    <xf numFmtId="0" fontId="2" fillId="6" borderId="2" xfId="6" applyFont="1" applyFill="1" applyBorder="1" applyAlignment="1">
      <alignment horizontal="left" vertical="center" wrapText="1"/>
    </xf>
    <xf numFmtId="0" fontId="2" fillId="6" borderId="16" xfId="6" applyFont="1" applyFill="1" applyBorder="1" applyAlignment="1">
      <alignment horizontal="left" vertical="center" wrapText="1"/>
    </xf>
    <xf numFmtId="0" fontId="2" fillId="0" borderId="3" xfId="6" applyFont="1" applyFill="1" applyBorder="1" applyAlignment="1">
      <alignment horizontal="center" vertical="center" wrapText="1"/>
    </xf>
    <xf numFmtId="0" fontId="108" fillId="22" borderId="0" xfId="6" applyFont="1" applyFill="1" applyBorder="1" applyAlignment="1">
      <alignment horizontal="left" vertical="center" wrapText="1" indent="1"/>
    </xf>
    <xf numFmtId="0" fontId="110" fillId="7" borderId="3" xfId="6" applyFont="1" applyFill="1" applyBorder="1" applyAlignment="1">
      <alignment horizontal="center" vertical="center" wrapText="1"/>
    </xf>
    <xf numFmtId="10" fontId="27" fillId="0" borderId="8" xfId="6" applyNumberFormat="1" applyFont="1" applyBorder="1" applyAlignment="1">
      <alignment horizontal="left" vertical="center" wrapText="1" indent="1"/>
    </xf>
    <xf numFmtId="10" fontId="27" fillId="0" borderId="18" xfId="6" applyNumberFormat="1" applyFont="1" applyBorder="1" applyAlignment="1">
      <alignment horizontal="left" vertical="center" wrapText="1" indent="1"/>
    </xf>
    <xf numFmtId="10" fontId="27" fillId="0" borderId="0" xfId="6" applyNumberFormat="1" applyFont="1" applyBorder="1" applyAlignment="1">
      <alignment horizontal="left" vertical="center" wrapText="1" indent="1"/>
    </xf>
    <xf numFmtId="10" fontId="27" fillId="0" borderId="21" xfId="6" applyNumberFormat="1" applyFont="1" applyBorder="1" applyAlignment="1">
      <alignment horizontal="left" vertical="center" wrapText="1" indent="1"/>
    </xf>
    <xf numFmtId="10" fontId="27" fillId="0" borderId="2" xfId="6" applyNumberFormat="1" applyFont="1" applyBorder="1" applyAlignment="1">
      <alignment horizontal="left" vertical="center" wrapText="1" indent="1"/>
    </xf>
    <xf numFmtId="10" fontId="27" fillId="0" borderId="16" xfId="6" applyNumberFormat="1" applyFont="1" applyBorder="1" applyAlignment="1">
      <alignment horizontal="left" vertical="center" wrapText="1" indent="1"/>
    </xf>
    <xf numFmtId="0" fontId="33" fillId="6" borderId="3" xfId="6" applyFont="1" applyFill="1" applyBorder="1" applyAlignment="1">
      <alignment horizontal="center" vertical="center" wrapText="1"/>
    </xf>
    <xf numFmtId="0" fontId="90" fillId="7" borderId="3" xfId="6" applyFont="1" applyFill="1" applyBorder="1" applyAlignment="1">
      <alignment horizontal="center" vertical="center" wrapText="1"/>
    </xf>
    <xf numFmtId="0" fontId="51" fillId="0" borderId="52" xfId="0" applyFont="1" applyFill="1" applyBorder="1" applyAlignment="1">
      <alignment horizontal="left" vertical="center" wrapText="1"/>
    </xf>
    <xf numFmtId="0" fontId="4" fillId="0" borderId="0" xfId="6" applyFont="1" applyAlignment="1">
      <alignment horizontal="center" vertical="center"/>
    </xf>
    <xf numFmtId="0" fontId="2" fillId="2" borderId="0" xfId="6" applyFont="1" applyFill="1" applyAlignment="1">
      <alignment horizontal="center" vertical="center" wrapText="1"/>
    </xf>
    <xf numFmtId="0" fontId="3" fillId="2" borderId="0" xfId="6" applyFont="1" applyFill="1" applyAlignment="1">
      <alignment horizontal="center" vertical="center" wrapText="1"/>
    </xf>
    <xf numFmtId="0" fontId="29" fillId="5" borderId="0" xfId="6" applyFont="1" applyFill="1" applyBorder="1" applyAlignment="1">
      <alignment horizontal="left" vertical="center" wrapText="1" indent="1"/>
    </xf>
    <xf numFmtId="0" fontId="36" fillId="2" borderId="0" xfId="6" applyFont="1" applyFill="1" applyAlignment="1">
      <alignment horizontal="left" vertical="center" wrapText="1"/>
    </xf>
    <xf numFmtId="0" fontId="111" fillId="24" borderId="0" xfId="6" applyFont="1" applyFill="1" applyBorder="1" applyAlignment="1">
      <alignment horizontal="left" vertical="center" wrapText="1"/>
    </xf>
    <xf numFmtId="0" fontId="2" fillId="6" borderId="17" xfId="6" applyFont="1" applyFill="1" applyBorder="1" applyAlignment="1">
      <alignment horizontal="left" vertical="center" wrapText="1"/>
    </xf>
    <xf numFmtId="0" fontId="2" fillId="6" borderId="8" xfId="6" applyFont="1" applyFill="1" applyBorder="1" applyAlignment="1">
      <alignment horizontal="left" vertical="center" wrapText="1"/>
    </xf>
    <xf numFmtId="0" fontId="2" fillId="6" borderId="18" xfId="6" applyFont="1" applyFill="1" applyBorder="1" applyAlignment="1">
      <alignment horizontal="left" vertical="center" wrapText="1"/>
    </xf>
    <xf numFmtId="0" fontId="2" fillId="6" borderId="3" xfId="6" applyFont="1" applyFill="1" applyBorder="1" applyAlignment="1">
      <alignment horizontal="center" vertical="center" wrapText="1"/>
    </xf>
    <xf numFmtId="0" fontId="14" fillId="6" borderId="3" xfId="6" applyFont="1" applyFill="1" applyBorder="1" applyAlignment="1">
      <alignment horizontal="center" vertical="center" wrapText="1"/>
    </xf>
    <xf numFmtId="0" fontId="99" fillId="16" borderId="53" xfId="0" applyFont="1" applyFill="1" applyBorder="1" applyAlignment="1">
      <alignment horizontal="left" vertical="center" wrapText="1"/>
    </xf>
    <xf numFmtId="0" fontId="99" fillId="16" borderId="54" xfId="0" applyFont="1" applyFill="1" applyBorder="1" applyAlignment="1">
      <alignment horizontal="left" vertical="center" wrapText="1"/>
    </xf>
    <xf numFmtId="0" fontId="99" fillId="16" borderId="55" xfId="0" applyFont="1" applyFill="1" applyBorder="1" applyAlignment="1">
      <alignment horizontal="left" vertical="center" wrapText="1"/>
    </xf>
    <xf numFmtId="0" fontId="2" fillId="6" borderId="17" xfId="6" applyFont="1" applyFill="1" applyBorder="1" applyAlignment="1">
      <alignment horizontal="center" vertical="center" wrapText="1"/>
    </xf>
    <xf numFmtId="0" fontId="2" fillId="6" borderId="8" xfId="6" applyFont="1" applyFill="1" applyBorder="1" applyAlignment="1">
      <alignment horizontal="center" vertical="center" wrapText="1"/>
    </xf>
    <xf numFmtId="0" fontId="2" fillId="6" borderId="18" xfId="6" applyFont="1" applyFill="1" applyBorder="1" applyAlignment="1">
      <alignment horizontal="center" vertical="center" wrapText="1"/>
    </xf>
    <xf numFmtId="0" fontId="2" fillId="6" borderId="11" xfId="6" applyFont="1" applyFill="1" applyBorder="1" applyAlignment="1">
      <alignment horizontal="center" vertical="center" wrapText="1"/>
    </xf>
    <xf numFmtId="0" fontId="2" fillId="6" borderId="2" xfId="6" applyFont="1" applyFill="1" applyBorder="1" applyAlignment="1">
      <alignment horizontal="center" vertical="center" wrapText="1"/>
    </xf>
    <xf numFmtId="0" fontId="2" fillId="6" borderId="16" xfId="6" applyFont="1" applyFill="1" applyBorder="1" applyAlignment="1">
      <alignment horizontal="center" vertical="center" wrapText="1"/>
    </xf>
    <xf numFmtId="0" fontId="36" fillId="7" borderId="17" xfId="6" applyFont="1" applyFill="1" applyBorder="1" applyAlignment="1">
      <alignment horizontal="center" vertical="center" wrapText="1"/>
    </xf>
    <xf numFmtId="0" fontId="36" fillId="7" borderId="8" xfId="6" applyFont="1" applyFill="1" applyBorder="1" applyAlignment="1">
      <alignment horizontal="center" vertical="center" wrapText="1"/>
    </xf>
    <xf numFmtId="0" fontId="36" fillId="7" borderId="18" xfId="6" applyFont="1" applyFill="1" applyBorder="1" applyAlignment="1">
      <alignment horizontal="center" vertical="center" wrapText="1"/>
    </xf>
    <xf numFmtId="0" fontId="36" fillId="7" borderId="11" xfId="6" applyFont="1" applyFill="1" applyBorder="1" applyAlignment="1">
      <alignment horizontal="center" vertical="center" wrapText="1"/>
    </xf>
    <xf numFmtId="0" fontId="36" fillId="7" borderId="2" xfId="6" applyFont="1" applyFill="1" applyBorder="1" applyAlignment="1">
      <alignment horizontal="center" vertical="center" wrapText="1"/>
    </xf>
    <xf numFmtId="0" fontId="36" fillId="7" borderId="16" xfId="6" applyFont="1" applyFill="1" applyBorder="1" applyAlignment="1">
      <alignment horizontal="center" vertical="center" wrapText="1"/>
    </xf>
    <xf numFmtId="17" fontId="33" fillId="6" borderId="3" xfId="6" applyNumberFormat="1" applyFont="1" applyFill="1" applyBorder="1" applyAlignment="1">
      <alignment horizontal="center" vertical="center" wrapText="1"/>
    </xf>
    <xf numFmtId="0" fontId="2" fillId="6" borderId="9" xfId="6" applyFont="1" applyFill="1" applyBorder="1" applyAlignment="1">
      <alignment horizontal="center" vertical="center" wrapText="1"/>
    </xf>
    <xf numFmtId="0" fontId="2" fillId="6" borderId="4" xfId="6" applyFont="1" applyFill="1" applyBorder="1" applyAlignment="1">
      <alignment horizontal="center" vertical="center" wrapText="1"/>
    </xf>
    <xf numFmtId="0" fontId="81" fillId="22" borderId="0" xfId="6" applyFont="1" applyFill="1" applyBorder="1" applyAlignment="1">
      <alignment horizontal="left" vertical="center" wrapText="1" indent="1"/>
    </xf>
    <xf numFmtId="10" fontId="27" fillId="0" borderId="17" xfId="6" applyNumberFormat="1" applyFont="1" applyBorder="1" applyAlignment="1">
      <alignment horizontal="left" vertical="center" wrapText="1" indent="1"/>
    </xf>
    <xf numFmtId="10" fontId="27" fillId="0" borderId="20" xfId="6" applyNumberFormat="1" applyFont="1" applyBorder="1" applyAlignment="1">
      <alignment horizontal="left" vertical="center" wrapText="1" indent="1"/>
    </xf>
    <xf numFmtId="10" fontId="27" fillId="0" borderId="11" xfId="6" applyNumberFormat="1" applyFont="1" applyBorder="1" applyAlignment="1">
      <alignment horizontal="left" vertical="center" wrapText="1" indent="1"/>
    </xf>
    <xf numFmtId="0" fontId="2" fillId="7" borderId="3" xfId="6" applyFont="1" applyFill="1" applyBorder="1" applyAlignment="1">
      <alignment horizontal="center" vertical="center" wrapText="1"/>
    </xf>
    <xf numFmtId="0" fontId="2" fillId="7" borderId="17" xfId="6" applyFont="1" applyFill="1" applyBorder="1" applyAlignment="1">
      <alignment horizontal="center" vertical="center" wrapText="1"/>
    </xf>
    <xf numFmtId="0" fontId="2" fillId="7" borderId="8" xfId="6" applyFont="1" applyFill="1" applyBorder="1" applyAlignment="1">
      <alignment horizontal="center" vertical="center" wrapText="1"/>
    </xf>
    <xf numFmtId="0" fontId="2" fillId="7" borderId="18" xfId="6" applyFont="1" applyFill="1" applyBorder="1" applyAlignment="1">
      <alignment horizontal="center" vertical="center" wrapText="1"/>
    </xf>
    <xf numFmtId="0" fontId="2" fillId="7" borderId="11" xfId="6"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7" borderId="16" xfId="6" applyFont="1" applyFill="1" applyBorder="1" applyAlignment="1">
      <alignment horizontal="center" vertical="center" wrapText="1"/>
    </xf>
    <xf numFmtId="0" fontId="82" fillId="10" borderId="14" xfId="6" applyFont="1" applyFill="1" applyBorder="1" applyAlignment="1">
      <alignment horizontal="left" vertical="center" wrapText="1" indent="1"/>
    </xf>
    <xf numFmtId="10" fontId="27" fillId="0" borderId="3" xfId="6" applyNumberFormat="1" applyFont="1" applyBorder="1" applyAlignment="1">
      <alignment horizontal="left" vertical="center" wrapText="1"/>
    </xf>
    <xf numFmtId="0" fontId="82" fillId="10" borderId="14" xfId="6" applyFont="1" applyFill="1" applyBorder="1" applyAlignment="1">
      <alignment horizontal="left" vertical="center" wrapText="1" indent="2"/>
    </xf>
    <xf numFmtId="0" fontId="82" fillId="10" borderId="6" xfId="6" applyFont="1" applyFill="1" applyBorder="1" applyAlignment="1">
      <alignment horizontal="left" vertical="center" wrapText="1" indent="2"/>
    </xf>
    <xf numFmtId="0" fontId="82" fillId="10" borderId="7" xfId="6" applyFont="1" applyFill="1" applyBorder="1" applyAlignment="1">
      <alignment horizontal="left" vertical="center" wrapText="1" indent="2"/>
    </xf>
    <xf numFmtId="10" fontId="27" fillId="0" borderId="14" xfId="6" applyNumberFormat="1" applyFont="1" applyBorder="1" applyAlignment="1">
      <alignment horizontal="left" vertical="center" wrapText="1"/>
    </xf>
    <xf numFmtId="10" fontId="27" fillId="0" borderId="6" xfId="6" applyNumberFormat="1" applyFont="1" applyBorder="1" applyAlignment="1">
      <alignment horizontal="left" vertical="center" wrapText="1"/>
    </xf>
    <xf numFmtId="10" fontId="27" fillId="0" borderId="7" xfId="6" applyNumberFormat="1" applyFont="1" applyBorder="1" applyAlignment="1">
      <alignment horizontal="left" vertical="center" wrapText="1"/>
    </xf>
    <xf numFmtId="165" fontId="2" fillId="7" borderId="3" xfId="6" applyNumberFormat="1" applyFont="1" applyFill="1" applyBorder="1" applyAlignment="1">
      <alignment horizontal="center" vertical="center" wrapText="1"/>
    </xf>
    <xf numFmtId="10" fontId="27" fillId="0" borderId="14" xfId="6" applyNumberFormat="1" applyFont="1" applyBorder="1" applyAlignment="1">
      <alignment horizontal="left" vertical="center" wrapText="1" indent="1"/>
    </xf>
    <xf numFmtId="10" fontId="27" fillId="0" borderId="6" xfId="6" applyNumberFormat="1" applyFont="1" applyBorder="1" applyAlignment="1">
      <alignment horizontal="left" vertical="center" wrapText="1" indent="1"/>
    </xf>
    <xf numFmtId="10" fontId="27" fillId="0" borderId="7" xfId="6" applyNumberFormat="1" applyFont="1" applyBorder="1" applyAlignment="1">
      <alignment horizontal="left" vertical="center" wrapText="1" indent="1"/>
    </xf>
    <xf numFmtId="10" fontId="27" fillId="0" borderId="3" xfId="6" applyNumberFormat="1" applyFont="1" applyBorder="1" applyAlignment="1">
      <alignment horizontal="center" vertical="center" wrapText="1"/>
    </xf>
    <xf numFmtId="10" fontId="27" fillId="0" borderId="3" xfId="6" applyNumberFormat="1" applyFont="1" applyBorder="1" applyAlignment="1">
      <alignment horizontal="left" vertical="center" wrapText="1" indent="1"/>
    </xf>
    <xf numFmtId="0" fontId="82" fillId="10" borderId="3" xfId="6" applyFont="1" applyFill="1" applyBorder="1" applyAlignment="1">
      <alignment horizontal="left" vertical="center" wrapText="1" indent="2"/>
    </xf>
    <xf numFmtId="0" fontId="27" fillId="0" borderId="3" xfId="6" applyFont="1" applyBorder="1" applyAlignment="1">
      <alignment horizontal="left" vertical="center" wrapText="1" indent="1"/>
    </xf>
    <xf numFmtId="0" fontId="10" fillId="2" borderId="3" xfId="6" applyFont="1" applyFill="1" applyBorder="1" applyAlignment="1">
      <alignment horizontal="left" vertical="center" wrapText="1" indent="1"/>
    </xf>
    <xf numFmtId="0" fontId="2" fillId="2" borderId="3" xfId="6" applyFont="1" applyFill="1" applyBorder="1" applyAlignment="1">
      <alignment horizontal="left" vertical="center" wrapText="1"/>
    </xf>
    <xf numFmtId="0" fontId="33" fillId="6" borderId="9" xfId="6" applyFont="1" applyFill="1" applyBorder="1" applyAlignment="1">
      <alignment horizontal="center" vertical="center" wrapText="1"/>
    </xf>
    <xf numFmtId="0" fontId="33" fillId="6" borderId="4" xfId="6" applyFont="1" applyFill="1" applyBorder="1" applyAlignment="1">
      <alignment horizontal="center" vertical="center" wrapText="1"/>
    </xf>
    <xf numFmtId="0" fontId="109" fillId="23" borderId="3" xfId="6" applyFont="1" applyFill="1" applyBorder="1" applyAlignment="1">
      <alignment horizontal="center" vertical="center"/>
    </xf>
    <xf numFmtId="0" fontId="15" fillId="0" borderId="17" xfId="6" applyFont="1" applyFill="1" applyBorder="1" applyAlignment="1">
      <alignment horizontal="center" vertical="center" wrapText="1"/>
    </xf>
    <xf numFmtId="0" fontId="15" fillId="0" borderId="8" xfId="6" applyFont="1" applyFill="1" applyBorder="1" applyAlignment="1">
      <alignment horizontal="center" vertical="center" wrapText="1"/>
    </xf>
    <xf numFmtId="0" fontId="15" fillId="0" borderId="18" xfId="6" applyFont="1" applyFill="1" applyBorder="1" applyAlignment="1">
      <alignment horizontal="center" vertical="center" wrapText="1"/>
    </xf>
    <xf numFmtId="0" fontId="15" fillId="0" borderId="11" xfId="6" applyFont="1" applyFill="1" applyBorder="1" applyAlignment="1">
      <alignment horizontal="center" vertical="center" wrapText="1"/>
    </xf>
    <xf numFmtId="0" fontId="15" fillId="0" borderId="2" xfId="6" applyFont="1" applyFill="1" applyBorder="1" applyAlignment="1">
      <alignment horizontal="center" vertical="center" wrapText="1"/>
    </xf>
    <xf numFmtId="0" fontId="15" fillId="0" borderId="16" xfId="6" applyFont="1" applyFill="1" applyBorder="1" applyAlignment="1">
      <alignment horizontal="center" vertical="center" wrapText="1"/>
    </xf>
    <xf numFmtId="0" fontId="88" fillId="10" borderId="14" xfId="6" applyFont="1" applyFill="1" applyBorder="1" applyAlignment="1">
      <alignment horizontal="left" vertical="center" wrapText="1"/>
    </xf>
    <xf numFmtId="0" fontId="88" fillId="10" borderId="6" xfId="6" applyFont="1" applyFill="1" applyBorder="1" applyAlignment="1">
      <alignment horizontal="left" vertical="center" wrapText="1"/>
    </xf>
    <xf numFmtId="0" fontId="88" fillId="10" borderId="7" xfId="6" applyFont="1" applyFill="1" applyBorder="1" applyAlignment="1">
      <alignment horizontal="left" vertical="center" wrapText="1"/>
    </xf>
    <xf numFmtId="0" fontId="2" fillId="8" borderId="14"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2" fillId="8" borderId="7" xfId="6" applyFont="1" applyFill="1" applyBorder="1" applyAlignment="1">
      <alignment horizontal="center" vertical="center" wrapText="1"/>
    </xf>
    <xf numFmtId="0" fontId="2" fillId="6" borderId="20" xfId="6" applyFont="1" applyFill="1" applyBorder="1" applyAlignment="1">
      <alignment horizontal="left" vertical="center" wrapText="1" indent="1"/>
    </xf>
    <xf numFmtId="0" fontId="2" fillId="6" borderId="0" xfId="6" applyFont="1" applyFill="1" applyBorder="1" applyAlignment="1">
      <alignment horizontal="left" vertical="center" wrapText="1" indent="1"/>
    </xf>
    <xf numFmtId="0" fontId="2" fillId="6" borderId="21" xfId="6" applyFont="1" applyFill="1" applyBorder="1" applyAlignment="1">
      <alignment horizontal="left" vertical="center" wrapText="1" indent="1"/>
    </xf>
    <xf numFmtId="0" fontId="2" fillId="6" borderId="11" xfId="6" applyFont="1" applyFill="1" applyBorder="1" applyAlignment="1">
      <alignment horizontal="left" vertical="center" wrapText="1" indent="1"/>
    </xf>
    <xf numFmtId="0" fontId="2" fillId="6" borderId="2" xfId="6" applyFont="1" applyFill="1" applyBorder="1" applyAlignment="1">
      <alignment horizontal="left" vertical="center" wrapText="1" indent="1"/>
    </xf>
    <xf numFmtId="0" fontId="2" fillId="6" borderId="16" xfId="6" applyFont="1" applyFill="1" applyBorder="1" applyAlignment="1">
      <alignment horizontal="left" vertical="center" wrapText="1" indent="1"/>
    </xf>
    <xf numFmtId="0" fontId="81" fillId="22" borderId="0" xfId="6" applyFont="1" applyFill="1" applyBorder="1" applyAlignment="1">
      <alignment horizontal="left" vertical="center" wrapText="1"/>
    </xf>
    <xf numFmtId="0" fontId="111" fillId="24" borderId="0" xfId="6" applyFont="1" applyFill="1" applyBorder="1" applyAlignment="1">
      <alignment horizontal="left" vertical="center" wrapText="1" indent="1"/>
    </xf>
    <xf numFmtId="0" fontId="36" fillId="2" borderId="0" xfId="6" applyFont="1" applyFill="1" applyAlignment="1">
      <alignment horizontal="left" vertical="center" wrapText="1" indent="1"/>
    </xf>
    <xf numFmtId="0" fontId="2" fillId="6" borderId="17" xfId="6" applyFont="1" applyFill="1" applyBorder="1" applyAlignment="1">
      <alignment horizontal="left" vertical="center" wrapText="1" indent="1"/>
    </xf>
    <xf numFmtId="0" fontId="2" fillId="6" borderId="8" xfId="6" applyFont="1" applyFill="1" applyBorder="1" applyAlignment="1">
      <alignment horizontal="left" vertical="center" wrapText="1" indent="1"/>
    </xf>
    <xf numFmtId="0" fontId="2" fillId="6" borderId="18" xfId="6" applyFont="1" applyFill="1" applyBorder="1" applyAlignment="1">
      <alignment horizontal="left" vertical="center" wrapText="1" indent="1"/>
    </xf>
    <xf numFmtId="0" fontId="14" fillId="6" borderId="9" xfId="6" applyFont="1" applyFill="1" applyBorder="1" applyAlignment="1">
      <alignment horizontal="center" vertical="center" wrapText="1"/>
    </xf>
    <xf numFmtId="0" fontId="14" fillId="6" borderId="4" xfId="6" applyFont="1" applyFill="1" applyBorder="1" applyAlignment="1">
      <alignment horizontal="center" vertical="center" wrapText="1"/>
    </xf>
    <xf numFmtId="0" fontId="9" fillId="6" borderId="3" xfId="6" applyFont="1" applyFill="1" applyBorder="1" applyAlignment="1">
      <alignment horizontal="center" vertical="center" wrapText="1"/>
    </xf>
    <xf numFmtId="0" fontId="33" fillId="0" borderId="3" xfId="6" applyFont="1" applyFill="1" applyBorder="1" applyAlignment="1">
      <alignment horizontal="center" vertical="center" wrapText="1"/>
    </xf>
    <xf numFmtId="9" fontId="10" fillId="0" borderId="3" xfId="6" applyNumberFormat="1" applyFont="1" applyFill="1" applyBorder="1" applyAlignment="1">
      <alignment horizontal="center" vertical="center" wrapText="1"/>
    </xf>
    <xf numFmtId="0" fontId="94" fillId="0" borderId="14" xfId="6" applyFont="1" applyFill="1" applyBorder="1" applyAlignment="1">
      <alignment horizontal="left" vertical="top" wrapText="1" indent="1" readingOrder="1"/>
    </xf>
    <xf numFmtId="0" fontId="94" fillId="0" borderId="6" xfId="6" applyFont="1" applyFill="1" applyBorder="1" applyAlignment="1">
      <alignment horizontal="left" vertical="top" wrapText="1" indent="1" readingOrder="1"/>
    </xf>
    <xf numFmtId="0" fontId="94" fillId="0" borderId="7" xfId="6" applyFont="1" applyFill="1" applyBorder="1" applyAlignment="1">
      <alignment horizontal="left" vertical="top" wrapText="1" indent="1" readingOrder="1"/>
    </xf>
    <xf numFmtId="0" fontId="27" fillId="0" borderId="3" xfId="6" applyFont="1" applyBorder="1" applyAlignment="1">
      <alignment horizontal="center" vertical="center" wrapText="1"/>
    </xf>
    <xf numFmtId="0" fontId="112" fillId="10" borderId="14" xfId="6" applyFont="1" applyFill="1" applyBorder="1" applyAlignment="1">
      <alignment horizontal="left" vertical="center" wrapText="1"/>
    </xf>
    <xf numFmtId="0" fontId="112" fillId="10" borderId="6" xfId="6" applyFont="1" applyFill="1" applyBorder="1" applyAlignment="1">
      <alignment horizontal="left" vertical="center" wrapText="1"/>
    </xf>
    <xf numFmtId="0" fontId="112" fillId="10" borderId="7" xfId="6" applyFont="1" applyFill="1" applyBorder="1" applyAlignment="1">
      <alignment horizontal="left" vertical="center" wrapText="1"/>
    </xf>
    <xf numFmtId="0" fontId="5" fillId="6" borderId="3" xfId="6" applyFont="1" applyFill="1" applyBorder="1" applyAlignment="1">
      <alignment horizontal="center" vertical="center" wrapText="1"/>
    </xf>
    <xf numFmtId="0" fontId="94" fillId="0" borderId="14" xfId="6" applyFont="1" applyFill="1" applyBorder="1" applyAlignment="1">
      <alignment horizontal="left" vertical="center" wrapText="1" indent="1" readingOrder="1"/>
    </xf>
    <xf numFmtId="0" fontId="94" fillId="0" borderId="7" xfId="6" applyFont="1" applyFill="1" applyBorder="1" applyAlignment="1">
      <alignment horizontal="left" vertical="center" wrapText="1" indent="1" readingOrder="1"/>
    </xf>
    <xf numFmtId="0" fontId="94" fillId="0" borderId="6" xfId="6" applyFont="1" applyFill="1" applyBorder="1" applyAlignment="1">
      <alignment horizontal="left" vertical="center" wrapText="1" indent="1" readingOrder="1"/>
    </xf>
    <xf numFmtId="0" fontId="94" fillId="0" borderId="14" xfId="6" applyFont="1" applyFill="1" applyBorder="1" applyAlignment="1">
      <alignment horizontal="left" vertical="center" wrapText="1" readingOrder="1"/>
    </xf>
    <xf numFmtId="0" fontId="94" fillId="0" borderId="6" xfId="6" applyFont="1" applyFill="1" applyBorder="1" applyAlignment="1">
      <alignment horizontal="left" vertical="center" wrapText="1" readingOrder="1"/>
    </xf>
    <xf numFmtId="0" fontId="94" fillId="0" borderId="7" xfId="6" applyFont="1" applyFill="1" applyBorder="1" applyAlignment="1">
      <alignment horizontal="left" vertical="center" wrapText="1" readingOrder="1"/>
    </xf>
    <xf numFmtId="0" fontId="113" fillId="0" borderId="14" xfId="6" applyFont="1" applyFill="1" applyBorder="1" applyAlignment="1">
      <alignment horizontal="center" vertical="center" wrapText="1" readingOrder="1"/>
    </xf>
    <xf numFmtId="0" fontId="113" fillId="0" borderId="7" xfId="6" applyFont="1" applyFill="1" applyBorder="1" applyAlignment="1">
      <alignment horizontal="center" vertical="center" wrapText="1" readingOrder="1"/>
    </xf>
    <xf numFmtId="0" fontId="72" fillId="0" borderId="14" xfId="6" applyFont="1" applyFill="1" applyBorder="1" applyAlignment="1">
      <alignment horizontal="center" vertical="center" wrapText="1" readingOrder="1"/>
    </xf>
    <xf numFmtId="0" fontId="72" fillId="0" borderId="6" xfId="6" applyFont="1" applyFill="1" applyBorder="1" applyAlignment="1">
      <alignment horizontal="center" vertical="center" wrapText="1" readingOrder="1"/>
    </xf>
    <xf numFmtId="0" fontId="72" fillId="0" borderId="7" xfId="6" applyFont="1" applyFill="1" applyBorder="1" applyAlignment="1">
      <alignment horizontal="center" vertical="center" wrapText="1" readingOrder="1"/>
    </xf>
    <xf numFmtId="0" fontId="73" fillId="10" borderId="3" xfId="6" applyFont="1" applyFill="1" applyBorder="1" applyAlignment="1">
      <alignment horizontal="left" vertical="center" wrapText="1"/>
    </xf>
    <xf numFmtId="17" fontId="14" fillId="6" borderId="3" xfId="6" applyNumberFormat="1" applyFont="1" applyFill="1" applyBorder="1" applyAlignment="1">
      <alignment horizontal="center" vertical="center" wrapText="1"/>
    </xf>
    <xf numFmtId="0" fontId="72" fillId="0" borderId="3" xfId="6" applyFont="1" applyFill="1" applyBorder="1" applyAlignment="1">
      <alignment horizontal="left" vertical="center" wrapText="1" readingOrder="1"/>
    </xf>
    <xf numFmtId="0" fontId="36" fillId="7" borderId="9" xfId="6" applyFont="1" applyFill="1" applyBorder="1" applyAlignment="1">
      <alignment horizontal="center" vertical="center" wrapText="1"/>
    </xf>
    <xf numFmtId="0" fontId="36" fillId="7" borderId="4"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5" fillId="0" borderId="7" xfId="6" applyFont="1" applyFill="1" applyBorder="1" applyAlignment="1">
      <alignment horizontal="center" vertical="center" wrapText="1"/>
    </xf>
    <xf numFmtId="0" fontId="34" fillId="0" borderId="17" xfId="6" applyFont="1" applyBorder="1" applyAlignment="1">
      <alignment vertical="top" wrapText="1"/>
    </xf>
    <xf numFmtId="0" fontId="34" fillId="0" borderId="18" xfId="6" applyFont="1" applyBorder="1" applyAlignment="1">
      <alignment vertical="top" wrapText="1"/>
    </xf>
    <xf numFmtId="0" fontId="44" fillId="5" borderId="14" xfId="6" applyFont="1" applyFill="1" applyBorder="1" applyAlignment="1">
      <alignment horizontal="left" vertical="center" wrapText="1"/>
    </xf>
    <xf numFmtId="0" fontId="44" fillId="5" borderId="6" xfId="6" applyFont="1" applyFill="1" applyBorder="1" applyAlignment="1">
      <alignment horizontal="left" vertical="center" wrapText="1"/>
    </xf>
    <xf numFmtId="0" fontId="44" fillId="5" borderId="7" xfId="6" applyFont="1" applyFill="1" applyBorder="1" applyAlignment="1">
      <alignment horizontal="left" vertical="center" wrapText="1"/>
    </xf>
    <xf numFmtId="0" fontId="112" fillId="10" borderId="56" xfId="6" applyFont="1" applyFill="1" applyBorder="1" applyAlignment="1">
      <alignment horizontal="left" vertical="center" wrapText="1" indent="1"/>
    </xf>
    <xf numFmtId="0" fontId="112" fillId="10" borderId="6" xfId="6" applyFont="1" applyFill="1" applyBorder="1" applyAlignment="1">
      <alignment horizontal="left" vertical="center" wrapText="1" indent="1"/>
    </xf>
    <xf numFmtId="0" fontId="112" fillId="10" borderId="7" xfId="6" applyFont="1" applyFill="1" applyBorder="1" applyAlignment="1">
      <alignment horizontal="left" vertical="center" wrapText="1" indent="1"/>
    </xf>
    <xf numFmtId="0" fontId="25" fillId="0" borderId="8" xfId="6" applyFont="1" applyFill="1" applyBorder="1" applyAlignment="1">
      <alignment horizontal="left" vertical="top" wrapText="1" indent="1"/>
    </xf>
    <xf numFmtId="0" fontId="25" fillId="0" borderId="0" xfId="6" applyFont="1" applyFill="1" applyBorder="1" applyAlignment="1">
      <alignment horizontal="left" vertical="top" wrapText="1" indent="1"/>
    </xf>
    <xf numFmtId="0" fontId="25" fillId="0" borderId="2" xfId="6" applyFont="1" applyFill="1" applyBorder="1" applyAlignment="1">
      <alignment horizontal="left" vertical="top" wrapText="1" indent="1"/>
    </xf>
    <xf numFmtId="0" fontId="2" fillId="0" borderId="14" xfId="6" applyFont="1" applyBorder="1" applyAlignment="1">
      <alignment horizontal="center" vertical="center" wrapText="1"/>
    </xf>
    <xf numFmtId="0" fontId="2" fillId="0" borderId="6" xfId="6" applyFont="1" applyBorder="1" applyAlignment="1">
      <alignment horizontal="center" vertical="center" wrapText="1"/>
    </xf>
    <xf numFmtId="0" fontId="2" fillId="0" borderId="7" xfId="6" applyFont="1" applyBorder="1" applyAlignment="1">
      <alignment horizontal="center" vertical="center" wrapText="1"/>
    </xf>
    <xf numFmtId="3" fontId="95" fillId="0" borderId="14" xfId="6" applyNumberFormat="1" applyFont="1" applyBorder="1" applyAlignment="1">
      <alignment horizontal="center" vertical="center" wrapText="1"/>
    </xf>
    <xf numFmtId="3" fontId="95" fillId="0" borderId="7" xfId="6" applyNumberFormat="1" applyFont="1" applyBorder="1" applyAlignment="1">
      <alignment horizontal="center" vertical="center" wrapText="1"/>
    </xf>
    <xf numFmtId="42" fontId="76" fillId="0" borderId="14" xfId="5" applyFont="1" applyBorder="1" applyAlignment="1">
      <alignment horizontal="center" vertical="center" wrapText="1"/>
    </xf>
    <xf numFmtId="42" fontId="76" fillId="0" borderId="7" xfId="5" applyFont="1" applyBorder="1" applyAlignment="1">
      <alignment horizontal="center" vertical="center" wrapText="1"/>
    </xf>
    <xf numFmtId="0" fontId="112" fillId="10" borderId="14" xfId="6" applyFont="1" applyFill="1" applyBorder="1" applyAlignment="1">
      <alignment horizontal="left" vertical="center" wrapText="1" indent="1"/>
    </xf>
    <xf numFmtId="0" fontId="15" fillId="7" borderId="11" xfId="6" applyFont="1" applyFill="1" applyBorder="1" applyAlignment="1">
      <alignment horizontal="center" vertical="center" wrapText="1"/>
    </xf>
    <xf numFmtId="0" fontId="15" fillId="7" borderId="16" xfId="6" applyFont="1" applyFill="1" applyBorder="1" applyAlignment="1">
      <alignment horizontal="center" vertical="center" wrapText="1"/>
    </xf>
    <xf numFmtId="0" fontId="34" fillId="0" borderId="3" xfId="6" applyFont="1" applyBorder="1" applyAlignment="1">
      <alignment vertical="top" wrapText="1"/>
    </xf>
    <xf numFmtId="0" fontId="35" fillId="14" borderId="3" xfId="9" applyFont="1" applyFill="1" applyBorder="1" applyAlignment="1">
      <alignment horizontal="left" vertical="center" wrapText="1" indent="1"/>
    </xf>
    <xf numFmtId="0" fontId="19" fillId="0" borderId="3" xfId="6" applyFont="1" applyBorder="1" applyAlignment="1">
      <alignment horizontal="left" vertical="center" wrapText="1" indent="1"/>
    </xf>
    <xf numFmtId="0" fontId="35" fillId="25" borderId="3" xfId="9" applyFont="1" applyFill="1" applyBorder="1" applyAlignment="1">
      <alignment horizontal="left" vertical="center" wrapText="1" indent="1"/>
    </xf>
    <xf numFmtId="9" fontId="15" fillId="0" borderId="14" xfId="6" applyNumberFormat="1" applyFont="1" applyFill="1" applyBorder="1" applyAlignment="1">
      <alignment horizontal="center" vertical="center" textRotation="255" wrapText="1"/>
    </xf>
    <xf numFmtId="9" fontId="15" fillId="0" borderId="6" xfId="6" applyNumberFormat="1" applyFont="1" applyFill="1" applyBorder="1" applyAlignment="1">
      <alignment horizontal="center" vertical="center" textRotation="255" wrapText="1"/>
    </xf>
    <xf numFmtId="9" fontId="15" fillId="0" borderId="7" xfId="6" applyNumberFormat="1" applyFont="1" applyFill="1" applyBorder="1" applyAlignment="1">
      <alignment horizontal="center" vertical="center" textRotation="255" wrapText="1"/>
    </xf>
    <xf numFmtId="0" fontId="82" fillId="10" borderId="3" xfId="6" applyFont="1" applyFill="1" applyBorder="1" applyAlignment="1">
      <alignment horizontal="left" vertical="center" wrapText="1"/>
    </xf>
    <xf numFmtId="9" fontId="13" fillId="0" borderId="3" xfId="6" applyNumberFormat="1" applyFont="1" applyFill="1" applyBorder="1" applyAlignment="1">
      <alignment horizontal="center" vertical="center" textRotation="90" wrapText="1"/>
    </xf>
    <xf numFmtId="0" fontId="89" fillId="0" borderId="3" xfId="6" applyFont="1" applyFill="1" applyBorder="1" applyAlignment="1">
      <alignment horizontal="left" vertical="center" wrapText="1" readingOrder="1"/>
    </xf>
    <xf numFmtId="0" fontId="88" fillId="10" borderId="3" xfId="6" applyFont="1" applyFill="1" applyBorder="1" applyAlignment="1">
      <alignment horizontal="left" vertical="center" wrapText="1"/>
    </xf>
    <xf numFmtId="0" fontId="89" fillId="0" borderId="3" xfId="6" applyFont="1" applyFill="1" applyBorder="1" applyAlignment="1">
      <alignment horizontal="left" vertical="center" wrapText="1" indent="1" readingOrder="1"/>
    </xf>
    <xf numFmtId="0" fontId="96" fillId="0" borderId="3" xfId="6" applyFont="1" applyFill="1" applyBorder="1" applyAlignment="1">
      <alignment horizontal="left" vertical="center" wrapText="1" indent="1" readingOrder="1"/>
    </xf>
    <xf numFmtId="0" fontId="29" fillId="5" borderId="0" xfId="6" applyFont="1" applyFill="1" applyBorder="1" applyAlignment="1">
      <alignment horizontal="left" vertical="center" wrapText="1"/>
    </xf>
    <xf numFmtId="0" fontId="2" fillId="6" borderId="17" xfId="6" applyFont="1" applyFill="1" applyBorder="1" applyAlignment="1">
      <alignment horizontal="left" vertical="top" wrapText="1" indent="2"/>
    </xf>
    <xf numFmtId="0" fontId="2" fillId="6" borderId="8" xfId="6" applyFont="1" applyFill="1" applyBorder="1" applyAlignment="1">
      <alignment horizontal="left" vertical="top" wrapText="1" indent="2"/>
    </xf>
    <xf numFmtId="0" fontId="2" fillId="6" borderId="18" xfId="6" applyFont="1" applyFill="1" applyBorder="1" applyAlignment="1">
      <alignment horizontal="left" vertical="top" wrapText="1" indent="2"/>
    </xf>
    <xf numFmtId="0" fontId="2" fillId="6" borderId="11" xfId="6" applyFont="1" applyFill="1" applyBorder="1" applyAlignment="1">
      <alignment horizontal="left" vertical="top" wrapText="1" indent="1"/>
    </xf>
    <xf numFmtId="0" fontId="2" fillId="6" borderId="2" xfId="6" applyFont="1" applyFill="1" applyBorder="1" applyAlignment="1">
      <alignment horizontal="left" vertical="top" wrapText="1" indent="1"/>
    </xf>
    <xf numFmtId="0" fontId="2" fillId="6" borderId="16" xfId="6" applyFont="1" applyFill="1" applyBorder="1" applyAlignment="1">
      <alignment horizontal="left" vertical="top" wrapText="1" indent="1"/>
    </xf>
    <xf numFmtId="0" fontId="2" fillId="6" borderId="20" xfId="6" applyFont="1" applyFill="1" applyBorder="1" applyAlignment="1">
      <alignment horizontal="left" vertical="top" wrapText="1" indent="2"/>
    </xf>
    <xf numFmtId="0" fontId="2" fillId="6" borderId="0" xfId="6" applyFont="1" applyFill="1" applyBorder="1" applyAlignment="1">
      <alignment horizontal="left" vertical="top" wrapText="1" indent="2"/>
    </xf>
    <xf numFmtId="0" fontId="2" fillId="6" borderId="21" xfId="6" applyFont="1" applyFill="1" applyBorder="1" applyAlignment="1">
      <alignment horizontal="left" vertical="top" wrapText="1" indent="2"/>
    </xf>
    <xf numFmtId="0" fontId="13" fillId="6" borderId="3" xfId="6" applyFont="1" applyFill="1" applyBorder="1" applyAlignment="1">
      <alignment horizontal="center" vertical="center" wrapText="1"/>
    </xf>
    <xf numFmtId="0" fontId="88" fillId="10" borderId="3" xfId="6" applyFont="1" applyFill="1" applyBorder="1" applyAlignment="1">
      <alignment horizontal="left" vertical="center" wrapText="1" indent="1"/>
    </xf>
    <xf numFmtId="0" fontId="110" fillId="7" borderId="17" xfId="6" applyFont="1" applyFill="1" applyBorder="1" applyAlignment="1">
      <alignment horizontal="center" vertical="center" wrapText="1"/>
    </xf>
    <xf numFmtId="0" fontId="110" fillId="7" borderId="18" xfId="6" applyFont="1" applyFill="1" applyBorder="1" applyAlignment="1">
      <alignment horizontal="center" vertical="center" wrapText="1"/>
    </xf>
    <xf numFmtId="0" fontId="110" fillId="7" borderId="11" xfId="6" applyFont="1" applyFill="1" applyBorder="1" applyAlignment="1">
      <alignment horizontal="center" vertical="center" wrapText="1"/>
    </xf>
    <xf numFmtId="0" fontId="110" fillId="7" borderId="16" xfId="6" applyFont="1" applyFill="1" applyBorder="1" applyAlignment="1">
      <alignment horizontal="center" vertical="center" wrapText="1"/>
    </xf>
    <xf numFmtId="4" fontId="95" fillId="0" borderId="14" xfId="6" applyNumberFormat="1" applyFont="1" applyBorder="1" applyAlignment="1">
      <alignment horizontal="center" vertical="center" wrapText="1"/>
    </xf>
    <xf numFmtId="4" fontId="95" fillId="0" borderId="7" xfId="6" applyNumberFormat="1" applyFont="1" applyBorder="1" applyAlignment="1">
      <alignment horizontal="center" vertical="center" wrapText="1"/>
    </xf>
    <xf numFmtId="2" fontId="10" fillId="0" borderId="3" xfId="6" applyNumberFormat="1" applyFont="1" applyBorder="1" applyAlignment="1">
      <alignment horizontal="left" vertical="center" wrapText="1"/>
    </xf>
    <xf numFmtId="0" fontId="29" fillId="7" borderId="3" xfId="6" applyFont="1" applyFill="1" applyBorder="1" applyAlignment="1">
      <alignment horizontal="center" vertical="center" wrapText="1"/>
    </xf>
    <xf numFmtId="0" fontId="29" fillId="7" borderId="14" xfId="6" applyFont="1" applyFill="1" applyBorder="1" applyAlignment="1">
      <alignment horizontal="center" vertical="center" wrapText="1"/>
    </xf>
    <xf numFmtId="0" fontId="10" fillId="0" borderId="3" xfId="6" applyFont="1" applyFill="1" applyBorder="1" applyAlignment="1">
      <alignment horizontal="center" vertical="center" wrapText="1"/>
    </xf>
    <xf numFmtId="0" fontId="25" fillId="0" borderId="3" xfId="6" applyFont="1" applyBorder="1" applyAlignment="1">
      <alignment horizontal="center" vertical="center" wrapText="1"/>
    </xf>
    <xf numFmtId="0" fontId="15" fillId="7" borderId="14" xfId="6" applyFont="1" applyFill="1" applyBorder="1" applyAlignment="1">
      <alignment horizontal="center" vertical="center" wrapText="1"/>
    </xf>
    <xf numFmtId="0" fontId="15" fillId="7" borderId="6" xfId="6" applyFont="1" applyFill="1" applyBorder="1" applyAlignment="1">
      <alignment horizontal="center" vertical="center" wrapText="1"/>
    </xf>
    <xf numFmtId="9" fontId="10" fillId="0" borderId="9" xfId="6" applyNumberFormat="1" applyFont="1" applyFill="1" applyBorder="1" applyAlignment="1">
      <alignment horizontal="center" vertical="center" wrapText="1"/>
    </xf>
    <xf numFmtId="0" fontId="10" fillId="0" borderId="4" xfId="6" applyFont="1" applyFill="1" applyBorder="1" applyAlignment="1">
      <alignment horizontal="center" vertical="center" wrapText="1"/>
    </xf>
    <xf numFmtId="9" fontId="15" fillId="0" borderId="3" xfId="6" applyNumberFormat="1" applyFont="1" applyFill="1" applyBorder="1" applyAlignment="1">
      <alignment horizontal="center" vertical="center" textRotation="90" wrapText="1"/>
    </xf>
    <xf numFmtId="164" fontId="8" fillId="0" borderId="9" xfId="6" applyNumberFormat="1" applyFont="1" applyFill="1" applyBorder="1" applyAlignment="1">
      <alignment horizontal="center" vertical="center" wrapText="1"/>
    </xf>
    <xf numFmtId="164" fontId="8" fillId="0" borderId="4" xfId="6" applyNumberFormat="1" applyFont="1" applyFill="1" applyBorder="1" applyAlignment="1">
      <alignment horizontal="center" vertical="center" wrapText="1"/>
    </xf>
    <xf numFmtId="9" fontId="10" fillId="0" borderId="4" xfId="6" applyNumberFormat="1" applyFont="1" applyFill="1" applyBorder="1" applyAlignment="1">
      <alignment horizontal="center" vertical="center" wrapText="1"/>
    </xf>
    <xf numFmtId="0" fontId="82" fillId="10" borderId="3" xfId="6" applyFont="1" applyFill="1" applyBorder="1" applyAlignment="1">
      <alignment horizontal="left" vertical="center" wrapText="1" indent="1"/>
    </xf>
    <xf numFmtId="0" fontId="10" fillId="0" borderId="14" xfId="6" applyFont="1" applyBorder="1" applyAlignment="1">
      <alignment horizontal="left" vertical="center" wrapText="1" indent="1"/>
    </xf>
    <xf numFmtId="0" fontId="10" fillId="0" borderId="7" xfId="6" applyFont="1" applyBorder="1" applyAlignment="1">
      <alignment horizontal="left" vertical="center" wrapText="1" indent="1"/>
    </xf>
    <xf numFmtId="42" fontId="2" fillId="0" borderId="3" xfId="5" applyFont="1" applyBorder="1" applyAlignment="1">
      <alignment horizontal="center" vertical="center" wrapText="1"/>
    </xf>
    <xf numFmtId="0" fontId="34" fillId="14" borderId="14" xfId="9" applyFont="1" applyFill="1" applyBorder="1" applyAlignment="1">
      <alignment horizontal="left" vertical="center" wrapText="1" indent="1"/>
    </xf>
    <xf numFmtId="0" fontId="34" fillId="14" borderId="6" xfId="9" applyFont="1" applyFill="1" applyBorder="1" applyAlignment="1">
      <alignment horizontal="left" vertical="center" wrapText="1" indent="1"/>
    </xf>
    <xf numFmtId="0" fontId="34" fillId="14" borderId="7" xfId="9" applyFont="1" applyFill="1" applyBorder="1" applyAlignment="1">
      <alignment horizontal="left" vertical="center" wrapText="1" indent="1"/>
    </xf>
    <xf numFmtId="0" fontId="114" fillId="10" borderId="14" xfId="6" applyFont="1" applyFill="1" applyBorder="1" applyAlignment="1">
      <alignment horizontal="left" vertical="center" wrapText="1" indent="2"/>
    </xf>
    <xf numFmtId="0" fontId="114" fillId="10" borderId="6" xfId="6" applyFont="1" applyFill="1" applyBorder="1" applyAlignment="1">
      <alignment horizontal="left" vertical="center" wrapText="1" indent="2"/>
    </xf>
    <xf numFmtId="0" fontId="114" fillId="10" borderId="7" xfId="6" applyFont="1" applyFill="1" applyBorder="1" applyAlignment="1">
      <alignment horizontal="left" vertical="center" wrapText="1" indent="2"/>
    </xf>
    <xf numFmtId="0" fontId="15" fillId="6" borderId="9" xfId="6" applyFont="1" applyFill="1" applyBorder="1" applyAlignment="1">
      <alignment horizontal="center" vertical="center" wrapText="1"/>
    </xf>
    <xf numFmtId="0" fontId="15" fillId="6" borderId="4" xfId="6" applyFont="1" applyFill="1" applyBorder="1" applyAlignment="1">
      <alignment horizontal="center" vertical="center" wrapText="1"/>
    </xf>
    <xf numFmtId="10" fontId="8" fillId="0" borderId="3" xfId="6" applyNumberFormat="1" applyFont="1" applyBorder="1" applyAlignment="1">
      <alignment horizontal="center" vertical="center" wrapText="1"/>
    </xf>
    <xf numFmtId="0" fontId="82" fillId="10" borderId="17" xfId="6" applyFont="1" applyFill="1" applyBorder="1" applyAlignment="1">
      <alignment horizontal="left" vertical="center" wrapText="1" indent="1"/>
    </xf>
    <xf numFmtId="0" fontId="82" fillId="10" borderId="8" xfId="6" applyFont="1" applyFill="1" applyBorder="1" applyAlignment="1">
      <alignment horizontal="left" vertical="center" wrapText="1" indent="1"/>
    </xf>
    <xf numFmtId="0" fontId="82" fillId="10" borderId="18" xfId="6" applyFont="1" applyFill="1" applyBorder="1" applyAlignment="1">
      <alignment horizontal="left" vertical="center" wrapText="1" indent="1"/>
    </xf>
    <xf numFmtId="0" fontId="82" fillId="10" borderId="11" xfId="6" applyFont="1" applyFill="1" applyBorder="1" applyAlignment="1">
      <alignment horizontal="left" vertical="center" wrapText="1" indent="1"/>
    </xf>
    <xf numFmtId="0" fontId="82" fillId="10" borderId="2" xfId="6" applyFont="1" applyFill="1" applyBorder="1" applyAlignment="1">
      <alignment horizontal="left" vertical="center" wrapText="1" indent="1"/>
    </xf>
    <xf numFmtId="0" fontId="82" fillId="10" borderId="16" xfId="6" applyFont="1" applyFill="1" applyBorder="1" applyAlignment="1">
      <alignment horizontal="left" vertical="center" wrapText="1" indent="1"/>
    </xf>
    <xf numFmtId="0" fontId="81" fillId="10" borderId="9" xfId="6" applyFont="1" applyFill="1" applyBorder="1" applyAlignment="1">
      <alignment horizontal="center" vertical="center" wrapText="1"/>
    </xf>
    <xf numFmtId="0" fontId="81" fillId="10" borderId="4" xfId="6" applyFont="1" applyFill="1" applyBorder="1" applyAlignment="1">
      <alignment horizontal="center" vertical="center" wrapText="1"/>
    </xf>
    <xf numFmtId="9" fontId="2" fillId="6" borderId="9" xfId="6" applyNumberFormat="1" applyFont="1" applyFill="1" applyBorder="1" applyAlignment="1">
      <alignment horizontal="center" vertical="center" wrapText="1"/>
    </xf>
    <xf numFmtId="9" fontId="2" fillId="6" borderId="4" xfId="6" applyNumberFormat="1" applyFont="1" applyFill="1" applyBorder="1" applyAlignment="1">
      <alignment horizontal="center" vertical="center" wrapText="1"/>
    </xf>
    <xf numFmtId="10" fontId="27" fillId="0" borderId="17" xfId="6" applyNumberFormat="1" applyFont="1" applyBorder="1" applyAlignment="1">
      <alignment horizontal="left" vertical="center" wrapText="1"/>
    </xf>
    <xf numFmtId="10" fontId="27" fillId="0" borderId="8" xfId="6" applyNumberFormat="1" applyFont="1" applyBorder="1" applyAlignment="1">
      <alignment horizontal="left" vertical="center" wrapText="1"/>
    </xf>
    <xf numFmtId="10" fontId="27" fillId="0" borderId="18" xfId="6" applyNumberFormat="1" applyFont="1" applyBorder="1" applyAlignment="1">
      <alignment horizontal="left" vertical="center" wrapText="1"/>
    </xf>
    <xf numFmtId="10" fontId="27" fillId="0" borderId="20" xfId="6" applyNumberFormat="1" applyFont="1" applyBorder="1" applyAlignment="1">
      <alignment horizontal="left" vertical="center" wrapText="1"/>
    </xf>
    <xf numFmtId="10" fontId="27" fillId="0" borderId="0" xfId="6" applyNumberFormat="1" applyFont="1" applyBorder="1" applyAlignment="1">
      <alignment horizontal="left" vertical="center" wrapText="1"/>
    </xf>
    <xf numFmtId="10" fontId="27" fillId="0" borderId="21" xfId="6" applyNumberFormat="1" applyFont="1" applyBorder="1" applyAlignment="1">
      <alignment horizontal="left" vertical="center" wrapText="1"/>
    </xf>
    <xf numFmtId="10" fontId="27" fillId="0" borderId="11" xfId="6" applyNumberFormat="1" applyFont="1" applyBorder="1" applyAlignment="1">
      <alignment horizontal="left" vertical="center" wrapText="1"/>
    </xf>
    <xf numFmtId="10" fontId="27" fillId="0" borderId="2" xfId="6" applyNumberFormat="1" applyFont="1" applyBorder="1" applyAlignment="1">
      <alignment horizontal="left" vertical="center" wrapText="1"/>
    </xf>
    <xf numFmtId="10" fontId="27" fillId="0" borderId="16" xfId="6" applyNumberFormat="1" applyFont="1" applyBorder="1" applyAlignment="1">
      <alignment horizontal="left" vertical="center" wrapText="1"/>
    </xf>
    <xf numFmtId="0" fontId="19" fillId="6" borderId="9" xfId="6" applyFont="1" applyFill="1" applyBorder="1" applyAlignment="1">
      <alignment horizontal="center" vertical="center" wrapText="1"/>
    </xf>
    <xf numFmtId="0" fontId="19" fillId="6" borderId="4" xfId="6" applyFont="1" applyFill="1" applyBorder="1" applyAlignment="1">
      <alignment horizontal="center" vertical="center" wrapText="1"/>
    </xf>
    <xf numFmtId="0" fontId="2" fillId="2" borderId="0" xfId="6" applyFont="1" applyFill="1" applyAlignment="1">
      <alignment horizontal="left" vertical="center" wrapText="1" indent="1"/>
    </xf>
    <xf numFmtId="0" fontId="107" fillId="0" borderId="3" xfId="6" applyFont="1" applyFill="1" applyBorder="1" applyAlignment="1">
      <alignment horizontal="left" vertical="top" wrapText="1" indent="1" readingOrder="1"/>
    </xf>
    <xf numFmtId="0" fontId="94" fillId="0" borderId="3" xfId="6" applyFont="1" applyFill="1" applyBorder="1" applyAlignment="1">
      <alignment horizontal="left" vertical="center" wrapText="1" readingOrder="1"/>
    </xf>
    <xf numFmtId="0" fontId="112" fillId="10" borderId="3" xfId="6" applyFont="1" applyFill="1" applyBorder="1" applyAlignment="1">
      <alignment horizontal="left" vertical="center" wrapText="1" indent="1"/>
    </xf>
    <xf numFmtId="0" fontId="112" fillId="10" borderId="3" xfId="6" applyFont="1" applyFill="1" applyBorder="1" applyAlignment="1">
      <alignment horizontal="left" vertical="center" wrapText="1" indent="2"/>
    </xf>
    <xf numFmtId="0" fontId="35" fillId="0" borderId="3" xfId="6" applyFont="1" applyFill="1" applyBorder="1" applyAlignment="1">
      <alignment horizontal="left" vertical="center" wrapText="1"/>
    </xf>
    <xf numFmtId="168" fontId="30" fillId="2" borderId="3" xfId="6" applyNumberFormat="1" applyFont="1" applyFill="1" applyBorder="1" applyAlignment="1">
      <alignment horizontal="center" vertical="center" wrapText="1"/>
    </xf>
    <xf numFmtId="10" fontId="30" fillId="0" borderId="3" xfId="12" applyNumberFormat="1" applyFont="1" applyBorder="1" applyAlignment="1">
      <alignment horizontal="center" vertical="center" wrapText="1"/>
    </xf>
    <xf numFmtId="0" fontId="89" fillId="0" borderId="17" xfId="6" applyFont="1" applyFill="1" applyBorder="1" applyAlignment="1">
      <alignment horizontal="left" vertical="center" wrapText="1" readingOrder="1"/>
    </xf>
    <xf numFmtId="0" fontId="89" fillId="0" borderId="18" xfId="6" applyFont="1" applyFill="1" applyBorder="1" applyAlignment="1">
      <alignment horizontal="left" vertical="center" wrapText="1" readingOrder="1"/>
    </xf>
    <xf numFmtId="0" fontId="19" fillId="0" borderId="3" xfId="6" applyFont="1" applyFill="1" applyBorder="1" applyAlignment="1">
      <alignment horizontal="left" vertical="center" wrapText="1"/>
    </xf>
    <xf numFmtId="0" fontId="107" fillId="0" borderId="3" xfId="6" applyFont="1" applyFill="1" applyBorder="1" applyAlignment="1">
      <alignment horizontal="left" vertical="center" wrapText="1" readingOrder="1"/>
    </xf>
    <xf numFmtId="0" fontId="89" fillId="0" borderId="14" xfId="6" applyFont="1" applyFill="1" applyBorder="1" applyAlignment="1">
      <alignment horizontal="left" vertical="center" wrapText="1" readingOrder="1"/>
    </xf>
    <xf numFmtId="0" fontId="89" fillId="0" borderId="7" xfId="6" applyFont="1" applyFill="1" applyBorder="1" applyAlignment="1">
      <alignment horizontal="left" vertical="center" wrapText="1" readingOrder="1"/>
    </xf>
    <xf numFmtId="0" fontId="107" fillId="0" borderId="14" xfId="6" applyFont="1" applyFill="1" applyBorder="1" applyAlignment="1">
      <alignment horizontal="left" vertical="center" wrapText="1" readingOrder="1"/>
    </xf>
    <xf numFmtId="0" fontId="107" fillId="0" borderId="6" xfId="6" applyFont="1" applyFill="1" applyBorder="1" applyAlignment="1">
      <alignment horizontal="left" vertical="center" wrapText="1" readingOrder="1"/>
    </xf>
    <xf numFmtId="0" fontId="107" fillId="0" borderId="7" xfId="6" applyFont="1" applyFill="1" applyBorder="1" applyAlignment="1">
      <alignment horizontal="left" vertical="center" wrapText="1" readingOrder="1"/>
    </xf>
    <xf numFmtId="0" fontId="88" fillId="10" borderId="14" xfId="6" applyFont="1" applyFill="1" applyBorder="1" applyAlignment="1">
      <alignment horizontal="left" vertical="center" wrapText="1" indent="3"/>
    </xf>
    <xf numFmtId="0" fontId="88" fillId="10" borderId="6" xfId="6" applyFont="1" applyFill="1" applyBorder="1" applyAlignment="1">
      <alignment horizontal="left" vertical="center" wrapText="1" indent="3"/>
    </xf>
    <xf numFmtId="0" fontId="88" fillId="10" borderId="7" xfId="6" applyFont="1" applyFill="1" applyBorder="1" applyAlignment="1">
      <alignment horizontal="left" vertical="center" wrapText="1" indent="3"/>
    </xf>
    <xf numFmtId="0" fontId="34" fillId="0" borderId="17" xfId="9" applyFont="1" applyFill="1" applyBorder="1" applyAlignment="1">
      <alignment horizontal="left" vertical="center" wrapText="1" indent="1"/>
    </xf>
    <xf numFmtId="0" fontId="34" fillId="0" borderId="8" xfId="9" applyFont="1" applyFill="1" applyBorder="1" applyAlignment="1">
      <alignment horizontal="left" vertical="center" wrapText="1" indent="1"/>
    </xf>
    <xf numFmtId="0" fontId="10" fillId="0" borderId="3" xfId="6" applyFont="1" applyFill="1" applyBorder="1" applyAlignment="1">
      <alignment horizontal="left" vertical="center" wrapText="1" indent="1"/>
    </xf>
    <xf numFmtId="0" fontId="19" fillId="0" borderId="14" xfId="6" applyFont="1" applyFill="1" applyBorder="1" applyAlignment="1">
      <alignment vertical="center" wrapText="1"/>
    </xf>
    <xf numFmtId="0" fontId="19" fillId="0" borderId="7" xfId="6" applyFont="1" applyFill="1" applyBorder="1" applyAlignment="1">
      <alignment vertical="center" wrapText="1"/>
    </xf>
    <xf numFmtId="0" fontId="34" fillId="0" borderId="3" xfId="6" applyFont="1" applyFill="1" applyBorder="1" applyAlignment="1">
      <alignment horizontal="left" vertical="center" wrapText="1" indent="1"/>
    </xf>
    <xf numFmtId="0" fontId="19" fillId="0" borderId="14" xfId="6" applyFont="1" applyFill="1" applyBorder="1" applyAlignment="1">
      <alignment vertical="top" wrapText="1"/>
    </xf>
    <xf numFmtId="0" fontId="19" fillId="0" borderId="7" xfId="6" applyFont="1" applyFill="1" applyBorder="1" applyAlignment="1">
      <alignment vertical="top" wrapText="1"/>
    </xf>
    <xf numFmtId="0" fontId="34" fillId="0" borderId="57" xfId="9" applyFont="1" applyFill="1" applyBorder="1" applyAlignment="1">
      <alignment horizontal="left" vertical="center" wrapText="1" indent="1"/>
    </xf>
    <xf numFmtId="0" fontId="34" fillId="0" borderId="14" xfId="9" applyFont="1" applyFill="1" applyBorder="1" applyAlignment="1">
      <alignment horizontal="left" vertical="center" wrapText="1"/>
    </xf>
    <xf numFmtId="0" fontId="34" fillId="0" borderId="6" xfId="9" applyFont="1" applyFill="1" applyBorder="1" applyAlignment="1">
      <alignment horizontal="left" vertical="center" wrapText="1"/>
    </xf>
    <xf numFmtId="0" fontId="34" fillId="0" borderId="7" xfId="9" applyFont="1" applyFill="1" applyBorder="1" applyAlignment="1">
      <alignment horizontal="left" vertical="center" wrapText="1"/>
    </xf>
    <xf numFmtId="0" fontId="10" fillId="0" borderId="7" xfId="6" applyFont="1" applyFill="1" applyBorder="1" applyAlignment="1">
      <alignment horizontal="left" vertical="center" wrapText="1" indent="1"/>
    </xf>
    <xf numFmtId="0" fontId="10" fillId="0" borderId="3" xfId="6" applyFont="1" applyFill="1" applyBorder="1" applyAlignment="1">
      <alignment horizontal="left" vertical="top" wrapText="1" indent="1"/>
    </xf>
    <xf numFmtId="0" fontId="34" fillId="0" borderId="17" xfId="9" applyFont="1" applyFill="1" applyBorder="1" applyAlignment="1">
      <alignment horizontal="left" vertical="center" wrapText="1"/>
    </xf>
    <xf numFmtId="0" fontId="34" fillId="0" borderId="8" xfId="9" applyFont="1" applyFill="1" applyBorder="1" applyAlignment="1">
      <alignment horizontal="left" vertical="center" wrapText="1"/>
    </xf>
    <xf numFmtId="0" fontId="19" fillId="0" borderId="17" xfId="6" applyFont="1" applyFill="1" applyBorder="1" applyAlignment="1">
      <alignment vertical="center" wrapText="1"/>
    </xf>
    <xf numFmtId="0" fontId="19" fillId="0" borderId="18" xfId="6" applyFont="1" applyFill="1" applyBorder="1" applyAlignment="1">
      <alignment vertical="center" wrapText="1"/>
    </xf>
    <xf numFmtId="0" fontId="10" fillId="2" borderId="3" xfId="6" applyFont="1" applyFill="1" applyBorder="1" applyAlignment="1">
      <alignment horizontal="left" vertical="center" wrapText="1"/>
    </xf>
    <xf numFmtId="0" fontId="2" fillId="7" borderId="7" xfId="6" applyFont="1" applyFill="1" applyBorder="1" applyAlignment="1">
      <alignment horizontal="center" vertical="center" wrapText="1"/>
    </xf>
    <xf numFmtId="10" fontId="2" fillId="0" borderId="9" xfId="12" applyNumberFormat="1" applyFont="1" applyBorder="1" applyAlignment="1">
      <alignment horizontal="center" vertical="center" wrapText="1"/>
    </xf>
    <xf numFmtId="10" fontId="2" fillId="0" borderId="22" xfId="12" applyNumberFormat="1" applyFont="1" applyBorder="1" applyAlignment="1">
      <alignment horizontal="center" vertical="center" wrapText="1"/>
    </xf>
    <xf numFmtId="10" fontId="2" fillId="0" borderId="4" xfId="12" applyNumberFormat="1" applyFont="1" applyBorder="1" applyAlignment="1">
      <alignment horizontal="center" vertical="center" wrapText="1"/>
    </xf>
    <xf numFmtId="164" fontId="28" fillId="0" borderId="9" xfId="6" applyNumberFormat="1" applyFont="1" applyFill="1" applyBorder="1" applyAlignment="1">
      <alignment horizontal="center" vertical="center" wrapText="1"/>
    </xf>
    <xf numFmtId="164" fontId="28" fillId="0" borderId="22" xfId="6" applyNumberFormat="1" applyFont="1" applyFill="1" applyBorder="1" applyAlignment="1">
      <alignment horizontal="center" vertical="center" wrapText="1"/>
    </xf>
    <xf numFmtId="164" fontId="28" fillId="0" borderId="4" xfId="6" applyNumberFormat="1" applyFont="1" applyFill="1" applyBorder="1" applyAlignment="1">
      <alignment horizontal="center" vertical="center" wrapText="1"/>
    </xf>
    <xf numFmtId="0" fontId="29" fillId="0" borderId="14" xfId="6" applyFont="1" applyBorder="1" applyAlignment="1">
      <alignment horizontal="right" vertical="center" wrapText="1"/>
    </xf>
    <xf numFmtId="0" fontId="29" fillId="0" borderId="6" xfId="6" applyFont="1" applyBorder="1" applyAlignment="1">
      <alignment horizontal="right" vertical="center" wrapText="1"/>
    </xf>
    <xf numFmtId="0" fontId="29" fillId="0" borderId="7" xfId="6" applyFont="1" applyBorder="1" applyAlignment="1">
      <alignment horizontal="right" vertical="center" wrapText="1"/>
    </xf>
    <xf numFmtId="42" fontId="95" fillId="0" borderId="11" xfId="5" applyFont="1" applyBorder="1" applyAlignment="1">
      <alignment horizontal="center" vertical="center" wrapText="1"/>
    </xf>
    <xf numFmtId="42" fontId="95" fillId="0" borderId="16" xfId="5" applyFont="1" applyBorder="1" applyAlignment="1">
      <alignment horizontal="center" vertical="center" wrapText="1"/>
    </xf>
    <xf numFmtId="10" fontId="27" fillId="0" borderId="17" xfId="6" applyNumberFormat="1" applyFont="1" applyBorder="1" applyAlignment="1">
      <alignment horizontal="center" vertical="center" wrapText="1"/>
    </xf>
    <xf numFmtId="10" fontId="27" fillId="0" borderId="18" xfId="6" applyNumberFormat="1" applyFont="1" applyBorder="1" applyAlignment="1">
      <alignment horizontal="center" vertical="center" wrapText="1"/>
    </xf>
    <xf numFmtId="10" fontId="27" fillId="0" borderId="20" xfId="6" applyNumberFormat="1" applyFont="1" applyBorder="1" applyAlignment="1">
      <alignment horizontal="center" vertical="center" wrapText="1"/>
    </xf>
    <xf numFmtId="10" fontId="27" fillId="0" borderId="21" xfId="6" applyNumberFormat="1" applyFont="1" applyBorder="1" applyAlignment="1">
      <alignment horizontal="center" vertical="center" wrapText="1"/>
    </xf>
    <xf numFmtId="10" fontId="27" fillId="0" borderId="11" xfId="6" applyNumberFormat="1" applyFont="1" applyBorder="1" applyAlignment="1">
      <alignment horizontal="center" vertical="center" wrapText="1"/>
    </xf>
    <xf numFmtId="10" fontId="27" fillId="0" borderId="16" xfId="6" applyNumberFormat="1" applyFont="1" applyBorder="1" applyAlignment="1">
      <alignment horizontal="center" vertical="center" wrapText="1"/>
    </xf>
    <xf numFmtId="10" fontId="27" fillId="0" borderId="8" xfId="6" applyNumberFormat="1" applyFont="1" applyBorder="1" applyAlignment="1">
      <alignment horizontal="center" vertical="center" wrapText="1"/>
    </xf>
    <xf numFmtId="10" fontId="27" fillId="0" borderId="0" xfId="6" applyNumberFormat="1" applyFont="1" applyBorder="1" applyAlignment="1">
      <alignment horizontal="center" vertical="center" wrapText="1"/>
    </xf>
    <xf numFmtId="10" fontId="27" fillId="0" borderId="2" xfId="6" applyNumberFormat="1" applyFont="1" applyBorder="1" applyAlignment="1">
      <alignment horizontal="center" vertical="center" wrapText="1"/>
    </xf>
    <xf numFmtId="0" fontId="109" fillId="23" borderId="8" xfId="6" applyFont="1" applyFill="1" applyBorder="1" applyAlignment="1">
      <alignment horizontal="center" vertical="center"/>
    </xf>
    <xf numFmtId="0" fontId="109" fillId="23" borderId="2" xfId="6" applyFont="1" applyFill="1" applyBorder="1" applyAlignment="1">
      <alignment horizontal="center" vertical="center"/>
    </xf>
    <xf numFmtId="168" fontId="2" fillId="2" borderId="17" xfId="6" applyNumberFormat="1" applyFont="1" applyFill="1" applyBorder="1" applyAlignment="1">
      <alignment horizontal="center" vertical="center" wrapText="1"/>
    </xf>
    <xf numFmtId="168" fontId="2" fillId="2" borderId="18" xfId="6" applyNumberFormat="1" applyFont="1" applyFill="1" applyBorder="1" applyAlignment="1">
      <alignment horizontal="center" vertical="center" wrapText="1"/>
    </xf>
    <xf numFmtId="168" fontId="2" fillId="2" borderId="20" xfId="6" applyNumberFormat="1" applyFont="1" applyFill="1" applyBorder="1" applyAlignment="1">
      <alignment horizontal="center" vertical="center" wrapText="1"/>
    </xf>
    <xf numFmtId="168" fontId="2" fillId="2" borderId="21" xfId="6" applyNumberFormat="1" applyFont="1" applyFill="1" applyBorder="1" applyAlignment="1">
      <alignment horizontal="center" vertical="center" wrapText="1"/>
    </xf>
    <xf numFmtId="168" fontId="2" fillId="2" borderId="11" xfId="6" applyNumberFormat="1" applyFont="1" applyFill="1" applyBorder="1" applyAlignment="1">
      <alignment horizontal="center" vertical="center" wrapText="1"/>
    </xf>
    <xf numFmtId="168" fontId="2" fillId="2" borderId="16" xfId="6" applyNumberFormat="1" applyFont="1" applyFill="1" applyBorder="1" applyAlignment="1">
      <alignment horizontal="center" vertical="center" wrapText="1"/>
    </xf>
    <xf numFmtId="0" fontId="15" fillId="26" borderId="7" xfId="6" applyFont="1" applyFill="1" applyBorder="1" applyAlignment="1">
      <alignment horizontal="center" vertical="center" wrapText="1"/>
    </xf>
    <xf numFmtId="0" fontId="15" fillId="26" borderId="3" xfId="6" applyFont="1" applyFill="1" applyBorder="1" applyAlignment="1">
      <alignment horizontal="center" vertical="center" wrapText="1"/>
    </xf>
    <xf numFmtId="0" fontId="88" fillId="10" borderId="56" xfId="6" applyFont="1" applyFill="1" applyBorder="1" applyAlignment="1">
      <alignment horizontal="left" vertical="center" wrapText="1"/>
    </xf>
    <xf numFmtId="3" fontId="90" fillId="0" borderId="14" xfId="6" applyNumberFormat="1" applyFont="1" applyBorder="1" applyAlignment="1">
      <alignment horizontal="center" vertical="center" wrapText="1"/>
    </xf>
    <xf numFmtId="3" fontId="90" fillId="0" borderId="7" xfId="6" applyNumberFormat="1" applyFont="1" applyBorder="1" applyAlignment="1">
      <alignment horizontal="center" vertical="center" wrapText="1"/>
    </xf>
    <xf numFmtId="166" fontId="2" fillId="0" borderId="3" xfId="12" applyNumberFormat="1" applyFont="1" applyBorder="1" applyAlignment="1">
      <alignment horizontal="center" vertical="center" wrapText="1"/>
    </xf>
    <xf numFmtId="0" fontId="25" fillId="0" borderId="3" xfId="6" applyFont="1" applyBorder="1" applyAlignment="1">
      <alignment horizontal="left" vertical="center" wrapText="1"/>
    </xf>
    <xf numFmtId="0" fontId="90" fillId="7" borderId="9" xfId="6" applyFont="1" applyFill="1" applyBorder="1" applyAlignment="1">
      <alignment horizontal="center" vertical="center" wrapText="1"/>
    </xf>
    <xf numFmtId="0" fontId="90" fillId="7" borderId="4" xfId="6" applyFont="1" applyFill="1" applyBorder="1" applyAlignment="1">
      <alignment horizontal="center" vertical="center" wrapText="1"/>
    </xf>
    <xf numFmtId="42" fontId="76" fillId="0" borderId="11" xfId="5" applyFont="1" applyBorder="1" applyAlignment="1">
      <alignment horizontal="center" vertical="center" wrapText="1"/>
    </xf>
    <xf numFmtId="42" fontId="76" fillId="0" borderId="16" xfId="5" applyFont="1" applyBorder="1" applyAlignment="1">
      <alignment horizontal="center" vertical="center" wrapText="1"/>
    </xf>
    <xf numFmtId="0" fontId="29" fillId="2" borderId="0" xfId="6" applyFont="1" applyFill="1" applyAlignment="1">
      <alignment horizontal="left" vertical="center" wrapText="1"/>
    </xf>
    <xf numFmtId="0" fontId="37" fillId="6" borderId="17" xfId="6" applyFont="1" applyFill="1" applyBorder="1" applyAlignment="1">
      <alignment horizontal="left" vertical="center" wrapText="1" indent="1"/>
    </xf>
    <xf numFmtId="0" fontId="37" fillId="6" borderId="8" xfId="6" applyFont="1" applyFill="1" applyBorder="1" applyAlignment="1">
      <alignment horizontal="left" vertical="center" wrapText="1" indent="1"/>
    </xf>
    <xf numFmtId="0" fontId="37" fillId="6" borderId="18" xfId="6" applyFont="1" applyFill="1" applyBorder="1" applyAlignment="1">
      <alignment horizontal="left" vertical="center" wrapText="1" indent="1"/>
    </xf>
    <xf numFmtId="0" fontId="37" fillId="6" borderId="11" xfId="6" applyFont="1" applyFill="1" applyBorder="1" applyAlignment="1">
      <alignment horizontal="left" vertical="center" wrapText="1" indent="1"/>
    </xf>
    <xf numFmtId="0" fontId="37" fillId="6" borderId="2" xfId="6" applyFont="1" applyFill="1" applyBorder="1" applyAlignment="1">
      <alignment horizontal="left" vertical="center" wrapText="1" indent="1"/>
    </xf>
    <xf numFmtId="0" fontId="37" fillId="6" borderId="16" xfId="6" applyFont="1" applyFill="1" applyBorder="1" applyAlignment="1">
      <alignment horizontal="left" vertical="center" wrapText="1" indent="1"/>
    </xf>
    <xf numFmtId="0" fontId="25" fillId="7" borderId="9" xfId="6" applyFont="1" applyFill="1" applyBorder="1" applyAlignment="1">
      <alignment horizontal="center" vertical="center" wrapText="1"/>
    </xf>
    <xf numFmtId="0" fontId="25" fillId="7" borderId="22" xfId="6" applyFont="1" applyFill="1" applyBorder="1" applyAlignment="1">
      <alignment horizontal="center" vertical="center" wrapText="1"/>
    </xf>
    <xf numFmtId="0" fontId="25" fillId="7" borderId="4" xfId="6" applyFont="1" applyFill="1" applyBorder="1" applyAlignment="1">
      <alignment horizontal="center" vertical="center" wrapText="1"/>
    </xf>
    <xf numFmtId="0" fontId="34" fillId="0" borderId="50" xfId="0" applyFont="1" applyBorder="1" applyAlignment="1">
      <alignment vertical="center" wrapText="1"/>
    </xf>
    <xf numFmtId="0" fontId="47" fillId="0" borderId="47" xfId="0" applyFont="1" applyBorder="1" applyAlignment="1">
      <alignment vertical="center"/>
    </xf>
    <xf numFmtId="0" fontId="25" fillId="7" borderId="14" xfId="6" applyFont="1" applyFill="1" applyBorder="1" applyAlignment="1">
      <alignment horizontal="center" vertical="center" wrapText="1"/>
    </xf>
    <xf numFmtId="0" fontId="25" fillId="7" borderId="7" xfId="6" applyFont="1" applyFill="1" applyBorder="1" applyAlignment="1">
      <alignment horizontal="center" vertical="center" wrapText="1"/>
    </xf>
    <xf numFmtId="166" fontId="15" fillId="0" borderId="14" xfId="6" applyNumberFormat="1" applyFont="1" applyFill="1" applyBorder="1" applyAlignment="1">
      <alignment horizontal="center" vertical="center" textRotation="90" wrapText="1"/>
    </xf>
    <xf numFmtId="166" fontId="15" fillId="0" borderId="6" xfId="6" applyNumberFormat="1" applyFont="1" applyFill="1" applyBorder="1" applyAlignment="1">
      <alignment horizontal="center" vertical="center" textRotation="90" wrapText="1"/>
    </xf>
    <xf numFmtId="166" fontId="15" fillId="0" borderId="7" xfId="6" applyNumberFormat="1" applyFont="1" applyFill="1" applyBorder="1" applyAlignment="1">
      <alignment horizontal="center" vertical="center" textRotation="90" wrapText="1"/>
    </xf>
    <xf numFmtId="0" fontId="10" fillId="14" borderId="14" xfId="9" applyFont="1" applyFill="1" applyBorder="1" applyAlignment="1">
      <alignment horizontal="left" vertical="center" wrapText="1" indent="1"/>
    </xf>
    <xf numFmtId="0" fontId="10" fillId="14" borderId="6" xfId="9" applyFont="1" applyFill="1" applyBorder="1" applyAlignment="1">
      <alignment horizontal="left" vertical="center" wrapText="1" indent="1"/>
    </xf>
    <xf numFmtId="0" fontId="10" fillId="14" borderId="7" xfId="9" applyFont="1" applyFill="1" applyBorder="1" applyAlignment="1">
      <alignment horizontal="left" vertical="center" wrapText="1" indent="1"/>
    </xf>
    <xf numFmtId="0" fontId="89" fillId="0" borderId="14" xfId="6" applyFont="1" applyFill="1" applyBorder="1" applyAlignment="1">
      <alignment horizontal="left" vertical="center" wrapText="1" indent="1" readingOrder="1"/>
    </xf>
    <xf numFmtId="0" fontId="89" fillId="0" borderId="7" xfId="6" applyFont="1" applyFill="1" applyBorder="1" applyAlignment="1">
      <alignment horizontal="left" vertical="center" wrapText="1" indent="1" readingOrder="1"/>
    </xf>
    <xf numFmtId="0" fontId="107" fillId="0" borderId="14" xfId="6" applyFont="1" applyFill="1" applyBorder="1" applyAlignment="1">
      <alignment horizontal="left" vertical="center" wrapText="1" indent="1" readingOrder="1"/>
    </xf>
    <xf numFmtId="0" fontId="107" fillId="0" borderId="7" xfId="6" applyFont="1" applyFill="1" applyBorder="1" applyAlignment="1">
      <alignment horizontal="left" vertical="center" wrapText="1" indent="1" readingOrder="1"/>
    </xf>
    <xf numFmtId="0" fontId="10" fillId="0" borderId="14" xfId="6" applyFont="1" applyBorder="1" applyAlignment="1">
      <alignment horizontal="left" vertical="center" wrapText="1"/>
    </xf>
    <xf numFmtId="0" fontId="10" fillId="0" borderId="7" xfId="6" applyFont="1" applyBorder="1" applyAlignment="1">
      <alignment horizontal="left" vertical="center" wrapText="1"/>
    </xf>
    <xf numFmtId="0" fontId="25" fillId="0" borderId="17" xfId="6"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0" borderId="18" xfId="6" applyFont="1" applyFill="1" applyBorder="1" applyAlignment="1">
      <alignment horizontal="center" vertical="center" wrapText="1"/>
    </xf>
    <xf numFmtId="0" fontId="25" fillId="0" borderId="11" xfId="6" applyFont="1" applyFill="1" applyBorder="1" applyAlignment="1">
      <alignment horizontal="center" vertical="center" wrapText="1"/>
    </xf>
    <xf numFmtId="0" fontId="25" fillId="0" borderId="2" xfId="6" applyFont="1" applyFill="1" applyBorder="1" applyAlignment="1">
      <alignment horizontal="center" vertical="center" wrapText="1"/>
    </xf>
    <xf numFmtId="0" fontId="25" fillId="0" borderId="16" xfId="6" applyFont="1" applyFill="1" applyBorder="1" applyAlignment="1">
      <alignment horizontal="center" vertical="center" wrapText="1"/>
    </xf>
    <xf numFmtId="0" fontId="10" fillId="0" borderId="50" xfId="0" applyFont="1" applyFill="1" applyBorder="1" applyAlignment="1">
      <alignment horizontal="left" vertical="center" wrapText="1"/>
    </xf>
    <xf numFmtId="0" fontId="47" fillId="0" borderId="52" xfId="0" applyFont="1" applyFill="1" applyBorder="1"/>
    <xf numFmtId="0" fontId="47" fillId="0" borderId="47" xfId="0" applyFont="1" applyFill="1" applyBorder="1"/>
    <xf numFmtId="0" fontId="15" fillId="0" borderId="14" xfId="6" applyFont="1" applyFill="1" applyBorder="1" applyAlignment="1">
      <alignment horizontal="center" vertical="center" wrapText="1"/>
    </xf>
    <xf numFmtId="0" fontId="15" fillId="0" borderId="6" xfId="6" applyFont="1" applyFill="1" applyBorder="1" applyAlignment="1">
      <alignment horizontal="center" vertical="center" wrapText="1"/>
    </xf>
    <xf numFmtId="0" fontId="15" fillId="0" borderId="7" xfId="6" applyFont="1" applyFill="1" applyBorder="1" applyAlignment="1">
      <alignment horizontal="center" vertical="center" wrapText="1"/>
    </xf>
    <xf numFmtId="0" fontId="15" fillId="0" borderId="14" xfId="6" applyFont="1" applyBorder="1" applyAlignment="1">
      <alignment horizontal="center" vertical="center" wrapText="1"/>
    </xf>
    <xf numFmtId="0" fontId="15" fillId="0" borderId="7" xfId="6" applyFont="1" applyBorder="1" applyAlignment="1">
      <alignment horizontal="center" vertical="center" wrapText="1"/>
    </xf>
    <xf numFmtId="10" fontId="59" fillId="5" borderId="8" xfId="6" applyNumberFormat="1" applyFont="1" applyFill="1" applyBorder="1" applyAlignment="1">
      <alignment horizontal="center" vertical="center"/>
    </xf>
    <xf numFmtId="17" fontId="15" fillId="6" borderId="3" xfId="6" applyNumberFormat="1" applyFont="1" applyFill="1" applyBorder="1" applyAlignment="1">
      <alignment horizontal="center" vertical="center" wrapText="1"/>
    </xf>
    <xf numFmtId="0" fontId="25" fillId="0" borderId="14" xfId="6" applyFont="1" applyBorder="1" applyAlignment="1">
      <alignment horizontal="center" vertical="center" wrapText="1"/>
    </xf>
    <xf numFmtId="0" fontId="25" fillId="0" borderId="7" xfId="6" applyFont="1" applyBorder="1" applyAlignment="1">
      <alignment horizontal="center" vertical="center" wrapText="1"/>
    </xf>
    <xf numFmtId="0" fontId="108" fillId="22" borderId="3" xfId="6" applyFont="1" applyFill="1" applyBorder="1" applyAlignment="1">
      <alignment horizontal="left" vertical="center" wrapText="1" indent="1"/>
    </xf>
    <xf numFmtId="0" fontId="110" fillId="11" borderId="3" xfId="6" applyFont="1" applyFill="1" applyBorder="1" applyAlignment="1">
      <alignment horizontal="center" vertical="center" wrapText="1"/>
    </xf>
    <xf numFmtId="0" fontId="15" fillId="6" borderId="17" xfId="6" applyFont="1" applyFill="1" applyBorder="1" applyAlignment="1">
      <alignment horizontal="center" vertical="center" wrapText="1"/>
    </xf>
    <xf numFmtId="0" fontId="15" fillId="6" borderId="11" xfId="6" applyFont="1" applyFill="1" applyBorder="1" applyAlignment="1">
      <alignment horizontal="center" vertical="center" wrapText="1"/>
    </xf>
    <xf numFmtId="0" fontId="2" fillId="2" borderId="14" xfId="6" applyFont="1" applyFill="1" applyBorder="1" applyAlignment="1">
      <alignment horizontal="left" vertical="center" wrapText="1"/>
    </xf>
    <xf numFmtId="0" fontId="15" fillId="0" borderId="50" xfId="0" applyFont="1" applyBorder="1" applyAlignment="1">
      <alignment horizontal="center" vertical="center" wrapText="1"/>
    </xf>
    <xf numFmtId="0" fontId="47" fillId="0" borderId="47" xfId="0" applyFont="1" applyBorder="1"/>
    <xf numFmtId="0" fontId="2" fillId="6" borderId="12" xfId="6" applyFont="1" applyFill="1" applyBorder="1" applyAlignment="1">
      <alignment horizontal="left" vertical="top" wrapText="1"/>
    </xf>
    <xf numFmtId="0" fontId="2" fillId="6" borderId="0" xfId="6" applyFont="1" applyFill="1" applyBorder="1" applyAlignment="1">
      <alignment horizontal="left" vertical="top" wrapText="1"/>
    </xf>
    <xf numFmtId="0" fontId="2" fillId="6" borderId="29" xfId="6" applyFont="1" applyFill="1" applyBorder="1" applyAlignment="1">
      <alignment horizontal="left" vertical="top" wrapText="1"/>
    </xf>
    <xf numFmtId="42" fontId="75" fillId="0" borderId="14" xfId="5" applyFont="1" applyBorder="1" applyAlignment="1">
      <alignment horizontal="center" vertical="center" wrapText="1"/>
    </xf>
    <xf numFmtId="42" fontId="75" fillId="0" borderId="7" xfId="5" applyFont="1" applyBorder="1" applyAlignment="1">
      <alignment horizontal="center" vertical="center" wrapText="1"/>
    </xf>
    <xf numFmtId="0" fontId="115" fillId="10" borderId="14" xfId="6" applyFont="1" applyFill="1" applyBorder="1" applyAlignment="1">
      <alignment horizontal="left" vertical="center" wrapText="1"/>
    </xf>
    <xf numFmtId="0" fontId="115" fillId="10" borderId="6" xfId="6" applyFont="1" applyFill="1" applyBorder="1" applyAlignment="1">
      <alignment horizontal="left" vertical="center" wrapText="1"/>
    </xf>
    <xf numFmtId="0" fontId="115" fillId="10" borderId="7" xfId="6" applyFont="1" applyFill="1" applyBorder="1" applyAlignment="1">
      <alignment horizontal="left" vertical="center" wrapText="1"/>
    </xf>
    <xf numFmtId="168" fontId="2" fillId="2" borderId="23" xfId="6" applyNumberFormat="1" applyFont="1" applyFill="1" applyBorder="1" applyAlignment="1">
      <alignment horizontal="center" vertical="center" wrapText="1"/>
    </xf>
    <xf numFmtId="168" fontId="2" fillId="2" borderId="24" xfId="6" applyNumberFormat="1" applyFont="1" applyFill="1" applyBorder="1" applyAlignment="1">
      <alignment horizontal="center" vertical="center" wrapText="1"/>
    </xf>
    <xf numFmtId="168" fontId="2" fillId="2" borderId="12" xfId="6" applyNumberFormat="1" applyFont="1" applyFill="1" applyBorder="1" applyAlignment="1">
      <alignment horizontal="center" vertical="center" wrapText="1"/>
    </xf>
    <xf numFmtId="168" fontId="2" fillId="2" borderId="0" xfId="6" applyNumberFormat="1" applyFont="1" applyFill="1" applyBorder="1" applyAlignment="1">
      <alignment horizontal="center" vertical="center" wrapText="1"/>
    </xf>
    <xf numFmtId="168" fontId="2" fillId="2" borderId="25" xfId="6" applyNumberFormat="1" applyFont="1" applyFill="1" applyBorder="1" applyAlignment="1">
      <alignment horizontal="center" vertical="center" wrapText="1"/>
    </xf>
    <xf numFmtId="168" fontId="2" fillId="2" borderId="26" xfId="6" applyNumberFormat="1" applyFont="1" applyFill="1" applyBorder="1" applyAlignment="1">
      <alignment horizontal="center" vertical="center" wrapText="1"/>
    </xf>
    <xf numFmtId="168" fontId="2" fillId="2" borderId="27" xfId="6" applyNumberFormat="1" applyFont="1" applyFill="1" applyBorder="1" applyAlignment="1">
      <alignment horizontal="center" vertical="center" wrapText="1"/>
    </xf>
    <xf numFmtId="168" fontId="2" fillId="2" borderId="28" xfId="6" applyNumberFormat="1" applyFont="1" applyFill="1" applyBorder="1" applyAlignment="1">
      <alignment horizontal="center" vertical="center" wrapText="1"/>
    </xf>
    <xf numFmtId="168" fontId="2" fillId="2" borderId="29" xfId="6" applyNumberFormat="1" applyFont="1" applyFill="1" applyBorder="1" applyAlignment="1">
      <alignment horizontal="center" vertical="center" wrapText="1"/>
    </xf>
    <xf numFmtId="168" fontId="2" fillId="2" borderId="30" xfId="6" applyNumberFormat="1" applyFont="1" applyFill="1" applyBorder="1" applyAlignment="1">
      <alignment horizontal="center" vertical="center" wrapText="1"/>
    </xf>
    <xf numFmtId="168" fontId="2" fillId="2" borderId="31" xfId="6" applyNumberFormat="1" applyFont="1" applyFill="1" applyBorder="1" applyAlignment="1">
      <alignment horizontal="center" vertical="center" wrapText="1"/>
    </xf>
    <xf numFmtId="0" fontId="10" fillId="0" borderId="6" xfId="6" applyFont="1" applyBorder="1" applyAlignment="1">
      <alignment horizontal="left" vertical="center" wrapText="1" indent="1"/>
    </xf>
    <xf numFmtId="0" fontId="2" fillId="6" borderId="12" xfId="6" applyFont="1" applyFill="1" applyBorder="1" applyAlignment="1">
      <alignment horizontal="left" vertical="top" wrapText="1" indent="1"/>
    </xf>
    <xf numFmtId="0" fontId="2" fillId="6" borderId="0" xfId="6" applyFont="1" applyFill="1" applyBorder="1" applyAlignment="1">
      <alignment horizontal="left" vertical="top" wrapText="1" indent="1"/>
    </xf>
    <xf numFmtId="0" fontId="2" fillId="6" borderId="29" xfId="6" applyFont="1" applyFill="1" applyBorder="1" applyAlignment="1">
      <alignment horizontal="left" vertical="top" wrapText="1" indent="1"/>
    </xf>
    <xf numFmtId="0" fontId="2" fillId="6" borderId="12" xfId="6" applyFont="1" applyFill="1" applyBorder="1" applyAlignment="1">
      <alignment horizontal="left" vertical="center" wrapText="1" indent="1"/>
    </xf>
    <xf numFmtId="0" fontId="2" fillId="6" borderId="29" xfId="6" applyFont="1" applyFill="1" applyBorder="1" applyAlignment="1">
      <alignment horizontal="left" vertical="center" wrapText="1" indent="1"/>
    </xf>
    <xf numFmtId="0" fontId="2" fillId="6" borderId="23" xfId="6" applyFont="1" applyFill="1" applyBorder="1" applyAlignment="1">
      <alignment horizontal="left" vertical="top" wrapText="1" indent="2"/>
    </xf>
    <xf numFmtId="0" fontId="2" fillId="6" borderId="24" xfId="6" applyFont="1" applyFill="1" applyBorder="1" applyAlignment="1">
      <alignment horizontal="left" vertical="top" wrapText="1" indent="2"/>
    </xf>
    <xf numFmtId="0" fontId="2" fillId="6" borderId="28" xfId="6" applyFont="1" applyFill="1" applyBorder="1" applyAlignment="1">
      <alignment horizontal="left" vertical="top" wrapText="1" indent="2"/>
    </xf>
    <xf numFmtId="0" fontId="2" fillId="6" borderId="25" xfId="6" applyFont="1" applyFill="1" applyBorder="1" applyAlignment="1">
      <alignment horizontal="left" vertical="top" wrapText="1"/>
    </xf>
    <xf numFmtId="0" fontId="2" fillId="6" borderId="26" xfId="6" applyFont="1" applyFill="1" applyBorder="1" applyAlignment="1">
      <alignment horizontal="left" vertical="top" wrapText="1"/>
    </xf>
    <xf numFmtId="0" fontId="2" fillId="6" borderId="31" xfId="6" applyFont="1" applyFill="1" applyBorder="1" applyAlignment="1">
      <alignment horizontal="left" vertical="top" wrapText="1"/>
    </xf>
    <xf numFmtId="0" fontId="25" fillId="7" borderId="35" xfId="6" applyFont="1" applyFill="1" applyBorder="1" applyAlignment="1">
      <alignment horizontal="center" vertical="center" wrapText="1"/>
    </xf>
    <xf numFmtId="0" fontId="25" fillId="7" borderId="36" xfId="6" applyFont="1" applyFill="1" applyBorder="1" applyAlignment="1">
      <alignment horizontal="center" vertical="center" wrapText="1"/>
    </xf>
    <xf numFmtId="0" fontId="25" fillId="7" borderId="37" xfId="6" applyFont="1" applyFill="1" applyBorder="1" applyAlignment="1">
      <alignment horizontal="center" vertical="center" wrapText="1"/>
    </xf>
    <xf numFmtId="0" fontId="77" fillId="0" borderId="12" xfId="6" applyFont="1" applyBorder="1" applyAlignment="1">
      <alignment horizontal="center" vertical="center" wrapText="1"/>
    </xf>
    <xf numFmtId="0" fontId="15" fillId="7" borderId="17" xfId="6" applyFont="1" applyFill="1" applyBorder="1" applyAlignment="1">
      <alignment horizontal="center" vertical="center" wrapText="1"/>
    </xf>
    <xf numFmtId="0" fontId="15" fillId="7" borderId="18" xfId="6" applyFont="1" applyFill="1" applyBorder="1" applyAlignment="1">
      <alignment horizontal="center" vertical="center" wrapText="1"/>
    </xf>
    <xf numFmtId="166" fontId="2" fillId="0" borderId="8" xfId="11" applyNumberFormat="1" applyFont="1" applyBorder="1" applyAlignment="1">
      <alignment horizontal="center" vertical="center" wrapText="1"/>
    </xf>
    <xf numFmtId="166" fontId="2" fillId="0" borderId="0" xfId="11" applyNumberFormat="1" applyFont="1" applyBorder="1" applyAlignment="1">
      <alignment horizontal="center" vertical="center" wrapText="1"/>
    </xf>
    <xf numFmtId="166" fontId="2" fillId="0" borderId="26" xfId="11" applyNumberFormat="1" applyFont="1" applyBorder="1" applyAlignment="1">
      <alignment horizontal="center" vertical="center" wrapText="1"/>
    </xf>
    <xf numFmtId="164" fontId="28" fillId="0" borderId="32" xfId="6" applyNumberFormat="1" applyFont="1" applyFill="1" applyBorder="1" applyAlignment="1">
      <alignment horizontal="center" vertical="center" wrapText="1"/>
    </xf>
    <xf numFmtId="164" fontId="28" fillId="0" borderId="33" xfId="6" applyNumberFormat="1" applyFont="1" applyFill="1" applyBorder="1" applyAlignment="1">
      <alignment horizontal="center" vertical="center" wrapText="1"/>
    </xf>
    <xf numFmtId="164" fontId="28" fillId="0" borderId="34" xfId="6" applyNumberFormat="1" applyFont="1" applyFill="1" applyBorder="1" applyAlignment="1">
      <alignment horizontal="center" vertical="center" wrapText="1"/>
    </xf>
    <xf numFmtId="0" fontId="41" fillId="2" borderId="8" xfId="6" applyFont="1" applyFill="1" applyBorder="1" applyAlignment="1">
      <alignment horizontal="left" vertical="center" wrapText="1" indent="1"/>
    </xf>
    <xf numFmtId="0" fontId="41" fillId="2" borderId="0" xfId="6" applyFont="1" applyFill="1" applyBorder="1" applyAlignment="1">
      <alignment horizontal="left" vertical="center" wrapText="1" indent="1"/>
    </xf>
    <xf numFmtId="0" fontId="15" fillId="2" borderId="14" xfId="6" applyFont="1" applyFill="1" applyBorder="1" applyAlignment="1">
      <alignment horizontal="center" vertical="center" wrapText="1"/>
    </xf>
    <xf numFmtId="0" fontId="15" fillId="2" borderId="7" xfId="6" applyFont="1" applyFill="1" applyBorder="1" applyAlignment="1">
      <alignment horizontal="center" vertical="center" wrapText="1"/>
    </xf>
    <xf numFmtId="0" fontId="45" fillId="0" borderId="58" xfId="0" applyFont="1" applyBorder="1" applyAlignment="1">
      <alignment horizontal="left" vertical="center" wrapText="1"/>
    </xf>
    <xf numFmtId="0" fontId="45" fillId="0" borderId="54" xfId="0" applyFont="1" applyBorder="1" applyAlignment="1">
      <alignment horizontal="left" vertical="center" wrapText="1"/>
    </xf>
    <xf numFmtId="0" fontId="45" fillId="0" borderId="59" xfId="0" applyFont="1" applyBorder="1" applyAlignment="1">
      <alignment horizontal="left" vertical="center" wrapText="1"/>
    </xf>
    <xf numFmtId="2" fontId="34" fillId="0" borderId="14" xfId="6" applyNumberFormat="1" applyFont="1" applyBorder="1" applyAlignment="1">
      <alignment horizontal="left" vertical="center" wrapText="1"/>
    </xf>
    <xf numFmtId="2" fontId="34" fillId="0" borderId="7" xfId="6" applyNumberFormat="1" applyFont="1" applyBorder="1" applyAlignment="1">
      <alignment horizontal="left" vertical="center" wrapText="1"/>
    </xf>
    <xf numFmtId="0" fontId="112" fillId="10" borderId="14" xfId="6" applyFont="1" applyFill="1" applyBorder="1" applyAlignment="1">
      <alignment horizontal="left" vertical="center" wrapText="1" indent="2"/>
    </xf>
    <xf numFmtId="0" fontId="112" fillId="10" borderId="6" xfId="6" applyFont="1" applyFill="1" applyBorder="1" applyAlignment="1">
      <alignment horizontal="left" vertical="center" wrapText="1" indent="2"/>
    </xf>
    <xf numFmtId="0" fontId="112" fillId="10" borderId="7" xfId="6" applyFont="1" applyFill="1" applyBorder="1" applyAlignment="1">
      <alignment horizontal="left" vertical="center" wrapText="1" indent="2"/>
    </xf>
    <xf numFmtId="0" fontId="41" fillId="0" borderId="14" xfId="6" applyFont="1" applyBorder="1" applyAlignment="1">
      <alignment horizontal="left" vertical="center" wrapText="1" indent="1"/>
    </xf>
    <xf numFmtId="0" fontId="41" fillId="0" borderId="7" xfId="6" applyFont="1" applyBorder="1" applyAlignment="1">
      <alignment horizontal="left" vertical="center" wrapText="1" indent="1"/>
    </xf>
    <xf numFmtId="0" fontId="41" fillId="0" borderId="14" xfId="6" applyFont="1" applyBorder="1" applyAlignment="1">
      <alignment horizontal="left" vertical="center" wrapText="1"/>
    </xf>
    <xf numFmtId="0" fontId="41" fillId="0" borderId="7" xfId="6" applyFont="1" applyBorder="1" applyAlignment="1">
      <alignment horizontal="left" vertical="center" wrapText="1"/>
    </xf>
    <xf numFmtId="0" fontId="10" fillId="14" borderId="14" xfId="9" applyFont="1" applyFill="1" applyBorder="1" applyAlignment="1">
      <alignment horizontal="left" vertical="center" wrapText="1"/>
    </xf>
    <xf numFmtId="0" fontId="10" fillId="14" borderId="6" xfId="9" applyFont="1" applyFill="1" applyBorder="1" applyAlignment="1">
      <alignment horizontal="left" vertical="center" wrapText="1"/>
    </xf>
    <xf numFmtId="0" fontId="10" fillId="14" borderId="7" xfId="9" applyFont="1" applyFill="1" applyBorder="1" applyAlignment="1">
      <alignment horizontal="left" vertical="center" wrapText="1"/>
    </xf>
    <xf numFmtId="0" fontId="15" fillId="0" borderId="14" xfId="6" applyFont="1" applyBorder="1" applyAlignment="1">
      <alignment horizontal="left" vertical="center" wrapText="1" indent="1"/>
    </xf>
    <xf numFmtId="0" fontId="15" fillId="0" borderId="7" xfId="6" applyFont="1" applyBorder="1" applyAlignment="1">
      <alignment horizontal="left" vertical="center" wrapText="1" indent="1"/>
    </xf>
    <xf numFmtId="0" fontId="2" fillId="7" borderId="17" xfId="6" applyFont="1" applyFill="1" applyBorder="1" applyAlignment="1">
      <alignment horizontal="center" vertical="center" textRotation="90" wrapText="1"/>
    </xf>
    <xf numFmtId="0" fontId="2" fillId="7" borderId="20" xfId="6" applyFont="1" applyFill="1" applyBorder="1" applyAlignment="1">
      <alignment horizontal="center" vertical="center" textRotation="90" wrapText="1"/>
    </xf>
    <xf numFmtId="0" fontId="2" fillId="7" borderId="11" xfId="6" applyFont="1" applyFill="1" applyBorder="1" applyAlignment="1">
      <alignment horizontal="center" vertical="center" textRotation="90" wrapText="1"/>
    </xf>
    <xf numFmtId="9" fontId="10" fillId="0" borderId="9" xfId="6" applyNumberFormat="1" applyFont="1" applyFill="1" applyBorder="1" applyAlignment="1">
      <alignment horizontal="center" vertical="center" textRotation="90" wrapText="1"/>
    </xf>
    <xf numFmtId="9" fontId="10" fillId="0" borderId="4" xfId="6" applyNumberFormat="1" applyFont="1" applyFill="1" applyBorder="1" applyAlignment="1">
      <alignment horizontal="center" vertical="center" textRotation="90" wrapText="1"/>
    </xf>
    <xf numFmtId="1" fontId="10" fillId="0" borderId="9" xfId="6" applyNumberFormat="1" applyFont="1" applyFill="1" applyBorder="1" applyAlignment="1">
      <alignment horizontal="center" vertical="center" wrapText="1"/>
    </xf>
    <xf numFmtId="1" fontId="10" fillId="0" borderId="9" xfId="11" applyNumberFormat="1" applyFont="1" applyFill="1" applyBorder="1" applyAlignment="1">
      <alignment horizontal="center" vertical="center" wrapText="1"/>
    </xf>
    <xf numFmtId="1" fontId="10" fillId="0" borderId="4" xfId="11" applyNumberFormat="1" applyFont="1" applyFill="1" applyBorder="1" applyAlignment="1">
      <alignment horizontal="center" vertical="center" wrapText="1"/>
    </xf>
    <xf numFmtId="9" fontId="8" fillId="0" borderId="9" xfId="11" applyFont="1" applyFill="1" applyBorder="1" applyAlignment="1">
      <alignment horizontal="center" vertical="center" wrapText="1"/>
    </xf>
    <xf numFmtId="9" fontId="8" fillId="0" borderId="4" xfId="11" applyFont="1" applyFill="1" applyBorder="1" applyAlignment="1">
      <alignment horizontal="center" vertical="center" wrapText="1"/>
    </xf>
    <xf numFmtId="9" fontId="16" fillId="0" borderId="9" xfId="6" applyNumberFormat="1" applyFont="1" applyFill="1" applyBorder="1" applyAlignment="1">
      <alignment horizontal="center" vertical="center" textRotation="90" wrapText="1"/>
    </xf>
    <xf numFmtId="9" fontId="16" fillId="0" borderId="4" xfId="6" applyNumberFormat="1" applyFont="1" applyFill="1" applyBorder="1" applyAlignment="1">
      <alignment horizontal="center" vertical="center" textRotation="90" wrapText="1"/>
    </xf>
    <xf numFmtId="2" fontId="34" fillId="0" borderId="3" xfId="6" applyNumberFormat="1" applyFont="1" applyBorder="1" applyAlignment="1">
      <alignment horizontal="left" vertical="center" wrapText="1"/>
    </xf>
    <xf numFmtId="2" fontId="34" fillId="0" borderId="17" xfId="6" applyNumberFormat="1" applyFont="1" applyBorder="1" applyAlignment="1">
      <alignment horizontal="left" vertical="center" wrapText="1"/>
    </xf>
    <xf numFmtId="2" fontId="34" fillId="0" borderId="18" xfId="6" applyNumberFormat="1" applyFont="1" applyBorder="1" applyAlignment="1">
      <alignment horizontal="left" vertical="center" wrapText="1"/>
    </xf>
    <xf numFmtId="2" fontId="34" fillId="0" borderId="11" xfId="6" applyNumberFormat="1" applyFont="1" applyBorder="1" applyAlignment="1">
      <alignment horizontal="left" vertical="center" wrapText="1"/>
    </xf>
    <xf numFmtId="2" fontId="34" fillId="0" borderId="16" xfId="6" applyNumberFormat="1" applyFont="1" applyBorder="1" applyAlignment="1">
      <alignment horizontal="left" vertical="center" wrapText="1"/>
    </xf>
    <xf numFmtId="0" fontId="10" fillId="0" borderId="9" xfId="6" applyFont="1" applyFill="1" applyBorder="1" applyAlignment="1">
      <alignment horizontal="center" vertical="center" wrapText="1"/>
    </xf>
    <xf numFmtId="0" fontId="2" fillId="6" borderId="17" xfId="6" applyFont="1" applyFill="1" applyBorder="1" applyAlignment="1">
      <alignment horizontal="left" vertical="top" wrapText="1" indent="1"/>
    </xf>
    <xf numFmtId="0" fontId="2" fillId="6" borderId="8" xfId="6" applyFont="1" applyFill="1" applyBorder="1" applyAlignment="1">
      <alignment horizontal="left" vertical="top" wrapText="1" indent="1"/>
    </xf>
    <xf numFmtId="0" fontId="2" fillId="6" borderId="18" xfId="6" applyFont="1" applyFill="1" applyBorder="1" applyAlignment="1">
      <alignment horizontal="left" vertical="top" wrapText="1" indent="1"/>
    </xf>
    <xf numFmtId="0" fontId="2" fillId="6" borderId="20" xfId="6" applyFont="1" applyFill="1" applyBorder="1" applyAlignment="1">
      <alignment horizontal="left" vertical="top" wrapText="1" indent="1"/>
    </xf>
    <xf numFmtId="0" fontId="2" fillId="6" borderId="21" xfId="6" applyFont="1" applyFill="1" applyBorder="1" applyAlignment="1">
      <alignment horizontal="left" vertical="top" wrapText="1" indent="1"/>
    </xf>
    <xf numFmtId="0" fontId="2" fillId="6" borderId="11" xfId="6" applyFont="1" applyFill="1" applyBorder="1" applyAlignment="1">
      <alignment horizontal="left" vertical="top" wrapText="1"/>
    </xf>
    <xf numFmtId="0" fontId="2" fillId="6" borderId="2" xfId="6" applyFont="1" applyFill="1" applyBorder="1" applyAlignment="1">
      <alignment horizontal="left" vertical="top" wrapText="1"/>
    </xf>
    <xf numFmtId="0" fontId="2" fillId="6" borderId="16" xfId="6" applyFont="1" applyFill="1" applyBorder="1" applyAlignment="1">
      <alignment horizontal="left" vertical="top" wrapText="1"/>
    </xf>
    <xf numFmtId="0" fontId="15" fillId="6" borderId="3" xfId="6" applyFont="1" applyFill="1" applyBorder="1" applyAlignment="1">
      <alignment horizontal="center" vertical="center" wrapText="1"/>
    </xf>
    <xf numFmtId="0" fontId="90" fillId="7" borderId="17" xfId="6" applyFont="1" applyFill="1" applyBorder="1" applyAlignment="1">
      <alignment horizontal="center" vertical="center" wrapText="1"/>
    </xf>
    <xf numFmtId="0" fontId="90" fillId="7" borderId="8" xfId="6" applyFont="1" applyFill="1" applyBorder="1" applyAlignment="1">
      <alignment horizontal="center" vertical="center" wrapText="1"/>
    </xf>
    <xf numFmtId="0" fontId="90" fillId="7" borderId="18" xfId="6" applyFont="1" applyFill="1" applyBorder="1" applyAlignment="1">
      <alignment horizontal="center" vertical="center" wrapText="1"/>
    </xf>
    <xf numFmtId="0" fontId="90" fillId="7" borderId="11" xfId="6" applyFont="1" applyFill="1" applyBorder="1" applyAlignment="1">
      <alignment horizontal="center" vertical="center" wrapText="1"/>
    </xf>
    <xf numFmtId="0" fontId="90" fillId="7" borderId="2" xfId="6" applyFont="1" applyFill="1" applyBorder="1" applyAlignment="1">
      <alignment horizontal="center" vertical="center" wrapText="1"/>
    </xf>
    <xf numFmtId="0" fontId="90" fillId="7" borderId="16" xfId="6" applyFont="1" applyFill="1" applyBorder="1" applyAlignment="1">
      <alignment horizontal="center" vertical="center" wrapText="1"/>
    </xf>
    <xf numFmtId="0" fontId="37" fillId="7" borderId="3" xfId="6" applyFont="1" applyFill="1" applyBorder="1" applyAlignment="1">
      <alignment horizontal="center" vertical="center" wrapText="1"/>
    </xf>
    <xf numFmtId="0" fontId="10" fillId="0" borderId="3" xfId="6" applyFont="1" applyBorder="1" applyAlignment="1">
      <alignment horizontal="left" vertical="center" wrapText="1" indent="1"/>
    </xf>
    <xf numFmtId="0" fontId="96" fillId="0" borderId="14" xfId="6" applyFont="1" applyFill="1" applyBorder="1" applyAlignment="1">
      <alignment horizontal="left" vertical="center" wrapText="1" indent="1" readingOrder="1"/>
    </xf>
    <xf numFmtId="0" fontId="96" fillId="0" borderId="6" xfId="6" applyFont="1" applyFill="1" applyBorder="1" applyAlignment="1">
      <alignment horizontal="left" vertical="center" wrapText="1" indent="1" readingOrder="1"/>
    </xf>
    <xf numFmtId="0" fontId="96" fillId="0" borderId="7" xfId="6" applyFont="1" applyFill="1" applyBorder="1" applyAlignment="1">
      <alignment horizontal="left" vertical="center" wrapText="1" indent="1" readingOrder="1"/>
    </xf>
    <xf numFmtId="0" fontId="15" fillId="7" borderId="38" xfId="6" applyFont="1" applyFill="1" applyBorder="1" applyAlignment="1">
      <alignment horizontal="center" vertical="center" wrapText="1"/>
    </xf>
    <xf numFmtId="0" fontId="15" fillId="7" borderId="39" xfId="6" applyFont="1" applyFill="1" applyBorder="1" applyAlignment="1">
      <alignment horizontal="center" vertical="center" wrapText="1"/>
    </xf>
    <xf numFmtId="0" fontId="36" fillId="11" borderId="9" xfId="6" applyFont="1" applyFill="1" applyBorder="1" applyAlignment="1">
      <alignment horizontal="center" vertical="center" wrapText="1"/>
    </xf>
    <xf numFmtId="0" fontId="36" fillId="11" borderId="4" xfId="6" applyFont="1" applyFill="1" applyBorder="1" applyAlignment="1">
      <alignment horizontal="center" vertical="center" wrapText="1"/>
    </xf>
    <xf numFmtId="168" fontId="36" fillId="2" borderId="40" xfId="6" applyNumberFormat="1" applyFont="1" applyFill="1" applyBorder="1" applyAlignment="1">
      <alignment horizontal="center" vertical="center" wrapText="1"/>
    </xf>
    <xf numFmtId="168" fontId="36" fillId="2" borderId="18" xfId="6" applyNumberFormat="1" applyFont="1" applyFill="1" applyBorder="1" applyAlignment="1">
      <alignment horizontal="center" vertical="center" wrapText="1"/>
    </xf>
    <xf numFmtId="168" fontId="36" fillId="2" borderId="12" xfId="6" applyNumberFormat="1" applyFont="1" applyFill="1" applyBorder="1" applyAlignment="1">
      <alignment horizontal="center" vertical="center" wrapText="1"/>
    </xf>
    <xf numFmtId="168" fontId="36" fillId="2" borderId="21" xfId="6" applyNumberFormat="1" applyFont="1" applyFill="1" applyBorder="1" applyAlignment="1">
      <alignment horizontal="center" vertical="center" wrapText="1"/>
    </xf>
    <xf numFmtId="168" fontId="36" fillId="2" borderId="25" xfId="6" applyNumberFormat="1" applyFont="1" applyFill="1" applyBorder="1" applyAlignment="1">
      <alignment horizontal="center" vertical="center" wrapText="1"/>
    </xf>
    <xf numFmtId="168" fontId="36" fillId="2" borderId="41" xfId="6" applyNumberFormat="1" applyFont="1" applyFill="1" applyBorder="1" applyAlignment="1">
      <alignment horizontal="center" vertical="center" wrapText="1"/>
    </xf>
    <xf numFmtId="166" fontId="36" fillId="0" borderId="17" xfId="11" applyNumberFormat="1" applyFont="1" applyBorder="1" applyAlignment="1">
      <alignment horizontal="center" vertical="center" wrapText="1"/>
    </xf>
    <xf numFmtId="166" fontId="36" fillId="0" borderId="20" xfId="11" applyNumberFormat="1" applyFont="1" applyBorder="1" applyAlignment="1">
      <alignment horizontal="center" vertical="center" wrapText="1"/>
    </xf>
    <xf numFmtId="166" fontId="36" fillId="0" borderId="30" xfId="11" applyNumberFormat="1" applyFont="1" applyBorder="1" applyAlignment="1">
      <alignment horizontal="center" vertical="center" wrapText="1"/>
    </xf>
    <xf numFmtId="0" fontId="10" fillId="0" borderId="8" xfId="6" applyFont="1" applyBorder="1" applyAlignment="1">
      <alignment horizontal="left" vertical="center" wrapText="1" indent="1"/>
    </xf>
    <xf numFmtId="0" fontId="10" fillId="0" borderId="42" xfId="6" applyFont="1" applyBorder="1" applyAlignment="1">
      <alignment horizontal="left" vertical="center" wrapText="1" indent="1"/>
    </xf>
    <xf numFmtId="0" fontId="10" fillId="0" borderId="0" xfId="6" applyFont="1" applyBorder="1" applyAlignment="1">
      <alignment horizontal="left" vertical="center" wrapText="1" indent="1"/>
    </xf>
    <xf numFmtId="0" fontId="10" fillId="0" borderId="29" xfId="6" applyFont="1" applyBorder="1" applyAlignment="1">
      <alignment horizontal="left" vertical="center" wrapText="1" indent="1"/>
    </xf>
    <xf numFmtId="0" fontId="10" fillId="0" borderId="2" xfId="6" applyFont="1" applyBorder="1" applyAlignment="1">
      <alignment horizontal="left" vertical="center" wrapText="1" indent="1"/>
    </xf>
    <xf numFmtId="0" fontId="10" fillId="0" borderId="43" xfId="6" applyFont="1" applyBorder="1" applyAlignment="1">
      <alignment horizontal="left" vertical="center" wrapText="1" indent="1"/>
    </xf>
    <xf numFmtId="166" fontId="26" fillId="0" borderId="12" xfId="12" applyNumberFormat="1" applyFont="1" applyBorder="1" applyAlignment="1">
      <alignment horizontal="center" vertical="center" wrapText="1"/>
    </xf>
    <xf numFmtId="0" fontId="110" fillId="7" borderId="14" xfId="6" applyFont="1" applyFill="1" applyBorder="1" applyAlignment="1">
      <alignment horizontal="center" vertical="center" wrapText="1"/>
    </xf>
    <xf numFmtId="0" fontId="112" fillId="10" borderId="40" xfId="6" applyFont="1" applyFill="1" applyBorder="1" applyAlignment="1">
      <alignment horizontal="left" vertical="center" wrapText="1" indent="2"/>
    </xf>
    <xf numFmtId="0" fontId="112" fillId="10" borderId="8" xfId="6" applyFont="1" applyFill="1" applyBorder="1" applyAlignment="1">
      <alignment horizontal="left" vertical="center" wrapText="1" indent="2"/>
    </xf>
    <xf numFmtId="0" fontId="112" fillId="10" borderId="18" xfId="6" applyFont="1" applyFill="1" applyBorder="1" applyAlignment="1">
      <alignment horizontal="left" vertical="center" wrapText="1" indent="2"/>
    </xf>
    <xf numFmtId="0" fontId="112" fillId="10" borderId="13" xfId="6" applyFont="1" applyFill="1" applyBorder="1" applyAlignment="1">
      <alignment horizontal="left" vertical="center" wrapText="1" indent="2"/>
    </xf>
    <xf numFmtId="0" fontId="112" fillId="10" borderId="2" xfId="6" applyFont="1" applyFill="1" applyBorder="1" applyAlignment="1">
      <alignment horizontal="left" vertical="center" wrapText="1" indent="2"/>
    </xf>
    <xf numFmtId="0" fontId="112" fillId="10" borderId="16" xfId="6" applyFont="1" applyFill="1" applyBorder="1" applyAlignment="1">
      <alignment horizontal="left" vertical="center" wrapText="1" indent="2"/>
    </xf>
    <xf numFmtId="41" fontId="2" fillId="6" borderId="9" xfId="1" applyFont="1" applyFill="1" applyBorder="1" applyAlignment="1">
      <alignment horizontal="center" vertical="center" wrapText="1"/>
    </xf>
    <xf numFmtId="41" fontId="2" fillId="6" borderId="4" xfId="1" applyFont="1" applyFill="1" applyBorder="1" applyAlignment="1">
      <alignment horizontal="center" vertical="center" wrapText="1"/>
    </xf>
    <xf numFmtId="0" fontId="10" fillId="7" borderId="15" xfId="6" applyFont="1" applyFill="1" applyBorder="1" applyAlignment="1">
      <alignment horizontal="center" vertical="center" wrapText="1"/>
    </xf>
    <xf numFmtId="0" fontId="10" fillId="7" borderId="7" xfId="6" applyFont="1" applyFill="1" applyBorder="1" applyAlignment="1">
      <alignment horizontal="center" vertical="center" wrapText="1"/>
    </xf>
    <xf numFmtId="0" fontId="10" fillId="7" borderId="14" xfId="6" applyFont="1" applyFill="1" applyBorder="1" applyAlignment="1">
      <alignment horizontal="center" vertical="center" wrapText="1"/>
    </xf>
    <xf numFmtId="0" fontId="10" fillId="2" borderId="14" xfId="6" applyFont="1" applyFill="1" applyBorder="1" applyAlignment="1">
      <alignment horizontal="left" vertical="center" wrapText="1" indent="1"/>
    </xf>
    <xf numFmtId="0" fontId="10" fillId="2" borderId="6" xfId="6" applyFont="1" applyFill="1" applyBorder="1" applyAlignment="1">
      <alignment horizontal="left" vertical="center" wrapText="1" indent="1"/>
    </xf>
    <xf numFmtId="0" fontId="10" fillId="2" borderId="7" xfId="6" applyFont="1" applyFill="1" applyBorder="1" applyAlignment="1">
      <alignment horizontal="left" vertical="center" wrapText="1" indent="1"/>
    </xf>
    <xf numFmtId="0" fontId="41" fillId="0" borderId="14" xfId="6" applyFont="1" applyFill="1" applyBorder="1" applyAlignment="1">
      <alignment horizontal="left" vertical="center" wrapText="1" indent="1"/>
    </xf>
    <xf numFmtId="0" fontId="41" fillId="0" borderId="7" xfId="6" applyFont="1" applyFill="1" applyBorder="1" applyAlignment="1">
      <alignment horizontal="left" vertical="center" wrapText="1" indent="1"/>
    </xf>
    <xf numFmtId="0" fontId="110" fillId="7" borderId="20" xfId="6" applyFont="1" applyFill="1" applyBorder="1" applyAlignment="1">
      <alignment horizontal="center" vertical="center" wrapText="1"/>
    </xf>
    <xf numFmtId="0" fontId="110" fillId="7" borderId="21" xfId="6" applyFont="1" applyFill="1" applyBorder="1" applyAlignment="1">
      <alignment horizontal="center" vertical="center" wrapText="1"/>
    </xf>
    <xf numFmtId="0" fontId="45" fillId="0" borderId="58" xfId="0" applyFont="1" applyFill="1" applyBorder="1" applyAlignment="1">
      <alignment horizontal="left" vertical="center" wrapText="1"/>
    </xf>
    <xf numFmtId="0" fontId="45" fillId="0" borderId="54" xfId="0" applyFont="1" applyFill="1" applyBorder="1" applyAlignment="1">
      <alignment horizontal="left" vertical="center" wrapText="1"/>
    </xf>
    <xf numFmtId="0" fontId="45" fillId="0" borderId="59" xfId="0" applyFont="1" applyFill="1" applyBorder="1" applyAlignment="1">
      <alignment horizontal="left" vertical="center" wrapText="1"/>
    </xf>
    <xf numFmtId="0" fontId="98" fillId="0" borderId="14" xfId="0" applyFont="1" applyBorder="1" applyAlignment="1">
      <alignment horizontal="left" vertical="center" wrapText="1"/>
    </xf>
    <xf numFmtId="0" fontId="98" fillId="0" borderId="6" xfId="0" applyFont="1" applyBorder="1" applyAlignment="1">
      <alignment horizontal="left" vertical="center" wrapText="1"/>
    </xf>
    <xf numFmtId="0" fontId="98" fillId="0" borderId="44" xfId="0" applyFont="1" applyBorder="1" applyAlignment="1">
      <alignment horizontal="left" vertical="center" wrapText="1"/>
    </xf>
    <xf numFmtId="17" fontId="42" fillId="6" borderId="3" xfId="6" applyNumberFormat="1" applyFont="1" applyFill="1" applyBorder="1" applyAlignment="1">
      <alignment horizontal="center" vertical="center" wrapText="1"/>
    </xf>
    <xf numFmtId="0" fontId="15" fillId="0" borderId="14" xfId="6" applyFont="1" applyFill="1" applyBorder="1" applyAlignment="1">
      <alignment horizontal="left" vertical="center" wrapText="1" indent="1"/>
    </xf>
    <xf numFmtId="0" fontId="15" fillId="0" borderId="7" xfId="6" applyFont="1" applyFill="1" applyBorder="1" applyAlignment="1">
      <alignment horizontal="left" vertical="center" wrapText="1" indent="1"/>
    </xf>
    <xf numFmtId="0" fontId="98" fillId="0" borderId="7" xfId="0" applyFont="1" applyBorder="1" applyAlignment="1">
      <alignment horizontal="left" vertical="center" wrapText="1"/>
    </xf>
    <xf numFmtId="0" fontId="90" fillId="7" borderId="20" xfId="6" applyFont="1" applyFill="1" applyBorder="1" applyAlignment="1">
      <alignment horizontal="center" vertical="center" wrapText="1"/>
    </xf>
    <xf numFmtId="0" fontId="90" fillId="7" borderId="21" xfId="6" applyFont="1" applyFill="1" applyBorder="1" applyAlignment="1">
      <alignment horizontal="center" vertical="center" wrapText="1"/>
    </xf>
    <xf numFmtId="0" fontId="10" fillId="0" borderId="14" xfId="6" applyFont="1" applyFill="1" applyBorder="1" applyAlignment="1">
      <alignment horizontal="left" vertical="center" wrapText="1" indent="1" readingOrder="1"/>
    </xf>
    <xf numFmtId="0" fontId="10" fillId="0" borderId="7" xfId="6" applyFont="1" applyFill="1" applyBorder="1" applyAlignment="1">
      <alignment horizontal="left" vertical="center" wrapText="1" indent="1" readingOrder="1"/>
    </xf>
    <xf numFmtId="0" fontId="27" fillId="0" borderId="14" xfId="6" applyFont="1" applyFill="1" applyBorder="1" applyAlignment="1">
      <alignment horizontal="left" vertical="center" wrapText="1" indent="1" readingOrder="1"/>
    </xf>
    <xf numFmtId="0" fontId="27" fillId="0" borderId="6" xfId="6" applyFont="1" applyFill="1" applyBorder="1" applyAlignment="1">
      <alignment horizontal="left" vertical="center" wrapText="1" indent="1" readingOrder="1"/>
    </xf>
    <xf numFmtId="0" fontId="27" fillId="0" borderId="7" xfId="6" applyFont="1" applyFill="1" applyBorder="1" applyAlignment="1">
      <alignment horizontal="left" vertical="center" wrapText="1" indent="1" readingOrder="1"/>
    </xf>
    <xf numFmtId="0" fontId="15" fillId="7" borderId="35" xfId="6" applyFont="1" applyFill="1" applyBorder="1" applyAlignment="1">
      <alignment horizontal="center" vertical="center" wrapText="1"/>
    </xf>
    <xf numFmtId="0" fontId="15" fillId="7" borderId="36" xfId="6" applyFont="1" applyFill="1" applyBorder="1" applyAlignment="1">
      <alignment horizontal="center" vertical="center" wrapText="1"/>
    </xf>
    <xf numFmtId="0" fontId="15" fillId="7" borderId="37" xfId="6" applyFont="1" applyFill="1" applyBorder="1" applyAlignment="1">
      <alignment horizontal="center" vertical="center" wrapText="1"/>
    </xf>
    <xf numFmtId="2" fontId="10" fillId="0" borderId="17" xfId="6" applyNumberFormat="1" applyFont="1" applyBorder="1" applyAlignment="1">
      <alignment horizontal="left" vertical="center" wrapText="1"/>
    </xf>
    <xf numFmtId="2" fontId="10" fillId="0" borderId="18" xfId="6" applyNumberFormat="1" applyFont="1" applyBorder="1" applyAlignment="1">
      <alignment horizontal="left" vertical="center" wrapText="1"/>
    </xf>
    <xf numFmtId="168" fontId="2" fillId="2" borderId="40" xfId="6" applyNumberFormat="1" applyFont="1" applyFill="1" applyBorder="1" applyAlignment="1">
      <alignment horizontal="center" vertical="center" wrapText="1"/>
    </xf>
    <xf numFmtId="168" fontId="2" fillId="2" borderId="41" xfId="6" applyNumberFormat="1" applyFont="1" applyFill="1" applyBorder="1" applyAlignment="1">
      <alignment horizontal="center" vertical="center" wrapText="1"/>
    </xf>
    <xf numFmtId="166" fontId="15" fillId="0" borderId="17" xfId="11" applyNumberFormat="1" applyFont="1" applyBorder="1" applyAlignment="1">
      <alignment horizontal="center" vertical="center" wrapText="1"/>
    </xf>
    <xf numFmtId="166" fontId="15" fillId="0" borderId="20" xfId="11" applyNumberFormat="1" applyFont="1" applyBorder="1" applyAlignment="1">
      <alignment horizontal="center" vertical="center" wrapText="1"/>
    </xf>
    <xf numFmtId="166" fontId="15" fillId="0" borderId="30" xfId="11" applyNumberFormat="1" applyFont="1" applyBorder="1" applyAlignment="1">
      <alignment horizontal="center" vertical="center" wrapText="1"/>
    </xf>
    <xf numFmtId="0" fontId="10" fillId="0" borderId="17" xfId="6" applyFont="1" applyBorder="1" applyAlignment="1">
      <alignment horizontal="left" vertical="center" wrapText="1" indent="1"/>
    </xf>
    <xf numFmtId="0" fontId="10" fillId="0" borderId="20" xfId="6" applyFont="1" applyBorder="1" applyAlignment="1">
      <alignment horizontal="left" vertical="center" wrapText="1" indent="1"/>
    </xf>
    <xf numFmtId="0" fontId="10" fillId="0" borderId="11" xfId="6" applyFont="1" applyBorder="1" applyAlignment="1">
      <alignment horizontal="left" vertical="center" wrapText="1" indent="1"/>
    </xf>
    <xf numFmtId="0" fontId="15" fillId="0" borderId="50" xfId="0" applyFont="1" applyFill="1" applyBorder="1" applyAlignment="1">
      <alignment horizontal="center" vertical="center" wrapText="1"/>
    </xf>
    <xf numFmtId="0" fontId="10" fillId="0" borderId="52"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47" fillId="0" borderId="52" xfId="0" applyFont="1" applyBorder="1"/>
    <xf numFmtId="166" fontId="2" fillId="0" borderId="17" xfId="11" applyNumberFormat="1" applyFont="1" applyBorder="1" applyAlignment="1">
      <alignment horizontal="center" vertical="center" wrapText="1"/>
    </xf>
    <xf numFmtId="166" fontId="2" fillId="0" borderId="20" xfId="11" applyNumberFormat="1" applyFont="1" applyBorder="1" applyAlignment="1">
      <alignment horizontal="center" vertical="center" wrapText="1"/>
    </xf>
    <xf numFmtId="166" fontId="2" fillId="0" borderId="30" xfId="11" applyNumberFormat="1" applyFont="1" applyBorder="1" applyAlignment="1">
      <alignment horizontal="center" vertical="center" wrapText="1"/>
    </xf>
    <xf numFmtId="0" fontId="109" fillId="23" borderId="0" xfId="6" applyFont="1" applyFill="1" applyBorder="1" applyAlignment="1">
      <alignment horizontal="center" vertical="center"/>
    </xf>
    <xf numFmtId="10" fontId="8" fillId="0" borderId="9" xfId="6" applyNumberFormat="1" applyFont="1" applyBorder="1" applyAlignment="1">
      <alignment horizontal="center" vertical="center" wrapText="1"/>
    </xf>
    <xf numFmtId="10" fontId="8" fillId="0" borderId="4" xfId="6" applyNumberFormat="1" applyFont="1" applyBorder="1" applyAlignment="1">
      <alignment horizontal="center" vertical="center" wrapText="1"/>
    </xf>
    <xf numFmtId="0" fontId="99" fillId="16" borderId="50" xfId="0" applyFont="1" applyFill="1" applyBorder="1" applyAlignment="1">
      <alignment horizontal="left" vertical="top" wrapText="1"/>
    </xf>
    <xf numFmtId="0" fontId="36" fillId="7" borderId="35" xfId="6" applyFont="1" applyFill="1" applyBorder="1" applyAlignment="1">
      <alignment horizontal="center" vertical="center" wrapText="1"/>
    </xf>
    <xf numFmtId="0" fontId="36" fillId="7" borderId="36" xfId="6" applyFont="1" applyFill="1" applyBorder="1" applyAlignment="1">
      <alignment horizontal="center" vertical="center" wrapText="1"/>
    </xf>
    <xf numFmtId="0" fontId="36" fillId="7" borderId="37" xfId="6" applyFont="1" applyFill="1" applyBorder="1" applyAlignment="1">
      <alignment horizontal="center" vertical="center" wrapText="1"/>
    </xf>
    <xf numFmtId="0" fontId="2" fillId="6" borderId="14" xfId="6" applyFont="1" applyFill="1" applyBorder="1" applyAlignment="1">
      <alignment horizontal="left" vertical="center" wrapText="1" indent="1"/>
    </xf>
    <xf numFmtId="0" fontId="2" fillId="6" borderId="6" xfId="6" applyFont="1" applyFill="1" applyBorder="1" applyAlignment="1">
      <alignment horizontal="left" vertical="center" wrapText="1" indent="1"/>
    </xf>
    <xf numFmtId="0" fontId="2" fillId="6" borderId="7" xfId="6" applyFont="1" applyFill="1" applyBorder="1" applyAlignment="1">
      <alignment horizontal="left" vertical="center" wrapText="1" indent="1"/>
    </xf>
    <xf numFmtId="0" fontId="47" fillId="0" borderId="52" xfId="0" applyFont="1" applyBorder="1" applyAlignment="1">
      <alignment vertical="center"/>
    </xf>
    <xf numFmtId="0" fontId="13" fillId="6" borderId="9" xfId="6" applyFont="1" applyFill="1" applyBorder="1" applyAlignment="1">
      <alignment horizontal="center" vertical="center" wrapText="1"/>
    </xf>
    <xf numFmtId="0" fontId="13" fillId="6" borderId="4" xfId="6" applyFont="1" applyFill="1" applyBorder="1" applyAlignment="1">
      <alignment horizontal="center" vertical="center" wrapText="1"/>
    </xf>
    <xf numFmtId="0" fontId="113" fillId="0" borderId="16" xfId="6" applyFont="1" applyFill="1" applyBorder="1" applyAlignment="1">
      <alignment horizontal="center" vertical="center" wrapText="1" readingOrder="1"/>
    </xf>
    <xf numFmtId="0" fontId="72" fillId="0" borderId="11" xfId="6" applyFont="1" applyFill="1" applyBorder="1" applyAlignment="1">
      <alignment horizontal="center" vertical="center" wrapText="1" readingOrder="1"/>
    </xf>
    <xf numFmtId="0" fontId="10" fillId="2" borderId="8" xfId="6" applyFont="1" applyFill="1" applyBorder="1" applyAlignment="1">
      <alignment horizontal="left" vertical="center" wrapText="1" indent="1"/>
    </xf>
    <xf numFmtId="0" fontId="10" fillId="2" borderId="42" xfId="6" applyFont="1" applyFill="1" applyBorder="1" applyAlignment="1">
      <alignment horizontal="left" vertical="center" wrapText="1" indent="1"/>
    </xf>
    <xf numFmtId="0" fontId="10" fillId="2" borderId="0" xfId="6" applyFont="1" applyFill="1" applyBorder="1" applyAlignment="1">
      <alignment horizontal="left" vertical="center" wrapText="1" indent="1"/>
    </xf>
    <xf numFmtId="0" fontId="10" fillId="2" borderId="29" xfId="6" applyFont="1" applyFill="1" applyBorder="1" applyAlignment="1">
      <alignment horizontal="left" vertical="center" wrapText="1" indent="1"/>
    </xf>
    <xf numFmtId="0" fontId="10" fillId="2" borderId="2" xfId="6" applyFont="1" applyFill="1" applyBorder="1" applyAlignment="1">
      <alignment horizontal="left" vertical="center" wrapText="1" indent="1"/>
    </xf>
    <xf numFmtId="0" fontId="10" fillId="2" borderId="43" xfId="6" applyFont="1" applyFill="1" applyBorder="1" applyAlignment="1">
      <alignment horizontal="left" vertical="center" wrapText="1" indent="1"/>
    </xf>
    <xf numFmtId="0" fontId="10" fillId="0" borderId="14" xfId="6" applyFont="1" applyFill="1" applyBorder="1" applyAlignment="1">
      <alignment horizontal="left" vertical="center" wrapText="1"/>
    </xf>
    <xf numFmtId="0" fontId="10" fillId="0" borderId="7" xfId="6" applyFont="1" applyFill="1" applyBorder="1" applyAlignment="1">
      <alignment horizontal="left" vertical="center" wrapText="1"/>
    </xf>
    <xf numFmtId="0" fontId="10" fillId="0" borderId="14" xfId="9" applyFont="1" applyFill="1" applyBorder="1" applyAlignment="1">
      <alignment horizontal="left" vertical="center" wrapText="1"/>
    </xf>
    <xf numFmtId="0" fontId="10" fillId="0" borderId="6" xfId="9" applyFont="1" applyFill="1" applyBorder="1" applyAlignment="1">
      <alignment horizontal="left" vertical="center" wrapText="1"/>
    </xf>
    <xf numFmtId="0" fontId="10" fillId="0" borderId="7" xfId="9" applyFont="1" applyFill="1" applyBorder="1" applyAlignment="1">
      <alignment horizontal="left" vertical="center" wrapText="1"/>
    </xf>
    <xf numFmtId="0" fontId="10" fillId="0" borderId="14" xfId="9" applyFont="1" applyFill="1" applyBorder="1" applyAlignment="1">
      <alignment horizontal="left" vertical="top" wrapText="1"/>
    </xf>
    <xf numFmtId="0" fontId="10" fillId="0" borderId="6" xfId="9" applyFont="1" applyFill="1" applyBorder="1" applyAlignment="1">
      <alignment horizontal="left" vertical="top" wrapText="1"/>
    </xf>
    <xf numFmtId="0" fontId="10" fillId="0" borderId="7" xfId="9" applyFont="1" applyFill="1" applyBorder="1" applyAlignment="1">
      <alignment horizontal="left" vertical="top" wrapText="1"/>
    </xf>
    <xf numFmtId="0" fontId="16" fillId="0" borderId="3" xfId="6" applyFont="1" applyBorder="1" applyAlignment="1">
      <alignment horizontal="left" vertical="center" wrapText="1"/>
    </xf>
    <xf numFmtId="0" fontId="89" fillId="5" borderId="14" xfId="6" applyFont="1" applyFill="1" applyBorder="1" applyAlignment="1">
      <alignment horizontal="left" vertical="center" wrapText="1" indent="1" readingOrder="1"/>
    </xf>
    <xf numFmtId="0" fontId="89" fillId="5" borderId="7" xfId="6" applyFont="1" applyFill="1" applyBorder="1" applyAlignment="1">
      <alignment horizontal="left" vertical="center" wrapText="1" indent="1" readingOrder="1"/>
    </xf>
    <xf numFmtId="0" fontId="89" fillId="0" borderId="14" xfId="6" applyFont="1" applyFill="1" applyBorder="1" applyAlignment="1">
      <alignment horizontal="left" vertical="top" wrapText="1" indent="1" readingOrder="1"/>
    </xf>
    <xf numFmtId="0" fontId="89" fillId="0" borderId="7" xfId="6" applyFont="1" applyFill="1" applyBorder="1" applyAlignment="1">
      <alignment horizontal="left" vertical="top" wrapText="1" indent="1" readingOrder="1"/>
    </xf>
    <xf numFmtId="0" fontId="88" fillId="10" borderId="14" xfId="6" applyFont="1" applyFill="1" applyBorder="1" applyAlignment="1">
      <alignment horizontal="left" vertical="center" wrapText="1" indent="2"/>
    </xf>
    <xf numFmtId="0" fontId="88" fillId="10" borderId="6" xfId="6" applyFont="1" applyFill="1" applyBorder="1" applyAlignment="1">
      <alignment horizontal="left" vertical="center" wrapText="1" indent="2"/>
    </xf>
    <xf numFmtId="0" fontId="88" fillId="10" borderId="7" xfId="6" applyFont="1" applyFill="1" applyBorder="1" applyAlignment="1">
      <alignment horizontal="left" vertical="center" wrapText="1" indent="2"/>
    </xf>
    <xf numFmtId="0" fontId="2" fillId="0" borderId="14" xfId="6" applyFont="1" applyFill="1" applyBorder="1" applyAlignment="1">
      <alignment horizontal="left" vertical="center" wrapText="1"/>
    </xf>
    <xf numFmtId="0" fontId="2" fillId="0" borderId="7" xfId="6" applyFont="1" applyFill="1" applyBorder="1" applyAlignment="1">
      <alignment horizontal="left" vertical="center" wrapText="1"/>
    </xf>
    <xf numFmtId="2" fontId="16" fillId="0" borderId="3" xfId="6" applyNumberFormat="1" applyFont="1" applyBorder="1" applyAlignment="1">
      <alignment horizontal="left" vertical="center" wrapText="1" indent="2"/>
    </xf>
    <xf numFmtId="0" fontId="27" fillId="0" borderId="17" xfId="6" applyFont="1" applyBorder="1" applyAlignment="1">
      <alignment horizontal="center" vertical="center" wrapText="1"/>
    </xf>
    <xf numFmtId="0" fontId="27" fillId="0" borderId="8" xfId="6" applyFont="1" applyBorder="1" applyAlignment="1">
      <alignment horizontal="center" vertical="center" wrapText="1"/>
    </xf>
    <xf numFmtId="0" fontId="27" fillId="0" borderId="18" xfId="6" applyFont="1" applyBorder="1" applyAlignment="1">
      <alignment horizontal="center" vertical="center" wrapText="1"/>
    </xf>
    <xf numFmtId="0" fontId="27" fillId="0" borderId="20" xfId="6" applyFont="1" applyBorder="1" applyAlignment="1">
      <alignment horizontal="center" vertical="center" wrapText="1"/>
    </xf>
    <xf numFmtId="0" fontId="27" fillId="0" borderId="0" xfId="6" applyFont="1" applyBorder="1" applyAlignment="1">
      <alignment horizontal="center" vertical="center" wrapText="1"/>
    </xf>
    <xf numFmtId="0" fontId="27" fillId="0" borderId="21" xfId="6" applyFont="1" applyBorder="1" applyAlignment="1">
      <alignment horizontal="center" vertical="center" wrapText="1"/>
    </xf>
    <xf numFmtId="0" fontId="27" fillId="0" borderId="11" xfId="6" applyFont="1" applyBorder="1" applyAlignment="1">
      <alignment horizontal="center" vertical="center" wrapText="1"/>
    </xf>
    <xf numFmtId="0" fontId="27" fillId="0" borderId="2" xfId="6" applyFont="1" applyBorder="1" applyAlignment="1">
      <alignment horizontal="center" vertical="center" wrapText="1"/>
    </xf>
    <xf numFmtId="0" fontId="27" fillId="0" borderId="16" xfId="6" applyFont="1" applyBorder="1" applyAlignment="1">
      <alignment horizontal="center" vertical="center" wrapText="1"/>
    </xf>
    <xf numFmtId="0" fontId="89" fillId="5" borderId="14" xfId="6" applyFont="1" applyFill="1" applyBorder="1" applyAlignment="1">
      <alignment horizontal="left" vertical="top" wrapText="1" indent="1" readingOrder="1"/>
    </xf>
    <xf numFmtId="0" fontId="89" fillId="5" borderId="7" xfId="6" applyFont="1" applyFill="1" applyBorder="1" applyAlignment="1">
      <alignment horizontal="left" vertical="top" wrapText="1" indent="1" readingOrder="1"/>
    </xf>
    <xf numFmtId="0" fontId="89" fillId="5" borderId="3" xfId="6" applyFont="1" applyFill="1" applyBorder="1" applyAlignment="1">
      <alignment horizontal="left" vertical="center" wrapText="1" indent="1" readingOrder="1"/>
    </xf>
    <xf numFmtId="0" fontId="88" fillId="10" borderId="3" xfId="6" applyFont="1" applyFill="1" applyBorder="1" applyAlignment="1">
      <alignment horizontal="left" vertical="center" wrapText="1" indent="2"/>
    </xf>
    <xf numFmtId="0" fontId="82" fillId="10" borderId="14" xfId="6" applyFont="1" applyFill="1" applyBorder="1" applyAlignment="1">
      <alignment horizontal="left" vertical="top" wrapText="1"/>
    </xf>
    <xf numFmtId="0" fontId="82" fillId="10" borderId="6" xfId="6" applyFont="1" applyFill="1" applyBorder="1" applyAlignment="1">
      <alignment horizontal="left" vertical="top" wrapText="1"/>
    </xf>
    <xf numFmtId="0" fontId="82" fillId="10" borderId="7" xfId="6" applyFont="1" applyFill="1" applyBorder="1" applyAlignment="1">
      <alignment horizontal="left" vertical="top" wrapText="1"/>
    </xf>
    <xf numFmtId="0" fontId="2" fillId="2" borderId="0" xfId="6" applyFont="1" applyFill="1" applyAlignment="1">
      <alignment vertical="center" wrapText="1"/>
    </xf>
    <xf numFmtId="0" fontId="2" fillId="6" borderId="17" xfId="6" applyFont="1" applyFill="1" applyBorder="1" applyAlignment="1">
      <alignment horizontal="left" vertical="top" wrapText="1"/>
    </xf>
    <xf numFmtId="0" fontId="2" fillId="6" borderId="8" xfId="6" applyFont="1" applyFill="1" applyBorder="1" applyAlignment="1">
      <alignment horizontal="left" vertical="top" wrapText="1"/>
    </xf>
    <xf numFmtId="0" fontId="2" fillId="6" borderId="18" xfId="6" applyFont="1" applyFill="1" applyBorder="1" applyAlignment="1">
      <alignment horizontal="left" vertical="top" wrapText="1"/>
    </xf>
    <xf numFmtId="0" fontId="110" fillId="7" borderId="8" xfId="6" applyFont="1" applyFill="1" applyBorder="1" applyAlignment="1">
      <alignment horizontal="center" vertical="center" wrapText="1"/>
    </xf>
    <xf numFmtId="0" fontId="110" fillId="7" borderId="2" xfId="6" applyFont="1" applyFill="1" applyBorder="1" applyAlignment="1">
      <alignment horizontal="center" vertical="center" wrapText="1"/>
    </xf>
    <xf numFmtId="0" fontId="89" fillId="5" borderId="6" xfId="6" applyFont="1" applyFill="1" applyBorder="1" applyAlignment="1">
      <alignment horizontal="left" vertical="center" wrapText="1" indent="1" readingOrder="1"/>
    </xf>
    <xf numFmtId="0" fontId="90" fillId="11" borderId="3" xfId="6" applyFont="1" applyFill="1" applyBorder="1" applyAlignment="1">
      <alignment horizontal="center" vertical="center" wrapText="1"/>
    </xf>
    <xf numFmtId="0" fontId="34" fillId="2" borderId="8" xfId="6" applyFont="1" applyFill="1" applyBorder="1" applyAlignment="1">
      <alignment horizontal="left" vertical="center" wrapText="1" indent="1"/>
    </xf>
    <xf numFmtId="0" fontId="34" fillId="2" borderId="42" xfId="6" applyFont="1" applyFill="1" applyBorder="1" applyAlignment="1">
      <alignment horizontal="left" vertical="center" wrapText="1" indent="1"/>
    </xf>
    <xf numFmtId="0" fontId="34" fillId="2" borderId="0" xfId="6" applyFont="1" applyFill="1" applyBorder="1" applyAlignment="1">
      <alignment horizontal="left" vertical="center" wrapText="1" indent="1"/>
    </xf>
    <xf numFmtId="0" fontId="34" fillId="2" borderId="29" xfId="6" applyFont="1" applyFill="1" applyBorder="1" applyAlignment="1">
      <alignment horizontal="left" vertical="center" wrapText="1" indent="1"/>
    </xf>
    <xf numFmtId="0" fontId="34" fillId="2" borderId="2" xfId="6" applyFont="1" applyFill="1" applyBorder="1" applyAlignment="1">
      <alignment horizontal="left" vertical="center" wrapText="1" indent="1"/>
    </xf>
    <xf numFmtId="0" fontId="34" fillId="2" borderId="43" xfId="6" applyFont="1" applyFill="1" applyBorder="1" applyAlignment="1">
      <alignment horizontal="left" vertical="center" wrapText="1" indent="1"/>
    </xf>
    <xf numFmtId="42" fontId="2" fillId="0" borderId="14" xfId="5" applyFont="1" applyBorder="1" applyAlignment="1">
      <alignment horizontal="center" vertical="center" wrapText="1"/>
    </xf>
    <xf numFmtId="42" fontId="2" fillId="0" borderId="7" xfId="5" applyFont="1" applyBorder="1" applyAlignment="1">
      <alignment horizontal="center" vertical="center" wrapText="1"/>
    </xf>
    <xf numFmtId="0" fontId="10" fillId="2" borderId="8" xfId="6" applyFont="1" applyFill="1" applyBorder="1" applyAlignment="1">
      <alignment horizontal="left" vertical="top" wrapText="1" indent="1"/>
    </xf>
    <xf numFmtId="0" fontId="10" fillId="2" borderId="42" xfId="6" applyFont="1" applyFill="1" applyBorder="1" applyAlignment="1">
      <alignment horizontal="left" vertical="top" wrapText="1" indent="1"/>
    </xf>
    <xf numFmtId="0" fontId="10" fillId="2" borderId="0" xfId="6" applyFont="1" applyFill="1" applyBorder="1" applyAlignment="1">
      <alignment horizontal="left" vertical="top" wrapText="1" indent="1"/>
    </xf>
    <xf numFmtId="0" fontId="10" fillId="2" borderId="29" xfId="6" applyFont="1" applyFill="1" applyBorder="1" applyAlignment="1">
      <alignment horizontal="left" vertical="top" wrapText="1" indent="1"/>
    </xf>
    <xf numFmtId="0" fontId="10" fillId="2" borderId="2" xfId="6" applyFont="1" applyFill="1" applyBorder="1" applyAlignment="1">
      <alignment horizontal="left" vertical="top" wrapText="1" indent="1"/>
    </xf>
    <xf numFmtId="0" fontId="10" fillId="2" borderId="43" xfId="6" applyFont="1" applyFill="1" applyBorder="1" applyAlignment="1">
      <alignment horizontal="left" vertical="top" wrapText="1" indent="1"/>
    </xf>
    <xf numFmtId="0" fontId="36" fillId="7" borderId="15" xfId="6" applyFont="1" applyFill="1" applyBorder="1" applyAlignment="1">
      <alignment horizontal="center" vertical="center" wrapText="1"/>
    </xf>
    <xf numFmtId="0" fontId="36" fillId="7" borderId="7" xfId="6" applyFont="1" applyFill="1" applyBorder="1" applyAlignment="1">
      <alignment horizontal="center" vertical="center" wrapText="1"/>
    </xf>
    <xf numFmtId="0" fontId="36" fillId="7" borderId="14" xfId="6" applyFont="1" applyFill="1" applyBorder="1" applyAlignment="1">
      <alignment horizontal="center" vertical="center" wrapText="1"/>
    </xf>
    <xf numFmtId="168" fontId="30" fillId="2" borderId="40" xfId="6" applyNumberFormat="1" applyFont="1" applyFill="1" applyBorder="1" applyAlignment="1">
      <alignment horizontal="center" vertical="center" wrapText="1"/>
    </xf>
    <xf numFmtId="168" fontId="30" fillId="2" borderId="18" xfId="6" applyNumberFormat="1" applyFont="1" applyFill="1" applyBorder="1" applyAlignment="1">
      <alignment horizontal="center" vertical="center" wrapText="1"/>
    </xf>
    <xf numFmtId="168" fontId="30" fillId="2" borderId="12" xfId="6" applyNumberFormat="1" applyFont="1" applyFill="1" applyBorder="1" applyAlignment="1">
      <alignment horizontal="center" vertical="center" wrapText="1"/>
    </xf>
    <xf numFmtId="168" fontId="30" fillId="2" borderId="21" xfId="6" applyNumberFormat="1" applyFont="1" applyFill="1" applyBorder="1" applyAlignment="1">
      <alignment horizontal="center" vertical="center" wrapText="1"/>
    </xf>
    <xf numFmtId="168" fontId="30" fillId="2" borderId="25" xfId="6" applyNumberFormat="1" applyFont="1" applyFill="1" applyBorder="1" applyAlignment="1">
      <alignment horizontal="center" vertical="center" wrapText="1"/>
    </xf>
    <xf numFmtId="168" fontId="30" fillId="2" borderId="41" xfId="6" applyNumberFormat="1" applyFont="1" applyFill="1" applyBorder="1" applyAlignment="1">
      <alignment horizontal="center" vertical="center" wrapText="1"/>
    </xf>
    <xf numFmtId="10" fontId="30" fillId="0" borderId="17" xfId="12" applyNumberFormat="1" applyFont="1" applyBorder="1" applyAlignment="1">
      <alignment horizontal="center" vertical="center" wrapText="1"/>
    </xf>
    <xf numFmtId="10" fontId="30" fillId="0" borderId="20" xfId="12" applyNumberFormat="1" applyFont="1" applyBorder="1" applyAlignment="1">
      <alignment horizontal="center" vertical="center" wrapText="1"/>
    </xf>
    <xf numFmtId="10" fontId="30" fillId="0" borderId="30" xfId="12" applyNumberFormat="1" applyFont="1" applyBorder="1" applyAlignment="1">
      <alignment horizontal="center" vertical="center" wrapText="1"/>
    </xf>
    <xf numFmtId="173" fontId="45" fillId="0" borderId="17" xfId="0" applyNumberFormat="1" applyFont="1" applyBorder="1" applyAlignment="1">
      <alignment horizontal="center" vertical="center" wrapText="1"/>
    </xf>
    <xf numFmtId="173" fontId="45" fillId="0" borderId="18" xfId="0" applyNumberFormat="1" applyFont="1" applyBorder="1" applyAlignment="1">
      <alignment horizontal="center" vertical="center" wrapText="1"/>
    </xf>
    <xf numFmtId="166" fontId="30" fillId="0" borderId="17" xfId="12" applyNumberFormat="1" applyFont="1" applyBorder="1" applyAlignment="1">
      <alignment horizontal="center" vertical="center" wrapText="1"/>
    </xf>
    <xf numFmtId="166" fontId="30" fillId="0" borderId="20" xfId="12" applyNumberFormat="1" applyFont="1" applyBorder="1" applyAlignment="1">
      <alignment horizontal="center" vertical="center" wrapText="1"/>
    </xf>
    <xf numFmtId="166" fontId="30" fillId="0" borderId="30" xfId="12" applyNumberFormat="1" applyFont="1" applyBorder="1" applyAlignment="1">
      <alignment horizontal="center" vertical="center" wrapText="1"/>
    </xf>
    <xf numFmtId="0" fontId="77" fillId="9" borderId="29" xfId="6" applyFont="1" applyFill="1" applyBorder="1" applyAlignment="1">
      <alignment horizontal="center" vertical="center" wrapText="1"/>
    </xf>
    <xf numFmtId="0" fontId="77" fillId="8" borderId="29" xfId="6" applyFont="1" applyFill="1" applyBorder="1" applyAlignment="1">
      <alignment horizontal="center" vertical="center" wrapText="1"/>
    </xf>
    <xf numFmtId="0" fontId="75" fillId="14" borderId="14" xfId="9" applyFont="1" applyFill="1" applyBorder="1" applyAlignment="1">
      <alignment horizontal="left" vertical="center" wrapText="1"/>
    </xf>
    <xf numFmtId="0" fontId="75" fillId="14" borderId="6" xfId="9" applyFont="1" applyFill="1" applyBorder="1" applyAlignment="1">
      <alignment horizontal="left" vertical="center" wrapText="1"/>
    </xf>
    <xf numFmtId="0" fontId="75" fillId="14" borderId="7" xfId="9" applyFont="1" applyFill="1" applyBorder="1" applyAlignment="1">
      <alignment horizontal="left" vertical="center" wrapText="1"/>
    </xf>
    <xf numFmtId="0" fontId="44" fillId="7" borderId="15" xfId="6" applyFont="1" applyFill="1" applyBorder="1" applyAlignment="1">
      <alignment horizontal="center" vertical="center" wrapText="1"/>
    </xf>
    <xf numFmtId="0" fontId="44" fillId="7" borderId="7" xfId="6" applyFont="1" applyFill="1" applyBorder="1" applyAlignment="1">
      <alignment horizontal="center" vertical="center" wrapText="1"/>
    </xf>
    <xf numFmtId="0" fontId="44" fillId="7" borderId="14" xfId="6" applyFont="1" applyFill="1" applyBorder="1" applyAlignment="1">
      <alignment horizontal="center" vertical="center" wrapText="1"/>
    </xf>
    <xf numFmtId="22" fontId="8" fillId="2" borderId="12" xfId="6" applyNumberFormat="1" applyFont="1" applyFill="1" applyBorder="1" applyAlignment="1">
      <alignment horizontal="center" vertical="center" wrapText="1"/>
    </xf>
    <xf numFmtId="22" fontId="8" fillId="2" borderId="13" xfId="6" applyNumberFormat="1" applyFont="1" applyFill="1" applyBorder="1" applyAlignment="1">
      <alignment horizontal="center" vertical="center" wrapText="1"/>
    </xf>
    <xf numFmtId="10" fontId="27" fillId="9" borderId="3" xfId="6" applyNumberFormat="1" applyFont="1" applyFill="1" applyBorder="1" applyAlignment="1">
      <alignment horizontal="left" vertical="center" wrapText="1"/>
    </xf>
    <xf numFmtId="0" fontId="110" fillId="11" borderId="9" xfId="6" applyFont="1" applyFill="1" applyBorder="1" applyAlignment="1">
      <alignment horizontal="center" vertical="center" wrapText="1"/>
    </xf>
    <xf numFmtId="0" fontId="110" fillId="11" borderId="4" xfId="6" applyFont="1" applyFill="1" applyBorder="1" applyAlignment="1">
      <alignment horizontal="center" vertical="center" wrapText="1"/>
    </xf>
    <xf numFmtId="0" fontId="2" fillId="11" borderId="9" xfId="6" applyFont="1" applyFill="1" applyBorder="1" applyAlignment="1">
      <alignment horizontal="center" vertical="center" wrapText="1"/>
    </xf>
    <xf numFmtId="0" fontId="2" fillId="11" borderId="4" xfId="6" applyFont="1" applyFill="1" applyBorder="1" applyAlignment="1">
      <alignment horizontal="center" vertical="center" wrapText="1"/>
    </xf>
    <xf numFmtId="0" fontId="16" fillId="0" borderId="4" xfId="6" applyFont="1" applyBorder="1" applyAlignment="1">
      <alignment horizontal="left" vertical="center" wrapText="1"/>
    </xf>
    <xf numFmtId="0" fontId="89" fillId="0" borderId="14" xfId="6" applyFont="1" applyFill="1" applyBorder="1" applyAlignment="1">
      <alignment horizontal="left" vertical="top" wrapText="1" readingOrder="1"/>
    </xf>
    <xf numFmtId="0" fontId="89" fillId="0" borderId="7" xfId="6" applyFont="1" applyFill="1" applyBorder="1" applyAlignment="1">
      <alignment horizontal="left" vertical="top" wrapText="1" readingOrder="1"/>
    </xf>
    <xf numFmtId="0" fontId="94" fillId="0" borderId="3" xfId="6" applyFont="1" applyFill="1" applyBorder="1" applyAlignment="1">
      <alignment horizontal="left" vertical="center" wrapText="1" indent="1" readingOrder="1"/>
    </xf>
    <xf numFmtId="2" fontId="10" fillId="0" borderId="14" xfId="6" applyNumberFormat="1" applyFont="1" applyBorder="1" applyAlignment="1">
      <alignment horizontal="left" vertical="center" wrapText="1" indent="1"/>
    </xf>
    <xf numFmtId="2" fontId="10" fillId="0" borderId="7" xfId="6" applyNumberFormat="1" applyFont="1" applyBorder="1" applyAlignment="1">
      <alignment horizontal="left" vertical="center" wrapText="1" indent="1"/>
    </xf>
    <xf numFmtId="0" fontId="115" fillId="10" borderId="14" xfId="6" applyFont="1" applyFill="1" applyBorder="1" applyAlignment="1">
      <alignment horizontal="left" vertical="center" wrapText="1" indent="1"/>
    </xf>
    <xf numFmtId="0" fontId="115" fillId="10" borderId="6" xfId="6" applyFont="1" applyFill="1" applyBorder="1" applyAlignment="1">
      <alignment horizontal="left" vertical="center" wrapText="1" indent="1"/>
    </xf>
    <xf numFmtId="0" fontId="115" fillId="10" borderId="7" xfId="6" applyFont="1" applyFill="1" applyBorder="1" applyAlignment="1">
      <alignment horizontal="left" vertical="center" wrapText="1" indent="1"/>
    </xf>
    <xf numFmtId="0" fontId="2" fillId="5" borderId="0" xfId="6" applyFont="1" applyFill="1" applyBorder="1" applyAlignment="1">
      <alignment horizontal="left" vertical="center" wrapText="1"/>
    </xf>
    <xf numFmtId="0" fontId="27" fillId="0" borderId="14" xfId="6" applyFont="1" applyBorder="1" applyAlignment="1">
      <alignment horizontal="left" vertical="center" wrapText="1" indent="2"/>
    </xf>
    <xf numFmtId="0" fontId="27" fillId="0" borderId="6" xfId="6" applyFont="1" applyBorder="1" applyAlignment="1">
      <alignment horizontal="left" vertical="center" wrapText="1" indent="2"/>
    </xf>
    <xf numFmtId="0" fontId="27" fillId="0" borderId="7" xfId="6" applyFont="1" applyBorder="1" applyAlignment="1">
      <alignment horizontal="left" vertical="center" wrapText="1" indent="2"/>
    </xf>
    <xf numFmtId="0" fontId="27" fillId="0" borderId="3" xfId="6" applyFont="1" applyBorder="1" applyAlignment="1">
      <alignment horizontal="left" vertical="center" wrapText="1" indent="2"/>
    </xf>
    <xf numFmtId="0" fontId="16" fillId="6" borderId="9" xfId="6" applyFont="1" applyFill="1" applyBorder="1" applyAlignment="1">
      <alignment horizontal="center" vertical="center" wrapText="1"/>
    </xf>
    <xf numFmtId="0" fontId="16" fillId="6" borderId="4" xfId="6" applyFont="1" applyFill="1" applyBorder="1" applyAlignment="1">
      <alignment horizontal="center" vertical="center" wrapText="1"/>
    </xf>
    <xf numFmtId="0" fontId="49" fillId="0" borderId="50" xfId="0" applyFont="1" applyBorder="1" applyAlignment="1">
      <alignment horizontal="center" vertical="center" wrapText="1"/>
    </xf>
    <xf numFmtId="10" fontId="50" fillId="0" borderId="50" xfId="0" applyNumberFormat="1" applyFont="1" applyBorder="1" applyAlignment="1">
      <alignment horizontal="left" vertical="top" wrapText="1"/>
    </xf>
    <xf numFmtId="0" fontId="15" fillId="20" borderId="50" xfId="0" applyFont="1" applyFill="1" applyBorder="1" applyAlignment="1">
      <alignment horizontal="center" vertical="center" wrapText="1"/>
    </xf>
    <xf numFmtId="0" fontId="48" fillId="20" borderId="47" xfId="0" applyFont="1" applyFill="1" applyBorder="1"/>
    <xf numFmtId="0" fontId="96" fillId="0" borderId="50" xfId="0" applyFont="1" applyBorder="1" applyAlignment="1">
      <alignment horizontal="left" vertical="center" wrapText="1"/>
    </xf>
    <xf numFmtId="10" fontId="27" fillId="0" borderId="3" xfId="6" applyNumberFormat="1" applyFont="1" applyBorder="1" applyAlignment="1">
      <alignment horizontal="left" vertical="center" wrapText="1" indent="2"/>
    </xf>
    <xf numFmtId="0" fontId="49" fillId="20" borderId="50" xfId="0" applyFont="1" applyFill="1" applyBorder="1" applyAlignment="1">
      <alignment horizontal="center" vertical="top" wrapText="1"/>
    </xf>
    <xf numFmtId="0" fontId="48" fillId="20" borderId="47" xfId="0" applyFont="1" applyFill="1" applyBorder="1" applyAlignment="1">
      <alignment vertical="top"/>
    </xf>
    <xf numFmtId="0" fontId="116" fillId="0" borderId="14" xfId="6" applyFont="1" applyFill="1" applyBorder="1" applyAlignment="1">
      <alignment horizontal="center" vertical="center" wrapText="1" readingOrder="1"/>
    </xf>
    <xf numFmtId="0" fontId="116" fillId="0" borderId="7" xfId="6" applyFont="1" applyFill="1" applyBorder="1" applyAlignment="1">
      <alignment horizontal="center" vertical="center" wrapText="1" readingOrder="1"/>
    </xf>
    <xf numFmtId="0" fontId="96" fillId="0" borderId="14" xfId="6" applyFont="1" applyFill="1" applyBorder="1" applyAlignment="1">
      <alignment horizontal="left" vertical="center" wrapText="1" readingOrder="1"/>
    </xf>
    <xf numFmtId="0" fontId="96" fillId="0" borderId="6" xfId="6" applyFont="1" applyFill="1" applyBorder="1" applyAlignment="1">
      <alignment horizontal="left" vertical="center" wrapText="1" readingOrder="1"/>
    </xf>
    <xf numFmtId="0" fontId="96" fillId="0" borderId="7" xfId="6" applyFont="1" applyFill="1" applyBorder="1" applyAlignment="1">
      <alignment horizontal="left" vertical="center" wrapText="1" readingOrder="1"/>
    </xf>
    <xf numFmtId="0" fontId="89" fillId="0" borderId="6" xfId="6" applyFont="1" applyFill="1" applyBorder="1" applyAlignment="1">
      <alignment horizontal="left" vertical="top" wrapText="1" indent="1" readingOrder="1"/>
    </xf>
    <xf numFmtId="14" fontId="50" fillId="0" borderId="3" xfId="0" applyNumberFormat="1" applyFont="1" applyBorder="1" applyAlignment="1">
      <alignment horizontal="center" vertical="center" wrapText="1"/>
    </xf>
    <xf numFmtId="0" fontId="81" fillId="22" borderId="0" xfId="6" applyFont="1" applyFill="1" applyBorder="1" applyAlignment="1">
      <alignment horizontal="center" vertical="center" wrapText="1"/>
    </xf>
    <xf numFmtId="2" fontId="27" fillId="5" borderId="14" xfId="6" applyNumberFormat="1" applyFont="1" applyFill="1" applyBorder="1" applyAlignment="1">
      <alignment horizontal="left" vertical="center" wrapText="1"/>
    </xf>
    <xf numFmtId="2" fontId="27" fillId="5" borderId="6" xfId="6" applyNumberFormat="1" applyFont="1" applyFill="1" applyBorder="1" applyAlignment="1">
      <alignment horizontal="left" vertical="center" wrapText="1"/>
    </xf>
    <xf numFmtId="2" fontId="27" fillId="5" borderId="7" xfId="6" applyNumberFormat="1" applyFont="1" applyFill="1" applyBorder="1" applyAlignment="1">
      <alignment horizontal="left" vertical="center" wrapText="1"/>
    </xf>
    <xf numFmtId="0" fontId="117" fillId="0" borderId="14" xfId="0" applyFont="1" applyBorder="1" applyAlignment="1">
      <alignment horizontal="center" vertical="center" wrapText="1"/>
    </xf>
    <xf numFmtId="0" fontId="117" fillId="0" borderId="6" xfId="0" applyFont="1" applyBorder="1" applyAlignment="1">
      <alignment horizontal="center" vertical="center" wrapText="1"/>
    </xf>
    <xf numFmtId="0" fontId="117" fillId="0" borderId="7" xfId="0" applyFont="1" applyBorder="1" applyAlignment="1">
      <alignment horizontal="center" vertical="center" wrapText="1"/>
    </xf>
    <xf numFmtId="2" fontId="27" fillId="5" borderId="14" xfId="6" applyNumberFormat="1" applyFont="1" applyFill="1" applyBorder="1" applyAlignment="1">
      <alignment horizontal="left" vertical="center" wrapText="1" indent="1"/>
    </xf>
    <xf numFmtId="2" fontId="27" fillId="5" borderId="6" xfId="6" applyNumberFormat="1" applyFont="1" applyFill="1" applyBorder="1" applyAlignment="1">
      <alignment horizontal="left" vertical="center" wrapText="1" indent="1"/>
    </xf>
    <xf numFmtId="2" fontId="27" fillId="5" borderId="7" xfId="6" applyNumberFormat="1" applyFont="1" applyFill="1" applyBorder="1" applyAlignment="1">
      <alignment horizontal="left" vertical="center" wrapText="1" indent="1"/>
    </xf>
    <xf numFmtId="0" fontId="89" fillId="0" borderId="6" xfId="6" applyFont="1" applyFill="1" applyBorder="1" applyAlignment="1">
      <alignment horizontal="left" vertical="center" wrapText="1" indent="1" readingOrder="1"/>
    </xf>
    <xf numFmtId="0" fontId="90" fillId="12" borderId="3" xfId="6" applyFont="1" applyFill="1" applyBorder="1" applyAlignment="1">
      <alignment horizontal="center" vertical="center" wrapText="1"/>
    </xf>
    <xf numFmtId="0" fontId="10" fillId="0" borderId="3" xfId="6" applyFont="1" applyBorder="1" applyAlignment="1">
      <alignment horizontal="center" vertical="center" wrapText="1"/>
    </xf>
    <xf numFmtId="10" fontId="10" fillId="0" borderId="14" xfId="6" applyNumberFormat="1" applyFont="1" applyBorder="1" applyAlignment="1">
      <alignment horizontal="left" vertical="top" wrapText="1"/>
    </xf>
    <xf numFmtId="10" fontId="10" fillId="0" borderId="6" xfId="6" applyNumberFormat="1" applyFont="1" applyBorder="1" applyAlignment="1">
      <alignment horizontal="left" vertical="top" wrapText="1"/>
    </xf>
    <xf numFmtId="10" fontId="10" fillId="0" borderId="7" xfId="6" applyNumberFormat="1" applyFont="1" applyBorder="1" applyAlignment="1">
      <alignment horizontal="left" vertical="top" wrapText="1"/>
    </xf>
    <xf numFmtId="0" fontId="103" fillId="9" borderId="12" xfId="6" applyFont="1" applyFill="1" applyBorder="1" applyAlignment="1">
      <alignment horizontal="center" vertical="center" wrapText="1"/>
    </xf>
    <xf numFmtId="0" fontId="103" fillId="9" borderId="0" xfId="6" applyFont="1" applyFill="1" applyBorder="1" applyAlignment="1">
      <alignment horizontal="center" vertical="center" wrapText="1"/>
    </xf>
    <xf numFmtId="0" fontId="103" fillId="8" borderId="12" xfId="6" applyFont="1" applyFill="1" applyBorder="1" applyAlignment="1">
      <alignment horizontal="center" vertical="center" wrapText="1"/>
    </xf>
    <xf numFmtId="0" fontId="103" fillId="8" borderId="0" xfId="6" applyFont="1" applyFill="1" applyBorder="1" applyAlignment="1">
      <alignment horizontal="center" vertical="center" wrapText="1"/>
    </xf>
    <xf numFmtId="41" fontId="10" fillId="0" borderId="14" xfId="1" applyFont="1" applyFill="1" applyBorder="1" applyAlignment="1">
      <alignment horizontal="center" vertical="center" wrapText="1"/>
    </xf>
    <xf numFmtId="41" fontId="10" fillId="0" borderId="6" xfId="1" applyFont="1" applyFill="1" applyBorder="1" applyAlignment="1">
      <alignment horizontal="center" vertical="center" wrapText="1"/>
    </xf>
    <xf numFmtId="41" fontId="10" fillId="0" borderId="7" xfId="1" applyFont="1" applyFill="1" applyBorder="1" applyAlignment="1">
      <alignment horizontal="center" vertical="center" wrapText="1"/>
    </xf>
    <xf numFmtId="0" fontId="64" fillId="3" borderId="19" xfId="6" applyFont="1" applyFill="1" applyBorder="1" applyAlignment="1">
      <alignment horizontal="center" vertical="center"/>
    </xf>
    <xf numFmtId="0" fontId="64" fillId="3" borderId="19" xfId="6" applyFont="1" applyFill="1" applyBorder="1" applyAlignment="1">
      <alignment horizontal="center" vertical="center" wrapText="1"/>
    </xf>
    <xf numFmtId="0" fontId="64" fillId="3" borderId="19" xfId="6" applyFont="1" applyFill="1" applyBorder="1" applyAlignment="1">
      <alignment horizontal="right" vertical="center"/>
    </xf>
  </cellXfs>
  <cellStyles count="13">
    <cellStyle name="Millares [0]" xfId="1" builtinId="6"/>
    <cellStyle name="Millares [0] 2" xfId="2" xr:uid="{00000000-0005-0000-0000-000001000000}"/>
    <cellStyle name="Millares 2" xfId="3" xr:uid="{00000000-0005-0000-0000-000002000000}"/>
    <cellStyle name="Moneda [0]" xfId="4" builtinId="7"/>
    <cellStyle name="Moneda [0] 2" xfId="5" xr:uid="{00000000-0005-0000-0000-000004000000}"/>
    <cellStyle name="Normal" xfId="0" builtinId="0"/>
    <cellStyle name="Normal 2" xfId="6" xr:uid="{00000000-0005-0000-0000-000006000000}"/>
    <cellStyle name="Normal 2 2" xfId="7" xr:uid="{00000000-0005-0000-0000-000007000000}"/>
    <cellStyle name="Normal 2 3" xfId="8" xr:uid="{00000000-0005-0000-0000-000008000000}"/>
    <cellStyle name="Normal 3" xfId="9" xr:uid="{00000000-0005-0000-0000-000009000000}"/>
    <cellStyle name="Normal 5" xfId="10" xr:uid="{00000000-0005-0000-0000-00000A000000}"/>
    <cellStyle name="Porcentaje" xfId="11" builtinId="5"/>
    <cellStyle name="Porcentaje 2" xfId="12" xr:uid="{00000000-0005-0000-0000-00000C000000}"/>
  </cellStyles>
  <dxfs count="3856">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165100</xdr:colOff>
      <xdr:row>1</xdr:row>
      <xdr:rowOff>12700</xdr:rowOff>
    </xdr:from>
    <xdr:to>
      <xdr:col>47</xdr:col>
      <xdr:colOff>584200</xdr:colOff>
      <xdr:row>75</xdr:row>
      <xdr:rowOff>114300</xdr:rowOff>
    </xdr:to>
    <xdr:grpSp>
      <xdr:nvGrpSpPr>
        <xdr:cNvPr id="1399" name="Grupo 57">
          <a:extLst>
            <a:ext uri="{FF2B5EF4-FFF2-40B4-BE49-F238E27FC236}">
              <a16:creationId xmlns:a16="http://schemas.microsoft.com/office/drawing/2014/main" id="{92328092-BE4A-C043-B514-D299768DC856}"/>
            </a:ext>
          </a:extLst>
        </xdr:cNvPr>
        <xdr:cNvGrpSpPr>
          <a:grpSpLocks/>
        </xdr:cNvGrpSpPr>
      </xdr:nvGrpSpPr>
      <xdr:grpSpPr bwMode="auto">
        <a:xfrm>
          <a:off x="165100" y="203200"/>
          <a:ext cx="39814500" cy="14198600"/>
          <a:chOff x="168089" y="205441"/>
          <a:chExt cx="34850292" cy="13921612"/>
        </a:xfrm>
      </xdr:grpSpPr>
      <xdr:grpSp>
        <xdr:nvGrpSpPr>
          <xdr:cNvPr id="1400" name="Grupo 50">
            <a:extLst>
              <a:ext uri="{FF2B5EF4-FFF2-40B4-BE49-F238E27FC236}">
                <a16:creationId xmlns:a16="http://schemas.microsoft.com/office/drawing/2014/main" id="{5EE722C7-45F8-7544-A436-DE5A8AD4F083}"/>
              </a:ext>
            </a:extLst>
          </xdr:cNvPr>
          <xdr:cNvGrpSpPr>
            <a:grpSpLocks/>
          </xdr:cNvGrpSpPr>
        </xdr:nvGrpSpPr>
        <xdr:grpSpPr bwMode="auto">
          <a:xfrm>
            <a:off x="168089" y="205441"/>
            <a:ext cx="34850292" cy="13921612"/>
            <a:chOff x="168089" y="186764"/>
            <a:chExt cx="34850292" cy="13921612"/>
          </a:xfrm>
        </xdr:grpSpPr>
        <xdr:pic>
          <xdr:nvPicPr>
            <xdr:cNvPr id="1407" name="Imagen 35">
              <a:extLst>
                <a:ext uri="{FF2B5EF4-FFF2-40B4-BE49-F238E27FC236}">
                  <a16:creationId xmlns:a16="http://schemas.microsoft.com/office/drawing/2014/main" id="{1EA6B3ED-55DA-3E44-9ECB-3443335A2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9" y="186764"/>
              <a:ext cx="8385735" cy="6479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08" name="Imagen 36">
              <a:extLst>
                <a:ext uri="{FF2B5EF4-FFF2-40B4-BE49-F238E27FC236}">
                  <a16:creationId xmlns:a16="http://schemas.microsoft.com/office/drawing/2014/main" id="{24A36EFF-B07B-8C41-AAD9-B42124EBAF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32801" y="205445"/>
              <a:ext cx="8169308" cy="6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09" name="Imagen 38">
              <a:extLst>
                <a:ext uri="{FF2B5EF4-FFF2-40B4-BE49-F238E27FC236}">
                  <a16:creationId xmlns:a16="http://schemas.microsoft.com/office/drawing/2014/main" id="{D88BC1C1-DEE4-654D-9197-50C72DE819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10741" y="224118"/>
              <a:ext cx="8145137" cy="629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10" name="Imagen 40">
              <a:extLst>
                <a:ext uri="{FF2B5EF4-FFF2-40B4-BE49-F238E27FC236}">
                  <a16:creationId xmlns:a16="http://schemas.microsoft.com/office/drawing/2014/main" id="{4985BFA0-88A8-7F45-92EF-D56361FAB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13982" y="186765"/>
              <a:ext cx="8348383" cy="645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11" name="Imagen 42">
              <a:extLst>
                <a:ext uri="{FF2B5EF4-FFF2-40B4-BE49-F238E27FC236}">
                  <a16:creationId xmlns:a16="http://schemas.microsoft.com/office/drawing/2014/main" id="{3C66CAF3-E677-8042-A93E-AD1FD7A0A1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744706" y="7451918"/>
              <a:ext cx="8273675" cy="6393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12" name="Imagen 44">
              <a:extLst>
                <a:ext uri="{FF2B5EF4-FFF2-40B4-BE49-F238E27FC236}">
                  <a16:creationId xmlns:a16="http://schemas.microsoft.com/office/drawing/2014/main" id="{A290B76E-E6D1-8744-961B-8609189022B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966770" y="7526616"/>
              <a:ext cx="8086906" cy="6248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13" name="Imagen 46">
              <a:extLst>
                <a:ext uri="{FF2B5EF4-FFF2-40B4-BE49-F238E27FC236}">
                  <a16:creationId xmlns:a16="http://schemas.microsoft.com/office/drawing/2014/main" id="{4952C7C6-D3AD-994E-813D-2BA2E03FBB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51471" y="7619993"/>
              <a:ext cx="8162727" cy="6163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14" name="Imagen 49">
              <a:extLst>
                <a:ext uri="{FF2B5EF4-FFF2-40B4-BE49-F238E27FC236}">
                  <a16:creationId xmlns:a16="http://schemas.microsoft.com/office/drawing/2014/main" id="{C91E2B22-85A3-5140-81BF-513F42B72C0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5915" y="7657353"/>
              <a:ext cx="8357908" cy="645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Flecha: a la derecha 17">
              <a:extLst>
                <a:ext uri="{FF2B5EF4-FFF2-40B4-BE49-F238E27FC236}">
                  <a16:creationId xmlns:a16="http://schemas.microsoft.com/office/drawing/2014/main" id="{38A733E1-47FB-45A3-9E24-CF2B534810BA}"/>
                </a:ext>
              </a:extLst>
            </xdr:cNvPr>
            <xdr:cNvSpPr/>
          </xdr:nvSpPr>
          <xdr:spPr>
            <a:xfrm>
              <a:off x="7882954" y="1693486"/>
              <a:ext cx="1345099" cy="1905194"/>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grpSp>
      <xdr:sp macro="" textlink="">
        <xdr:nvSpPr>
          <xdr:cNvPr id="52" name="Flecha: a la derecha 51">
            <a:extLst>
              <a:ext uri="{FF2B5EF4-FFF2-40B4-BE49-F238E27FC236}">
                <a16:creationId xmlns:a16="http://schemas.microsoft.com/office/drawing/2014/main" id="{EC43F2B4-A181-48EA-93AE-9A7872CD7C43}"/>
              </a:ext>
            </a:extLst>
          </xdr:cNvPr>
          <xdr:cNvSpPr/>
        </xdr:nvSpPr>
        <xdr:spPr>
          <a:xfrm>
            <a:off x="16598306" y="1475570"/>
            <a:ext cx="1345099" cy="1917646"/>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sp macro="" textlink="">
        <xdr:nvSpPr>
          <xdr:cNvPr id="53" name="Flecha: a la derecha 52">
            <a:extLst>
              <a:ext uri="{FF2B5EF4-FFF2-40B4-BE49-F238E27FC236}">
                <a16:creationId xmlns:a16="http://schemas.microsoft.com/office/drawing/2014/main" id="{569CD952-FABA-451C-8040-EB84E8749C83}"/>
              </a:ext>
            </a:extLst>
          </xdr:cNvPr>
          <xdr:cNvSpPr/>
        </xdr:nvSpPr>
        <xdr:spPr>
          <a:xfrm>
            <a:off x="25380358" y="1238977"/>
            <a:ext cx="1345099" cy="1905194"/>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sp macro="" textlink="">
        <xdr:nvSpPr>
          <xdr:cNvPr id="54" name="Flecha: a la derecha 53">
            <a:extLst>
              <a:ext uri="{FF2B5EF4-FFF2-40B4-BE49-F238E27FC236}">
                <a16:creationId xmlns:a16="http://schemas.microsoft.com/office/drawing/2014/main" id="{9029900C-345A-4DF7-A378-7ADC0269345C}"/>
              </a:ext>
            </a:extLst>
          </xdr:cNvPr>
          <xdr:cNvSpPr/>
        </xdr:nvSpPr>
        <xdr:spPr>
          <a:xfrm rot="5400000">
            <a:off x="30955421" y="5923825"/>
            <a:ext cx="1344843" cy="191204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sp macro="" textlink="">
        <xdr:nvSpPr>
          <xdr:cNvPr id="55" name="Flecha: a la derecha 54">
            <a:extLst>
              <a:ext uri="{FF2B5EF4-FFF2-40B4-BE49-F238E27FC236}">
                <a16:creationId xmlns:a16="http://schemas.microsoft.com/office/drawing/2014/main" id="{BEDB78EC-DE93-4890-A45F-D25650B5A609}"/>
              </a:ext>
            </a:extLst>
          </xdr:cNvPr>
          <xdr:cNvSpPr/>
        </xdr:nvSpPr>
        <xdr:spPr>
          <a:xfrm rot="10800000">
            <a:off x="26091815" y="8262045"/>
            <a:ext cx="1345099" cy="1917646"/>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sp macro="" textlink="">
        <xdr:nvSpPr>
          <xdr:cNvPr id="56" name="Flecha: a la derecha 55">
            <a:extLst>
              <a:ext uri="{FF2B5EF4-FFF2-40B4-BE49-F238E27FC236}">
                <a16:creationId xmlns:a16="http://schemas.microsoft.com/office/drawing/2014/main" id="{8B57BE7D-725B-4F45-90C2-49D2F89FF735}"/>
              </a:ext>
            </a:extLst>
          </xdr:cNvPr>
          <xdr:cNvSpPr/>
        </xdr:nvSpPr>
        <xdr:spPr>
          <a:xfrm rot="10800000">
            <a:off x="17220832" y="8274497"/>
            <a:ext cx="1345099" cy="1905194"/>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sp macro="" textlink="">
        <xdr:nvSpPr>
          <xdr:cNvPr id="57" name="Flecha: a la derecha 56">
            <a:extLst>
              <a:ext uri="{FF2B5EF4-FFF2-40B4-BE49-F238E27FC236}">
                <a16:creationId xmlns:a16="http://schemas.microsoft.com/office/drawing/2014/main" id="{62B28E42-13AA-4729-A81F-AC347ACB8A06}"/>
              </a:ext>
            </a:extLst>
          </xdr:cNvPr>
          <xdr:cNvSpPr/>
        </xdr:nvSpPr>
        <xdr:spPr>
          <a:xfrm rot="10800000">
            <a:off x="8472130" y="8087713"/>
            <a:ext cx="1345099" cy="1905194"/>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endParaRPr lang="es-ES_tradnl"/>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1447800</xdr:rowOff>
    </xdr:to>
    <xdr:pic>
      <xdr:nvPicPr>
        <xdr:cNvPr id="10415" name="Imagen 5">
          <a:extLst>
            <a:ext uri="{FF2B5EF4-FFF2-40B4-BE49-F238E27FC236}">
              <a16:creationId xmlns:a16="http://schemas.microsoft.com/office/drawing/2014/main" id="{7079D359-A2AF-4942-B6E8-B1C3D3771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1422400</xdr:colOff>
      <xdr:row>97</xdr:row>
      <xdr:rowOff>76200</xdr:rowOff>
    </xdr:from>
    <xdr:to>
      <xdr:col>13</xdr:col>
      <xdr:colOff>2959100</xdr:colOff>
      <xdr:row>98</xdr:row>
      <xdr:rowOff>0</xdr:rowOff>
    </xdr:to>
    <xdr:grpSp>
      <xdr:nvGrpSpPr>
        <xdr:cNvPr id="10416" name="Grupo 6">
          <a:extLst>
            <a:ext uri="{FF2B5EF4-FFF2-40B4-BE49-F238E27FC236}">
              <a16:creationId xmlns:a16="http://schemas.microsoft.com/office/drawing/2014/main" id="{E5EF1A78-9009-3749-8D23-76F7F30AB462}"/>
            </a:ext>
          </a:extLst>
        </xdr:cNvPr>
        <xdr:cNvGrpSpPr>
          <a:grpSpLocks/>
        </xdr:cNvGrpSpPr>
      </xdr:nvGrpSpPr>
      <xdr:grpSpPr bwMode="auto">
        <a:xfrm>
          <a:off x="25869900" y="157503283"/>
          <a:ext cx="40536283" cy="1352550"/>
          <a:chOff x="23332016" y="174377879"/>
          <a:chExt cx="38993235" cy="1261814"/>
        </a:xfrm>
      </xdr:grpSpPr>
      <xdr:sp macro="" textlink="">
        <xdr:nvSpPr>
          <xdr:cNvPr id="8" name="3 Flecha arriba">
            <a:extLst>
              <a:ext uri="{FF2B5EF4-FFF2-40B4-BE49-F238E27FC236}">
                <a16:creationId xmlns:a16="http://schemas.microsoft.com/office/drawing/2014/main" id="{D379DCBA-F92F-4550-97F0-A251EC144658}"/>
              </a:ext>
            </a:extLst>
          </xdr:cNvPr>
          <xdr:cNvSpPr/>
        </xdr:nvSpPr>
        <xdr:spPr bwMode="auto">
          <a:xfrm>
            <a:off x="23332016" y="174377879"/>
            <a:ext cx="1203429" cy="1096717"/>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44FB8843-A006-41AE-8D88-C6510A32365E}"/>
              </a:ext>
            </a:extLst>
          </xdr:cNvPr>
          <xdr:cNvSpPr/>
        </xdr:nvSpPr>
        <xdr:spPr bwMode="auto">
          <a:xfrm flipV="1">
            <a:off x="60520108" y="174460428"/>
            <a:ext cx="1805143" cy="931620"/>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419" name="AutoShape 5294">
            <a:extLst>
              <a:ext uri="{FF2B5EF4-FFF2-40B4-BE49-F238E27FC236}">
                <a16:creationId xmlns:a16="http://schemas.microsoft.com/office/drawing/2014/main" id="{4890E3F6-8719-8547-8481-BAF2B795F9CE}"/>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0420" name="AutoShape 5294">
            <a:extLst>
              <a:ext uri="{FF2B5EF4-FFF2-40B4-BE49-F238E27FC236}">
                <a16:creationId xmlns:a16="http://schemas.microsoft.com/office/drawing/2014/main" id="{0CD8FB8B-6CCE-6B4E-AEEC-EBEE76D0E788}"/>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1447800</xdr:rowOff>
    </xdr:to>
    <xdr:pic>
      <xdr:nvPicPr>
        <xdr:cNvPr id="11439" name="Imagen 5">
          <a:extLst>
            <a:ext uri="{FF2B5EF4-FFF2-40B4-BE49-F238E27FC236}">
              <a16:creationId xmlns:a16="http://schemas.microsoft.com/office/drawing/2014/main" id="{B6E4EE52-7A9E-4F4D-84D9-7DBB702C3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1422400</xdr:colOff>
      <xdr:row>243</xdr:row>
      <xdr:rowOff>76200</xdr:rowOff>
    </xdr:from>
    <xdr:to>
      <xdr:col>13</xdr:col>
      <xdr:colOff>2959100</xdr:colOff>
      <xdr:row>244</xdr:row>
      <xdr:rowOff>0</xdr:rowOff>
    </xdr:to>
    <xdr:grpSp>
      <xdr:nvGrpSpPr>
        <xdr:cNvPr id="11440" name="Grupo 11">
          <a:extLst>
            <a:ext uri="{FF2B5EF4-FFF2-40B4-BE49-F238E27FC236}">
              <a16:creationId xmlns:a16="http://schemas.microsoft.com/office/drawing/2014/main" id="{17157273-760F-1F42-801F-473491BF44F1}"/>
            </a:ext>
          </a:extLst>
        </xdr:cNvPr>
        <xdr:cNvGrpSpPr>
          <a:grpSpLocks/>
        </xdr:cNvGrpSpPr>
      </xdr:nvGrpSpPr>
      <xdr:grpSpPr bwMode="auto">
        <a:xfrm>
          <a:off x="26557817" y="603114533"/>
          <a:ext cx="39425033" cy="1775884"/>
          <a:chOff x="23332016" y="174377879"/>
          <a:chExt cx="38993235" cy="1261814"/>
        </a:xfrm>
      </xdr:grpSpPr>
      <xdr:sp macro="" textlink="">
        <xdr:nvSpPr>
          <xdr:cNvPr id="13" name="3 Flecha arriba">
            <a:extLst>
              <a:ext uri="{FF2B5EF4-FFF2-40B4-BE49-F238E27FC236}">
                <a16:creationId xmlns:a16="http://schemas.microsoft.com/office/drawing/2014/main" id="{D5AAAA4D-EF3C-452B-97C5-B78F2A5BF6DC}"/>
              </a:ext>
            </a:extLst>
          </xdr:cNvPr>
          <xdr:cNvSpPr/>
        </xdr:nvSpPr>
        <xdr:spPr bwMode="auto">
          <a:xfrm>
            <a:off x="23332016" y="174377879"/>
            <a:ext cx="1204382" cy="1099581"/>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4" name="8 Flecha arriba">
            <a:extLst>
              <a:ext uri="{FF2B5EF4-FFF2-40B4-BE49-F238E27FC236}">
                <a16:creationId xmlns:a16="http://schemas.microsoft.com/office/drawing/2014/main" id="{DD76664F-F1FC-4E13-8101-64567B72F13C}"/>
              </a:ext>
            </a:extLst>
          </xdr:cNvPr>
          <xdr:cNvSpPr/>
        </xdr:nvSpPr>
        <xdr:spPr bwMode="auto">
          <a:xfrm flipV="1">
            <a:off x="60513154" y="174458996"/>
            <a:ext cx="1812097" cy="937348"/>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1443" name="AutoShape 5294">
            <a:extLst>
              <a:ext uri="{FF2B5EF4-FFF2-40B4-BE49-F238E27FC236}">
                <a16:creationId xmlns:a16="http://schemas.microsoft.com/office/drawing/2014/main" id="{0C2C4120-906B-8447-8EEC-D6281768A0AE}"/>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444" name="AutoShape 5294">
            <a:extLst>
              <a:ext uri="{FF2B5EF4-FFF2-40B4-BE49-F238E27FC236}">
                <a16:creationId xmlns:a16="http://schemas.microsoft.com/office/drawing/2014/main" id="{4844B8AF-972B-9F45-A279-C96BF9A80299}"/>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1333500</xdr:rowOff>
    </xdr:to>
    <xdr:pic>
      <xdr:nvPicPr>
        <xdr:cNvPr id="12463" name="Imagen 5">
          <a:extLst>
            <a:ext uri="{FF2B5EF4-FFF2-40B4-BE49-F238E27FC236}">
              <a16:creationId xmlns:a16="http://schemas.microsoft.com/office/drawing/2014/main" id="{B4DCD07A-1F1D-A04C-9D3B-C7F1B889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1422400</xdr:colOff>
      <xdr:row>117</xdr:row>
      <xdr:rowOff>76200</xdr:rowOff>
    </xdr:from>
    <xdr:to>
      <xdr:col>13</xdr:col>
      <xdr:colOff>2959100</xdr:colOff>
      <xdr:row>118</xdr:row>
      <xdr:rowOff>0</xdr:rowOff>
    </xdr:to>
    <xdr:grpSp>
      <xdr:nvGrpSpPr>
        <xdr:cNvPr id="12464" name="Grupo 6">
          <a:extLst>
            <a:ext uri="{FF2B5EF4-FFF2-40B4-BE49-F238E27FC236}">
              <a16:creationId xmlns:a16="http://schemas.microsoft.com/office/drawing/2014/main" id="{89E7CF66-2854-314D-B755-4A32A80D5061}"/>
            </a:ext>
          </a:extLst>
        </xdr:cNvPr>
        <xdr:cNvGrpSpPr>
          <a:grpSpLocks/>
        </xdr:cNvGrpSpPr>
      </xdr:nvGrpSpPr>
      <xdr:grpSpPr bwMode="auto">
        <a:xfrm>
          <a:off x="26075341" y="240274288"/>
          <a:ext cx="39356553" cy="1380565"/>
          <a:chOff x="23332016" y="174377879"/>
          <a:chExt cx="38993235" cy="1261814"/>
        </a:xfrm>
      </xdr:grpSpPr>
      <xdr:sp macro="" textlink="">
        <xdr:nvSpPr>
          <xdr:cNvPr id="8" name="3 Flecha arriba">
            <a:extLst>
              <a:ext uri="{FF2B5EF4-FFF2-40B4-BE49-F238E27FC236}">
                <a16:creationId xmlns:a16="http://schemas.microsoft.com/office/drawing/2014/main" id="{BAF80F15-8F86-4B0A-8D75-9DEE3893D17B}"/>
              </a:ext>
            </a:extLst>
          </xdr:cNvPr>
          <xdr:cNvSpPr/>
        </xdr:nvSpPr>
        <xdr:spPr bwMode="auto">
          <a:xfrm>
            <a:off x="23332016" y="174377879"/>
            <a:ext cx="1204382" cy="1096717"/>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1E175E73-9A5E-44F7-AFFF-AFDB77B20389}"/>
              </a:ext>
            </a:extLst>
          </xdr:cNvPr>
          <xdr:cNvSpPr/>
        </xdr:nvSpPr>
        <xdr:spPr bwMode="auto">
          <a:xfrm flipV="1">
            <a:off x="60513154" y="174460428"/>
            <a:ext cx="1812097" cy="931620"/>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2467" name="AutoShape 5294">
            <a:extLst>
              <a:ext uri="{FF2B5EF4-FFF2-40B4-BE49-F238E27FC236}">
                <a16:creationId xmlns:a16="http://schemas.microsoft.com/office/drawing/2014/main" id="{19819248-D411-FB4E-A222-0B42606AC587}"/>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2468" name="AutoShape 5294">
            <a:extLst>
              <a:ext uri="{FF2B5EF4-FFF2-40B4-BE49-F238E27FC236}">
                <a16:creationId xmlns:a16="http://schemas.microsoft.com/office/drawing/2014/main" id="{35F09CD7-23A9-B84A-A1E4-9C57CE6C673E}"/>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1371600</xdr:rowOff>
    </xdr:to>
    <xdr:pic>
      <xdr:nvPicPr>
        <xdr:cNvPr id="13487" name="Imagen 5">
          <a:extLst>
            <a:ext uri="{FF2B5EF4-FFF2-40B4-BE49-F238E27FC236}">
              <a16:creationId xmlns:a16="http://schemas.microsoft.com/office/drawing/2014/main" id="{08AB9207-2734-7947-88AD-5FD729101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1422400</xdr:colOff>
      <xdr:row>61</xdr:row>
      <xdr:rowOff>76200</xdr:rowOff>
    </xdr:from>
    <xdr:to>
      <xdr:col>13</xdr:col>
      <xdr:colOff>2959100</xdr:colOff>
      <xdr:row>62</xdr:row>
      <xdr:rowOff>0</xdr:rowOff>
    </xdr:to>
    <xdr:grpSp>
      <xdr:nvGrpSpPr>
        <xdr:cNvPr id="13488" name="Grupo 6">
          <a:extLst>
            <a:ext uri="{FF2B5EF4-FFF2-40B4-BE49-F238E27FC236}">
              <a16:creationId xmlns:a16="http://schemas.microsoft.com/office/drawing/2014/main" id="{1241AAA6-99F0-044F-93AB-90AE2D0AC51E}"/>
            </a:ext>
          </a:extLst>
        </xdr:cNvPr>
        <xdr:cNvGrpSpPr>
          <a:grpSpLocks/>
        </xdr:cNvGrpSpPr>
      </xdr:nvGrpSpPr>
      <xdr:grpSpPr bwMode="auto">
        <a:xfrm>
          <a:off x="23118233" y="126494117"/>
          <a:ext cx="37202534" cy="1352550"/>
          <a:chOff x="23332016" y="174377879"/>
          <a:chExt cx="38993235" cy="1261814"/>
        </a:xfrm>
      </xdr:grpSpPr>
      <xdr:sp macro="" textlink="">
        <xdr:nvSpPr>
          <xdr:cNvPr id="8" name="3 Flecha arriba">
            <a:extLst>
              <a:ext uri="{FF2B5EF4-FFF2-40B4-BE49-F238E27FC236}">
                <a16:creationId xmlns:a16="http://schemas.microsoft.com/office/drawing/2014/main" id="{D1E1C310-3B5F-434F-9428-353AF6DD2832}"/>
              </a:ext>
            </a:extLst>
          </xdr:cNvPr>
          <xdr:cNvSpPr/>
        </xdr:nvSpPr>
        <xdr:spPr bwMode="auto">
          <a:xfrm>
            <a:off x="23332016" y="174377879"/>
            <a:ext cx="1195464" cy="1096717"/>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7641640D-D919-4936-A1E2-6B948B37F878}"/>
              </a:ext>
            </a:extLst>
          </xdr:cNvPr>
          <xdr:cNvSpPr/>
        </xdr:nvSpPr>
        <xdr:spPr bwMode="auto">
          <a:xfrm flipV="1">
            <a:off x="60520334" y="174460428"/>
            <a:ext cx="1804917" cy="931620"/>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3491" name="AutoShape 5294">
            <a:extLst>
              <a:ext uri="{FF2B5EF4-FFF2-40B4-BE49-F238E27FC236}">
                <a16:creationId xmlns:a16="http://schemas.microsoft.com/office/drawing/2014/main" id="{A8EA76C1-C32E-254E-B889-FF931DBE4930}"/>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3492" name="AutoShape 5294">
            <a:extLst>
              <a:ext uri="{FF2B5EF4-FFF2-40B4-BE49-F238E27FC236}">
                <a16:creationId xmlns:a16="http://schemas.microsoft.com/office/drawing/2014/main" id="{C042581A-448A-A64D-98B3-CEF43F645665}"/>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1371600</xdr:rowOff>
    </xdr:to>
    <xdr:pic>
      <xdr:nvPicPr>
        <xdr:cNvPr id="14469" name="Imagen 1">
          <a:extLst>
            <a:ext uri="{FF2B5EF4-FFF2-40B4-BE49-F238E27FC236}">
              <a16:creationId xmlns:a16="http://schemas.microsoft.com/office/drawing/2014/main" id="{D32EFBE6-2414-8747-A70C-086EAC29E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1422400</xdr:colOff>
      <xdr:row>58</xdr:row>
      <xdr:rowOff>76200</xdr:rowOff>
    </xdr:from>
    <xdr:to>
      <xdr:col>13</xdr:col>
      <xdr:colOff>2959100</xdr:colOff>
      <xdr:row>59</xdr:row>
      <xdr:rowOff>0</xdr:rowOff>
    </xdr:to>
    <xdr:grpSp>
      <xdr:nvGrpSpPr>
        <xdr:cNvPr id="14470" name="Grupo 2">
          <a:extLst>
            <a:ext uri="{FF2B5EF4-FFF2-40B4-BE49-F238E27FC236}">
              <a16:creationId xmlns:a16="http://schemas.microsoft.com/office/drawing/2014/main" id="{5E4A8174-4B64-8C48-BD52-07A7E453599B}"/>
            </a:ext>
          </a:extLst>
        </xdr:cNvPr>
        <xdr:cNvGrpSpPr>
          <a:grpSpLocks/>
        </xdr:cNvGrpSpPr>
      </xdr:nvGrpSpPr>
      <xdr:grpSpPr bwMode="auto">
        <a:xfrm>
          <a:off x="23091775" y="95981044"/>
          <a:ext cx="37195919" cy="1352550"/>
          <a:chOff x="23332016" y="174377879"/>
          <a:chExt cx="38993235" cy="1261814"/>
        </a:xfrm>
      </xdr:grpSpPr>
      <xdr:sp macro="" textlink="">
        <xdr:nvSpPr>
          <xdr:cNvPr id="4" name="3 Flecha arriba">
            <a:extLst>
              <a:ext uri="{FF2B5EF4-FFF2-40B4-BE49-F238E27FC236}">
                <a16:creationId xmlns:a16="http://schemas.microsoft.com/office/drawing/2014/main" id="{882F6664-E086-4CE7-81B7-3BF47D76B388}"/>
              </a:ext>
            </a:extLst>
          </xdr:cNvPr>
          <xdr:cNvSpPr/>
        </xdr:nvSpPr>
        <xdr:spPr bwMode="auto">
          <a:xfrm>
            <a:off x="23332016" y="174377879"/>
            <a:ext cx="1195464" cy="1096717"/>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5" name="8 Flecha arriba">
            <a:extLst>
              <a:ext uri="{FF2B5EF4-FFF2-40B4-BE49-F238E27FC236}">
                <a16:creationId xmlns:a16="http://schemas.microsoft.com/office/drawing/2014/main" id="{3875E86C-2DA6-4F14-B08F-FA13DECF403F}"/>
              </a:ext>
            </a:extLst>
          </xdr:cNvPr>
          <xdr:cNvSpPr/>
        </xdr:nvSpPr>
        <xdr:spPr bwMode="auto">
          <a:xfrm flipV="1">
            <a:off x="60520334" y="174460428"/>
            <a:ext cx="1804917" cy="931620"/>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4473" name="AutoShape 5294">
            <a:extLst>
              <a:ext uri="{FF2B5EF4-FFF2-40B4-BE49-F238E27FC236}">
                <a16:creationId xmlns:a16="http://schemas.microsoft.com/office/drawing/2014/main" id="{0230920B-2530-244F-94F0-F10C8A3BC4D5}"/>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4474" name="AutoShape 5294">
            <a:extLst>
              <a:ext uri="{FF2B5EF4-FFF2-40B4-BE49-F238E27FC236}">
                <a16:creationId xmlns:a16="http://schemas.microsoft.com/office/drawing/2014/main" id="{D63C559A-9F55-C746-93F9-530FFFA00C40}"/>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2201" name="Imagen 5">
          <a:extLst>
            <a:ext uri="{FF2B5EF4-FFF2-40B4-BE49-F238E27FC236}">
              <a16:creationId xmlns:a16="http://schemas.microsoft.com/office/drawing/2014/main" id="{3A26B608-F539-FD49-9F26-D1BE9771E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1498600</xdr:colOff>
      <xdr:row>302</xdr:row>
      <xdr:rowOff>80962</xdr:rowOff>
    </xdr:from>
    <xdr:to>
      <xdr:col>5</xdr:col>
      <xdr:colOff>2698749</xdr:colOff>
      <xdr:row>302</xdr:row>
      <xdr:rowOff>1181100</xdr:rowOff>
    </xdr:to>
    <xdr:sp macro="" textlink="">
      <xdr:nvSpPr>
        <xdr:cNvPr id="7" name="3 Flecha arriba">
          <a:extLst>
            <a:ext uri="{FF2B5EF4-FFF2-40B4-BE49-F238E27FC236}">
              <a16:creationId xmlns:a16="http://schemas.microsoft.com/office/drawing/2014/main" id="{1ADBB954-071F-4EE9-B580-1AA04845149C}"/>
            </a:ext>
          </a:extLst>
        </xdr:cNvPr>
        <xdr:cNvSpPr/>
      </xdr:nvSpPr>
      <xdr:spPr bwMode="auto">
        <a:xfrm>
          <a:off x="23225125" y="2141077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302</xdr:row>
      <xdr:rowOff>206374</xdr:rowOff>
    </xdr:from>
    <xdr:to>
      <xdr:col>14</xdr:col>
      <xdr:colOff>2952751</xdr:colOff>
      <xdr:row>302</xdr:row>
      <xdr:rowOff>1142999</xdr:rowOff>
    </xdr:to>
    <xdr:sp macro="" textlink="">
      <xdr:nvSpPr>
        <xdr:cNvPr id="8" name="8 Flecha arriba">
          <a:extLst>
            <a:ext uri="{FF2B5EF4-FFF2-40B4-BE49-F238E27FC236}">
              <a16:creationId xmlns:a16="http://schemas.microsoft.com/office/drawing/2014/main" id="{1785F243-AF62-48B2-8C6A-4BA73BF85144}"/>
            </a:ext>
          </a:extLst>
        </xdr:cNvPr>
        <xdr:cNvSpPr/>
      </xdr:nvSpPr>
      <xdr:spPr bwMode="auto">
        <a:xfrm flipV="1">
          <a:off x="62188726" y="2142331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2578100</xdr:colOff>
      <xdr:row>302</xdr:row>
      <xdr:rowOff>50800</xdr:rowOff>
    </xdr:from>
    <xdr:to>
      <xdr:col>8</xdr:col>
      <xdr:colOff>3848100</xdr:colOff>
      <xdr:row>302</xdr:row>
      <xdr:rowOff>1231900</xdr:rowOff>
    </xdr:to>
    <xdr:sp macro="" textlink="">
      <xdr:nvSpPr>
        <xdr:cNvPr id="2204" name="AutoShape 5294">
          <a:extLst>
            <a:ext uri="{FF2B5EF4-FFF2-40B4-BE49-F238E27FC236}">
              <a16:creationId xmlns:a16="http://schemas.microsoft.com/office/drawing/2014/main" id="{2BED4CFD-BA67-CC46-AD42-278DC1C2519C}"/>
            </a:ext>
          </a:extLst>
        </xdr:cNvPr>
        <xdr:cNvSpPr>
          <a:spLocks noChangeArrowheads="1"/>
        </xdr:cNvSpPr>
      </xdr:nvSpPr>
      <xdr:spPr bwMode="auto">
        <a:xfrm rot="1788903">
          <a:off x="44259500" y="867879900"/>
          <a:ext cx="1270000" cy="11811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927100</xdr:colOff>
      <xdr:row>302</xdr:row>
      <xdr:rowOff>241300</xdr:rowOff>
    </xdr:from>
    <xdr:to>
      <xdr:col>11</xdr:col>
      <xdr:colOff>2374900</xdr:colOff>
      <xdr:row>302</xdr:row>
      <xdr:rowOff>1320800</xdr:rowOff>
    </xdr:to>
    <xdr:sp macro="" textlink="">
      <xdr:nvSpPr>
        <xdr:cNvPr id="2205" name="AutoShape 5294">
          <a:extLst>
            <a:ext uri="{FF2B5EF4-FFF2-40B4-BE49-F238E27FC236}">
              <a16:creationId xmlns:a16="http://schemas.microsoft.com/office/drawing/2014/main" id="{3A9DC526-24B2-A248-BCCF-E3F2B46EA6E6}"/>
            </a:ext>
          </a:extLst>
        </xdr:cNvPr>
        <xdr:cNvSpPr>
          <a:spLocks noChangeArrowheads="1"/>
        </xdr:cNvSpPr>
      </xdr:nvSpPr>
      <xdr:spPr bwMode="auto">
        <a:xfrm rot="19811097" flipV="1">
          <a:off x="60566300" y="868070400"/>
          <a:ext cx="1447800" cy="10795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3225" name="Imagen 1">
          <a:extLst>
            <a:ext uri="{FF2B5EF4-FFF2-40B4-BE49-F238E27FC236}">
              <a16:creationId xmlns:a16="http://schemas.microsoft.com/office/drawing/2014/main" id="{5335794A-9CDD-1544-89BA-B860532C9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1784350</xdr:colOff>
      <xdr:row>71</xdr:row>
      <xdr:rowOff>176212</xdr:rowOff>
    </xdr:from>
    <xdr:to>
      <xdr:col>5</xdr:col>
      <xdr:colOff>2984499</xdr:colOff>
      <xdr:row>71</xdr:row>
      <xdr:rowOff>1276350</xdr:rowOff>
    </xdr:to>
    <xdr:sp macro="" textlink="">
      <xdr:nvSpPr>
        <xdr:cNvPr id="3" name="3 Flecha arriba">
          <a:extLst>
            <a:ext uri="{FF2B5EF4-FFF2-40B4-BE49-F238E27FC236}">
              <a16:creationId xmlns:a16="http://schemas.microsoft.com/office/drawing/2014/main" id="{3F1BF787-8370-44FC-A852-0849B8EB804F}"/>
            </a:ext>
          </a:extLst>
        </xdr:cNvPr>
        <xdr:cNvSpPr/>
      </xdr:nvSpPr>
      <xdr:spPr bwMode="auto">
        <a:xfrm>
          <a:off x="25634950" y="969883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2428876</xdr:colOff>
      <xdr:row>71</xdr:row>
      <xdr:rowOff>349249</xdr:rowOff>
    </xdr:from>
    <xdr:to>
      <xdr:col>14</xdr:col>
      <xdr:colOff>4238626</xdr:colOff>
      <xdr:row>71</xdr:row>
      <xdr:rowOff>1285874</xdr:rowOff>
    </xdr:to>
    <xdr:sp macro="" textlink="">
      <xdr:nvSpPr>
        <xdr:cNvPr id="4" name="8 Flecha arriba">
          <a:extLst>
            <a:ext uri="{FF2B5EF4-FFF2-40B4-BE49-F238E27FC236}">
              <a16:creationId xmlns:a16="http://schemas.microsoft.com/office/drawing/2014/main" id="{9DC04CBA-A0EE-43F2-A780-38D0CD625F0C}"/>
            </a:ext>
          </a:extLst>
        </xdr:cNvPr>
        <xdr:cNvSpPr/>
      </xdr:nvSpPr>
      <xdr:spPr bwMode="auto">
        <a:xfrm flipV="1">
          <a:off x="64560451" y="97161349"/>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2476500</xdr:colOff>
      <xdr:row>71</xdr:row>
      <xdr:rowOff>139700</xdr:rowOff>
    </xdr:from>
    <xdr:to>
      <xdr:col>8</xdr:col>
      <xdr:colOff>3733800</xdr:colOff>
      <xdr:row>71</xdr:row>
      <xdr:rowOff>1320800</xdr:rowOff>
    </xdr:to>
    <xdr:sp macro="" textlink="">
      <xdr:nvSpPr>
        <xdr:cNvPr id="3228" name="AutoShape 5294">
          <a:extLst>
            <a:ext uri="{FF2B5EF4-FFF2-40B4-BE49-F238E27FC236}">
              <a16:creationId xmlns:a16="http://schemas.microsoft.com/office/drawing/2014/main" id="{909F7C9F-CDEE-4A43-9846-6DAD0ECDC809}"/>
            </a:ext>
          </a:extLst>
        </xdr:cNvPr>
        <xdr:cNvSpPr>
          <a:spLocks noChangeArrowheads="1"/>
        </xdr:cNvSpPr>
      </xdr:nvSpPr>
      <xdr:spPr bwMode="auto">
        <a:xfrm rot="1788903">
          <a:off x="43078400" y="113220500"/>
          <a:ext cx="1257300" cy="11811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1308100</xdr:colOff>
      <xdr:row>71</xdr:row>
      <xdr:rowOff>241300</xdr:rowOff>
    </xdr:from>
    <xdr:to>
      <xdr:col>11</xdr:col>
      <xdr:colOff>2743200</xdr:colOff>
      <xdr:row>71</xdr:row>
      <xdr:rowOff>1320800</xdr:rowOff>
    </xdr:to>
    <xdr:sp macro="" textlink="">
      <xdr:nvSpPr>
        <xdr:cNvPr id="3229" name="AutoShape 5294">
          <a:extLst>
            <a:ext uri="{FF2B5EF4-FFF2-40B4-BE49-F238E27FC236}">
              <a16:creationId xmlns:a16="http://schemas.microsoft.com/office/drawing/2014/main" id="{536AEB69-EC59-1B48-AAF4-2AC5E5E0B926}"/>
            </a:ext>
          </a:extLst>
        </xdr:cNvPr>
        <xdr:cNvSpPr>
          <a:spLocks noChangeArrowheads="1"/>
        </xdr:cNvSpPr>
      </xdr:nvSpPr>
      <xdr:spPr bwMode="auto">
        <a:xfrm rot="19811097" flipV="1">
          <a:off x="57912000" y="113322100"/>
          <a:ext cx="1435100" cy="10795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4249" name="Imagen 5">
          <a:extLst>
            <a:ext uri="{FF2B5EF4-FFF2-40B4-BE49-F238E27FC236}">
              <a16:creationId xmlns:a16="http://schemas.microsoft.com/office/drawing/2014/main" id="{A26A7F4C-AF95-E449-B2B3-F32569BDF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1498600</xdr:colOff>
      <xdr:row>84</xdr:row>
      <xdr:rowOff>366712</xdr:rowOff>
    </xdr:from>
    <xdr:to>
      <xdr:col>5</xdr:col>
      <xdr:colOff>2698749</xdr:colOff>
      <xdr:row>84</xdr:row>
      <xdr:rowOff>1447800</xdr:rowOff>
    </xdr:to>
    <xdr:sp macro="" textlink="">
      <xdr:nvSpPr>
        <xdr:cNvPr id="11" name="3 Flecha arriba">
          <a:extLst>
            <a:ext uri="{FF2B5EF4-FFF2-40B4-BE49-F238E27FC236}">
              <a16:creationId xmlns:a16="http://schemas.microsoft.com/office/drawing/2014/main" id="{14DA29AE-FAF0-4EF3-942B-97B72F56C8B8}"/>
            </a:ext>
          </a:extLst>
        </xdr:cNvPr>
        <xdr:cNvSpPr/>
      </xdr:nvSpPr>
      <xdr:spPr bwMode="auto">
        <a:xfrm>
          <a:off x="24453850" y="163148962"/>
          <a:ext cx="1200149" cy="108108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2286000</xdr:colOff>
      <xdr:row>84</xdr:row>
      <xdr:rowOff>292100</xdr:rowOff>
    </xdr:from>
    <xdr:to>
      <xdr:col>8</xdr:col>
      <xdr:colOff>3556000</xdr:colOff>
      <xdr:row>84</xdr:row>
      <xdr:rowOff>1460500</xdr:rowOff>
    </xdr:to>
    <xdr:sp macro="" textlink="">
      <xdr:nvSpPr>
        <xdr:cNvPr id="4251" name="AutoShape 5294">
          <a:extLst>
            <a:ext uri="{FF2B5EF4-FFF2-40B4-BE49-F238E27FC236}">
              <a16:creationId xmlns:a16="http://schemas.microsoft.com/office/drawing/2014/main" id="{4FDEA792-9FB0-8C4D-A97F-A12930F585B9}"/>
            </a:ext>
          </a:extLst>
        </xdr:cNvPr>
        <xdr:cNvSpPr>
          <a:spLocks noChangeArrowheads="1"/>
        </xdr:cNvSpPr>
      </xdr:nvSpPr>
      <xdr:spPr bwMode="auto">
        <a:xfrm rot="1788903">
          <a:off x="40398700" y="169532300"/>
          <a:ext cx="1270000" cy="11684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952500</xdr:colOff>
      <xdr:row>84</xdr:row>
      <xdr:rowOff>431800</xdr:rowOff>
    </xdr:from>
    <xdr:to>
      <xdr:col>11</xdr:col>
      <xdr:colOff>2387600</xdr:colOff>
      <xdr:row>84</xdr:row>
      <xdr:rowOff>1498600</xdr:rowOff>
    </xdr:to>
    <xdr:sp macro="" textlink="">
      <xdr:nvSpPr>
        <xdr:cNvPr id="4252" name="AutoShape 5294">
          <a:extLst>
            <a:ext uri="{FF2B5EF4-FFF2-40B4-BE49-F238E27FC236}">
              <a16:creationId xmlns:a16="http://schemas.microsoft.com/office/drawing/2014/main" id="{AB909B83-2A4F-D345-A47C-A3991176F941}"/>
            </a:ext>
          </a:extLst>
        </xdr:cNvPr>
        <xdr:cNvSpPr>
          <a:spLocks noChangeArrowheads="1"/>
        </xdr:cNvSpPr>
      </xdr:nvSpPr>
      <xdr:spPr bwMode="auto">
        <a:xfrm rot="19811097" flipV="1">
          <a:off x="55168800" y="169672000"/>
          <a:ext cx="1435100" cy="10668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14</xdr:col>
      <xdr:colOff>2333626</xdr:colOff>
      <xdr:row>84</xdr:row>
      <xdr:rowOff>396874</xdr:rowOff>
    </xdr:from>
    <xdr:to>
      <xdr:col>14</xdr:col>
      <xdr:colOff>4143376</xdr:colOff>
      <xdr:row>84</xdr:row>
      <xdr:rowOff>1333499</xdr:rowOff>
    </xdr:to>
    <xdr:sp macro="" textlink="">
      <xdr:nvSpPr>
        <xdr:cNvPr id="15" name="8 Flecha arriba">
          <a:extLst>
            <a:ext uri="{FF2B5EF4-FFF2-40B4-BE49-F238E27FC236}">
              <a16:creationId xmlns:a16="http://schemas.microsoft.com/office/drawing/2014/main" id="{A3E3A932-2E40-4A7F-A0E6-AD04AFF362D5}"/>
            </a:ext>
          </a:extLst>
        </xdr:cNvPr>
        <xdr:cNvSpPr/>
      </xdr:nvSpPr>
      <xdr:spPr bwMode="auto">
        <a:xfrm flipV="1">
          <a:off x="61626751" y="1631791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2476500</xdr:colOff>
      <xdr:row>76</xdr:row>
      <xdr:rowOff>0</xdr:rowOff>
    </xdr:from>
    <xdr:to>
      <xdr:col>8</xdr:col>
      <xdr:colOff>3759200</xdr:colOff>
      <xdr:row>76</xdr:row>
      <xdr:rowOff>1181100</xdr:rowOff>
    </xdr:to>
    <xdr:sp macro="" textlink="">
      <xdr:nvSpPr>
        <xdr:cNvPr id="5273" name="AutoShape 5294">
          <a:extLst>
            <a:ext uri="{FF2B5EF4-FFF2-40B4-BE49-F238E27FC236}">
              <a16:creationId xmlns:a16="http://schemas.microsoft.com/office/drawing/2014/main" id="{061BFF1E-BE43-EF4A-8B2C-95450383705B}"/>
            </a:ext>
          </a:extLst>
        </xdr:cNvPr>
        <xdr:cNvSpPr>
          <a:spLocks noChangeArrowheads="1"/>
        </xdr:cNvSpPr>
      </xdr:nvSpPr>
      <xdr:spPr bwMode="auto">
        <a:xfrm rot="1788903">
          <a:off x="42291000" y="133362700"/>
          <a:ext cx="1282700" cy="11811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1092200</xdr:colOff>
      <xdr:row>76</xdr:row>
      <xdr:rowOff>101600</xdr:rowOff>
    </xdr:from>
    <xdr:to>
      <xdr:col>11</xdr:col>
      <xdr:colOff>2540000</xdr:colOff>
      <xdr:row>76</xdr:row>
      <xdr:rowOff>1181100</xdr:rowOff>
    </xdr:to>
    <xdr:sp macro="" textlink="">
      <xdr:nvSpPr>
        <xdr:cNvPr id="5274" name="AutoShape 5294">
          <a:extLst>
            <a:ext uri="{FF2B5EF4-FFF2-40B4-BE49-F238E27FC236}">
              <a16:creationId xmlns:a16="http://schemas.microsoft.com/office/drawing/2014/main" id="{D9196F58-9CBB-C148-8EE6-8101971F22F4}"/>
            </a:ext>
          </a:extLst>
        </xdr:cNvPr>
        <xdr:cNvSpPr>
          <a:spLocks noChangeArrowheads="1"/>
        </xdr:cNvSpPr>
      </xdr:nvSpPr>
      <xdr:spPr bwMode="auto">
        <a:xfrm rot="19811097" flipV="1">
          <a:off x="58864500" y="133464300"/>
          <a:ext cx="1447800" cy="10795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5275" name="Imagen 5">
          <a:extLst>
            <a:ext uri="{FF2B5EF4-FFF2-40B4-BE49-F238E27FC236}">
              <a16:creationId xmlns:a16="http://schemas.microsoft.com/office/drawing/2014/main" id="{3A6063CB-EE29-0245-81CD-449E18CB1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1498600</xdr:colOff>
      <xdr:row>76</xdr:row>
      <xdr:rowOff>80962</xdr:rowOff>
    </xdr:from>
    <xdr:to>
      <xdr:col>5</xdr:col>
      <xdr:colOff>2698749</xdr:colOff>
      <xdr:row>76</xdr:row>
      <xdr:rowOff>1181100</xdr:rowOff>
    </xdr:to>
    <xdr:sp macro="" textlink="">
      <xdr:nvSpPr>
        <xdr:cNvPr id="7" name="3 Flecha arriba">
          <a:extLst>
            <a:ext uri="{FF2B5EF4-FFF2-40B4-BE49-F238E27FC236}">
              <a16:creationId xmlns:a16="http://schemas.microsoft.com/office/drawing/2014/main" id="{85BB3EBD-6499-468C-8C23-859024F6BFAF}"/>
            </a:ext>
          </a:extLst>
        </xdr:cNvPr>
        <xdr:cNvSpPr/>
      </xdr:nvSpPr>
      <xdr:spPr bwMode="auto">
        <a:xfrm>
          <a:off x="23225125" y="2142601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76</xdr:row>
      <xdr:rowOff>206374</xdr:rowOff>
    </xdr:from>
    <xdr:to>
      <xdr:col>14</xdr:col>
      <xdr:colOff>2952751</xdr:colOff>
      <xdr:row>76</xdr:row>
      <xdr:rowOff>1142999</xdr:rowOff>
    </xdr:to>
    <xdr:sp macro="" textlink="">
      <xdr:nvSpPr>
        <xdr:cNvPr id="8" name="8 Flecha arriba">
          <a:extLst>
            <a:ext uri="{FF2B5EF4-FFF2-40B4-BE49-F238E27FC236}">
              <a16:creationId xmlns:a16="http://schemas.microsoft.com/office/drawing/2014/main" id="{616C74B0-88D3-4657-83E1-DB976D1568A1}"/>
            </a:ext>
          </a:extLst>
        </xdr:cNvPr>
        <xdr:cNvSpPr/>
      </xdr:nvSpPr>
      <xdr:spPr bwMode="auto">
        <a:xfrm flipV="1">
          <a:off x="62188726" y="2143855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1498600</xdr:colOff>
      <xdr:row>129</xdr:row>
      <xdr:rowOff>80962</xdr:rowOff>
    </xdr:from>
    <xdr:to>
      <xdr:col>5</xdr:col>
      <xdr:colOff>2698749</xdr:colOff>
      <xdr:row>129</xdr:row>
      <xdr:rowOff>1181100</xdr:rowOff>
    </xdr:to>
    <xdr:sp macro="" textlink="">
      <xdr:nvSpPr>
        <xdr:cNvPr id="2" name="3 Flecha arriba">
          <a:extLst>
            <a:ext uri="{FF2B5EF4-FFF2-40B4-BE49-F238E27FC236}">
              <a16:creationId xmlns:a16="http://schemas.microsoft.com/office/drawing/2014/main" id="{0A74FB40-C157-45C4-8EF1-12ECA5351A0C}"/>
            </a:ext>
          </a:extLst>
        </xdr:cNvPr>
        <xdr:cNvSpPr/>
      </xdr:nvSpPr>
      <xdr:spPr bwMode="auto">
        <a:xfrm>
          <a:off x="22596475" y="210250087"/>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1676400</xdr:colOff>
      <xdr:row>129</xdr:row>
      <xdr:rowOff>0</xdr:rowOff>
    </xdr:from>
    <xdr:to>
      <xdr:col>8</xdr:col>
      <xdr:colOff>2946400</xdr:colOff>
      <xdr:row>129</xdr:row>
      <xdr:rowOff>1181100</xdr:rowOff>
    </xdr:to>
    <xdr:sp macro="" textlink="">
      <xdr:nvSpPr>
        <xdr:cNvPr id="6298" name="AutoShape 5294">
          <a:extLst>
            <a:ext uri="{FF2B5EF4-FFF2-40B4-BE49-F238E27FC236}">
              <a16:creationId xmlns:a16="http://schemas.microsoft.com/office/drawing/2014/main" id="{5FB8967F-AE57-7441-8AD1-D97202DFC849}"/>
            </a:ext>
          </a:extLst>
        </xdr:cNvPr>
        <xdr:cNvSpPr>
          <a:spLocks noChangeArrowheads="1"/>
        </xdr:cNvSpPr>
      </xdr:nvSpPr>
      <xdr:spPr bwMode="auto">
        <a:xfrm rot="1788903">
          <a:off x="41325800" y="310311800"/>
          <a:ext cx="1270000" cy="11811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1231900</xdr:colOff>
      <xdr:row>129</xdr:row>
      <xdr:rowOff>203200</xdr:rowOff>
    </xdr:from>
    <xdr:to>
      <xdr:col>11</xdr:col>
      <xdr:colOff>2679700</xdr:colOff>
      <xdr:row>129</xdr:row>
      <xdr:rowOff>1270000</xdr:rowOff>
    </xdr:to>
    <xdr:sp macro="" textlink="">
      <xdr:nvSpPr>
        <xdr:cNvPr id="6299" name="AutoShape 5294">
          <a:extLst>
            <a:ext uri="{FF2B5EF4-FFF2-40B4-BE49-F238E27FC236}">
              <a16:creationId xmlns:a16="http://schemas.microsoft.com/office/drawing/2014/main" id="{301C542C-0EE9-5341-A0B0-F330C1D6E167}"/>
            </a:ext>
          </a:extLst>
        </xdr:cNvPr>
        <xdr:cNvSpPr>
          <a:spLocks noChangeArrowheads="1"/>
        </xdr:cNvSpPr>
      </xdr:nvSpPr>
      <xdr:spPr bwMode="auto">
        <a:xfrm rot="19811097" flipV="1">
          <a:off x="57099200" y="310515000"/>
          <a:ext cx="1447800" cy="10668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14</xdr:col>
      <xdr:colOff>1143001</xdr:colOff>
      <xdr:row>129</xdr:row>
      <xdr:rowOff>206374</xdr:rowOff>
    </xdr:from>
    <xdr:to>
      <xdr:col>14</xdr:col>
      <xdr:colOff>2952751</xdr:colOff>
      <xdr:row>129</xdr:row>
      <xdr:rowOff>1142999</xdr:rowOff>
    </xdr:to>
    <xdr:sp macro="" textlink="">
      <xdr:nvSpPr>
        <xdr:cNvPr id="5" name="8 Flecha arriba">
          <a:extLst>
            <a:ext uri="{FF2B5EF4-FFF2-40B4-BE49-F238E27FC236}">
              <a16:creationId xmlns:a16="http://schemas.microsoft.com/office/drawing/2014/main" id="{12668BF2-CA57-4DD1-8895-8AE5B77AD7E9}"/>
            </a:ext>
          </a:extLst>
        </xdr:cNvPr>
        <xdr:cNvSpPr/>
      </xdr:nvSpPr>
      <xdr:spPr bwMode="auto">
        <a:xfrm flipV="1">
          <a:off x="61007626" y="210375499"/>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6301" name="Imagen 8">
          <a:extLst>
            <a:ext uri="{FF2B5EF4-FFF2-40B4-BE49-F238E27FC236}">
              <a16:creationId xmlns:a16="http://schemas.microsoft.com/office/drawing/2014/main" id="{D72EF1BE-5625-5247-A67A-28EF5246D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1424516</xdr:colOff>
      <xdr:row>103</xdr:row>
      <xdr:rowOff>70379</xdr:rowOff>
    </xdr:from>
    <xdr:to>
      <xdr:col>5</xdr:col>
      <xdr:colOff>2624665</xdr:colOff>
      <xdr:row>103</xdr:row>
      <xdr:rowOff>1170517</xdr:rowOff>
    </xdr:to>
    <xdr:sp macro="" textlink="">
      <xdr:nvSpPr>
        <xdr:cNvPr id="2" name="3 Flecha arriba">
          <a:extLst>
            <a:ext uri="{FF2B5EF4-FFF2-40B4-BE49-F238E27FC236}">
              <a16:creationId xmlns:a16="http://schemas.microsoft.com/office/drawing/2014/main" id="{12495A0C-5A7C-4710-A090-BE8B0E240F73}"/>
            </a:ext>
          </a:extLst>
        </xdr:cNvPr>
        <xdr:cNvSpPr/>
      </xdr:nvSpPr>
      <xdr:spPr bwMode="auto">
        <a:xfrm>
          <a:off x="24284516" y="32042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2476500</xdr:colOff>
      <xdr:row>103</xdr:row>
      <xdr:rowOff>50800</xdr:rowOff>
    </xdr:from>
    <xdr:to>
      <xdr:col>8</xdr:col>
      <xdr:colOff>3746500</xdr:colOff>
      <xdr:row>103</xdr:row>
      <xdr:rowOff>1231900</xdr:rowOff>
    </xdr:to>
    <xdr:sp macro="" textlink="">
      <xdr:nvSpPr>
        <xdr:cNvPr id="7322" name="AutoShape 5294">
          <a:extLst>
            <a:ext uri="{FF2B5EF4-FFF2-40B4-BE49-F238E27FC236}">
              <a16:creationId xmlns:a16="http://schemas.microsoft.com/office/drawing/2014/main" id="{FF5B7C62-3CA7-CC49-9DDE-BF48CF48C615}"/>
            </a:ext>
          </a:extLst>
        </xdr:cNvPr>
        <xdr:cNvSpPr>
          <a:spLocks noChangeArrowheads="1"/>
        </xdr:cNvSpPr>
      </xdr:nvSpPr>
      <xdr:spPr bwMode="auto">
        <a:xfrm rot="1788903">
          <a:off x="44183300" y="231152700"/>
          <a:ext cx="1270000" cy="1181100"/>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10</xdr:col>
      <xdr:colOff>1422400</xdr:colOff>
      <xdr:row>103</xdr:row>
      <xdr:rowOff>203200</xdr:rowOff>
    </xdr:from>
    <xdr:to>
      <xdr:col>10</xdr:col>
      <xdr:colOff>2857500</xdr:colOff>
      <xdr:row>104</xdr:row>
      <xdr:rowOff>0</xdr:rowOff>
    </xdr:to>
    <xdr:sp macro="" textlink="">
      <xdr:nvSpPr>
        <xdr:cNvPr id="7323" name="AutoShape 5294">
          <a:extLst>
            <a:ext uri="{FF2B5EF4-FFF2-40B4-BE49-F238E27FC236}">
              <a16:creationId xmlns:a16="http://schemas.microsoft.com/office/drawing/2014/main" id="{A2E43C96-E9EE-3B40-BA43-F9767B696DC0}"/>
            </a:ext>
          </a:extLst>
        </xdr:cNvPr>
        <xdr:cNvSpPr>
          <a:spLocks noChangeArrowheads="1"/>
        </xdr:cNvSpPr>
      </xdr:nvSpPr>
      <xdr:spPr bwMode="auto">
        <a:xfrm rot="19811097" flipV="1">
          <a:off x="59105800" y="231305100"/>
          <a:ext cx="1435100" cy="1485900"/>
        </a:xfrm>
        <a:prstGeom prst="upArrow">
          <a:avLst>
            <a:gd name="adj1" fmla="val 49037"/>
            <a:gd name="adj2" fmla="val 48601"/>
          </a:avLst>
        </a:prstGeom>
        <a:solidFill>
          <a:srgbClr val="F2F729"/>
        </a:solidFill>
        <a:ln w="28575">
          <a:solidFill>
            <a:srgbClr val="CC6600"/>
          </a:solidFill>
          <a:miter lim="800000"/>
          <a:headEnd/>
          <a:tailEnd/>
        </a:ln>
      </xdr:spPr>
    </xdr:sp>
    <xdr:clientData/>
  </xdr:twoCellAnchor>
  <xdr:twoCellAnchor editAs="oneCell">
    <xdr:from>
      <xdr:col>0</xdr:col>
      <xdr:colOff>495300</xdr:colOff>
      <xdr:row>0</xdr:row>
      <xdr:rowOff>190500</xdr:rowOff>
    </xdr:from>
    <xdr:to>
      <xdr:col>0</xdr:col>
      <xdr:colOff>3505200</xdr:colOff>
      <xdr:row>3</xdr:row>
      <xdr:rowOff>1333500</xdr:rowOff>
    </xdr:to>
    <xdr:pic>
      <xdr:nvPicPr>
        <xdr:cNvPr id="7324" name="Imagen 5">
          <a:extLst>
            <a:ext uri="{FF2B5EF4-FFF2-40B4-BE49-F238E27FC236}">
              <a16:creationId xmlns:a16="http://schemas.microsoft.com/office/drawing/2014/main" id="{4BF1F85C-DEA9-E546-86F5-82977E9C8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1143001</xdr:colOff>
      <xdr:row>103</xdr:row>
      <xdr:rowOff>153457</xdr:rowOff>
    </xdr:from>
    <xdr:to>
      <xdr:col>13</xdr:col>
      <xdr:colOff>2952751</xdr:colOff>
      <xdr:row>103</xdr:row>
      <xdr:rowOff>1090082</xdr:rowOff>
    </xdr:to>
    <xdr:sp macro="" textlink="">
      <xdr:nvSpPr>
        <xdr:cNvPr id="7" name="8 Flecha arriba">
          <a:extLst>
            <a:ext uri="{FF2B5EF4-FFF2-40B4-BE49-F238E27FC236}">
              <a16:creationId xmlns:a16="http://schemas.microsoft.com/office/drawing/2014/main" id="{E8E707A6-76C3-4E24-90DD-6E7E551B7D12}"/>
            </a:ext>
          </a:extLst>
        </xdr:cNvPr>
        <xdr:cNvSpPr/>
      </xdr:nvSpPr>
      <xdr:spPr bwMode="auto">
        <a:xfrm flipV="1">
          <a:off x="61891334" y="32051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1447800</xdr:rowOff>
    </xdr:to>
    <xdr:pic>
      <xdr:nvPicPr>
        <xdr:cNvPr id="8367" name="Imagen 5">
          <a:extLst>
            <a:ext uri="{FF2B5EF4-FFF2-40B4-BE49-F238E27FC236}">
              <a16:creationId xmlns:a16="http://schemas.microsoft.com/office/drawing/2014/main" id="{612974BE-EAB9-A04C-9E2C-E247CE1FD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1054100</xdr:colOff>
      <xdr:row>120</xdr:row>
      <xdr:rowOff>279400</xdr:rowOff>
    </xdr:from>
    <xdr:to>
      <xdr:col>13</xdr:col>
      <xdr:colOff>2578100</xdr:colOff>
      <xdr:row>120</xdr:row>
      <xdr:rowOff>1549400</xdr:rowOff>
    </xdr:to>
    <xdr:grpSp>
      <xdr:nvGrpSpPr>
        <xdr:cNvPr id="8368" name="Grupo 10">
          <a:extLst>
            <a:ext uri="{FF2B5EF4-FFF2-40B4-BE49-F238E27FC236}">
              <a16:creationId xmlns:a16="http://schemas.microsoft.com/office/drawing/2014/main" id="{191EEBE3-31E1-944B-8401-4C02C68B6810}"/>
            </a:ext>
          </a:extLst>
        </xdr:cNvPr>
        <xdr:cNvGrpSpPr>
          <a:grpSpLocks/>
        </xdr:cNvGrpSpPr>
      </xdr:nvGrpSpPr>
      <xdr:grpSpPr bwMode="auto">
        <a:xfrm>
          <a:off x="24496183" y="281478567"/>
          <a:ext cx="39835667" cy="1270000"/>
          <a:chOff x="23332016" y="174377879"/>
          <a:chExt cx="38993235" cy="1261814"/>
        </a:xfrm>
      </xdr:grpSpPr>
      <xdr:sp macro="" textlink="">
        <xdr:nvSpPr>
          <xdr:cNvPr id="7" name="3 Flecha arriba">
            <a:extLst>
              <a:ext uri="{FF2B5EF4-FFF2-40B4-BE49-F238E27FC236}">
                <a16:creationId xmlns:a16="http://schemas.microsoft.com/office/drawing/2014/main" id="{34A6D420-64F7-4226-A4F2-40FC6BDCA9EC}"/>
              </a:ext>
            </a:extLst>
          </xdr:cNvPr>
          <xdr:cNvSpPr/>
        </xdr:nvSpPr>
        <xdr:spPr bwMode="auto">
          <a:xfrm>
            <a:off x="23332016" y="174377879"/>
            <a:ext cx="1201809" cy="109777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8" name="8 Flecha arriba">
            <a:extLst>
              <a:ext uri="{FF2B5EF4-FFF2-40B4-BE49-F238E27FC236}">
                <a16:creationId xmlns:a16="http://schemas.microsoft.com/office/drawing/2014/main" id="{89FDFB5D-8660-4CA3-AEEB-0B86AA95ECCC}"/>
              </a:ext>
            </a:extLst>
          </xdr:cNvPr>
          <xdr:cNvSpPr/>
        </xdr:nvSpPr>
        <xdr:spPr bwMode="auto">
          <a:xfrm flipV="1">
            <a:off x="60511612" y="174466206"/>
            <a:ext cx="1813639" cy="933742"/>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8371" name="AutoShape 5294">
            <a:extLst>
              <a:ext uri="{FF2B5EF4-FFF2-40B4-BE49-F238E27FC236}">
                <a16:creationId xmlns:a16="http://schemas.microsoft.com/office/drawing/2014/main" id="{15E745C5-BF10-F44E-98DB-85FB253C2A0A}"/>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8372" name="AutoShape 5294">
            <a:extLst>
              <a:ext uri="{FF2B5EF4-FFF2-40B4-BE49-F238E27FC236}">
                <a16:creationId xmlns:a16="http://schemas.microsoft.com/office/drawing/2014/main" id="{6C94DD12-DDEF-C043-90F2-7D80B17AC5E1}"/>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3505200</xdr:colOff>
      <xdr:row>3</xdr:row>
      <xdr:rowOff>1447800</xdr:rowOff>
    </xdr:to>
    <xdr:pic>
      <xdr:nvPicPr>
        <xdr:cNvPr id="9391" name="Imagen 5">
          <a:extLst>
            <a:ext uri="{FF2B5EF4-FFF2-40B4-BE49-F238E27FC236}">
              <a16:creationId xmlns:a16="http://schemas.microsoft.com/office/drawing/2014/main" id="{E38748D2-F430-F94A-B25B-0F076DA94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1422400</xdr:colOff>
      <xdr:row>73</xdr:row>
      <xdr:rowOff>76200</xdr:rowOff>
    </xdr:from>
    <xdr:to>
      <xdr:col>13</xdr:col>
      <xdr:colOff>2959100</xdr:colOff>
      <xdr:row>73</xdr:row>
      <xdr:rowOff>1371600</xdr:rowOff>
    </xdr:to>
    <xdr:grpSp>
      <xdr:nvGrpSpPr>
        <xdr:cNvPr id="9392" name="Grupo 6">
          <a:extLst>
            <a:ext uri="{FF2B5EF4-FFF2-40B4-BE49-F238E27FC236}">
              <a16:creationId xmlns:a16="http://schemas.microsoft.com/office/drawing/2014/main" id="{926D315D-B31C-E240-A797-14EE0AB17D21}"/>
            </a:ext>
          </a:extLst>
        </xdr:cNvPr>
        <xdr:cNvGrpSpPr>
          <a:grpSpLocks/>
        </xdr:cNvGrpSpPr>
      </xdr:nvGrpSpPr>
      <xdr:grpSpPr bwMode="auto">
        <a:xfrm>
          <a:off x="24017817" y="150941617"/>
          <a:ext cx="39689616" cy="1123950"/>
          <a:chOff x="23332016" y="174377879"/>
          <a:chExt cx="38993235" cy="1261814"/>
        </a:xfrm>
      </xdr:grpSpPr>
      <xdr:sp macro="" textlink="">
        <xdr:nvSpPr>
          <xdr:cNvPr id="8" name="3 Flecha arriba">
            <a:extLst>
              <a:ext uri="{FF2B5EF4-FFF2-40B4-BE49-F238E27FC236}">
                <a16:creationId xmlns:a16="http://schemas.microsoft.com/office/drawing/2014/main" id="{382B3B2A-00E4-40E7-9419-3736A53FEDF3}"/>
              </a:ext>
            </a:extLst>
          </xdr:cNvPr>
          <xdr:cNvSpPr/>
        </xdr:nvSpPr>
        <xdr:spPr bwMode="auto">
          <a:xfrm>
            <a:off x="23332016" y="174377879"/>
            <a:ext cx="1195910" cy="1097230"/>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23315245-2899-407B-BFD9-618F3C150986}"/>
              </a:ext>
            </a:extLst>
          </xdr:cNvPr>
          <xdr:cNvSpPr/>
        </xdr:nvSpPr>
        <xdr:spPr bwMode="auto">
          <a:xfrm flipV="1">
            <a:off x="60514929" y="174460171"/>
            <a:ext cx="1810322" cy="93264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395" name="AutoShape 5294">
            <a:extLst>
              <a:ext uri="{FF2B5EF4-FFF2-40B4-BE49-F238E27FC236}">
                <a16:creationId xmlns:a16="http://schemas.microsoft.com/office/drawing/2014/main" id="{D00162E1-9EBD-3341-88DF-194BE3F7D07A}"/>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9396" name="AutoShape 5294">
            <a:extLst>
              <a:ext uri="{FF2B5EF4-FFF2-40B4-BE49-F238E27FC236}">
                <a16:creationId xmlns:a16="http://schemas.microsoft.com/office/drawing/2014/main" id="{9D450E40-5B75-B041-AA47-C04AF7E7CC92}"/>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LAN%20DE%20ACCION%20INTEGRAL\PLAN%20DE%20ACCION%202020%20VERSI&#211;N%20C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7 - Saberes"/>
      <sheetName val="992 - Infraestructura"/>
      <sheetName val="997 - Formación "/>
      <sheetName val="1007 - Información "/>
      <sheetName val="1008 - Fomento"/>
      <sheetName val="1009 - Transparencia"/>
      <sheetName val="1011 - Lectura"/>
      <sheetName val="1012 - Fortalecimiento"/>
      <sheetName val="1016 - Poblaciones "/>
      <sheetName val="1018 - Participación"/>
      <sheetName val="1137 - Comunidades"/>
      <sheetName val="FUENTES "/>
      <sheetName val="Hoja1"/>
      <sheetName val="reporte p.t"/>
    </sheetNames>
    <sheetDataSet>
      <sheetData sheetId="0">
        <row r="8">
          <cell r="E8" t="str">
            <v>Saberes sociales para la cultura ciudadana y la transformación cultural</v>
          </cell>
        </row>
        <row r="13">
          <cell r="D13">
            <v>1712644000</v>
          </cell>
        </row>
      </sheetData>
      <sheetData sheetId="1">
        <row r="8">
          <cell r="E8" t="str">
            <v xml:space="preserve">Patrimonio e infraestructura cultural fortalecida </v>
          </cell>
        </row>
        <row r="13">
          <cell r="D13">
            <v>21723587000</v>
          </cell>
        </row>
        <row r="14">
          <cell r="D14">
            <v>9705000000</v>
          </cell>
        </row>
        <row r="15">
          <cell r="D15">
            <v>3300000000</v>
          </cell>
        </row>
        <row r="16">
          <cell r="D16">
            <v>715646000</v>
          </cell>
        </row>
      </sheetData>
      <sheetData sheetId="2">
        <row r="8">
          <cell r="E8" t="str">
            <v>Fotalecimiento de los procesos y agentes de formación del sector</v>
          </cell>
        </row>
        <row r="13">
          <cell r="D13">
            <v>898425000</v>
          </cell>
        </row>
      </sheetData>
      <sheetData sheetId="3">
        <row r="8">
          <cell r="E8" t="str">
            <v xml:space="preserve">Información y ciudadanía digital para todos </v>
          </cell>
        </row>
        <row r="13">
          <cell r="D13">
            <v>1232080000</v>
          </cell>
        </row>
      </sheetData>
      <sheetData sheetId="4">
        <row r="8">
          <cell r="E8" t="str">
            <v>Fomento y gestión para el desarrollo cultural</v>
          </cell>
        </row>
        <row r="13">
          <cell r="D13">
            <v>8516203000</v>
          </cell>
        </row>
      </sheetData>
      <sheetData sheetId="5">
        <row r="8">
          <cell r="E8" t="str">
            <v xml:space="preserve">Transparencia y gestión pública para todos </v>
          </cell>
        </row>
        <row r="13">
          <cell r="D13">
            <v>3120227000</v>
          </cell>
        </row>
      </sheetData>
      <sheetData sheetId="6">
        <row r="8">
          <cell r="E8" t="str">
            <v>Lectura, escritura y redes de conocimiento</v>
          </cell>
        </row>
        <row r="13">
          <cell r="D13">
            <v>20000000000</v>
          </cell>
        </row>
        <row r="14">
          <cell r="D14">
            <v>741855000</v>
          </cell>
        </row>
        <row r="15">
          <cell r="D15">
            <v>15846963000</v>
          </cell>
        </row>
      </sheetData>
      <sheetData sheetId="7">
        <row r="8">
          <cell r="E8" t="str">
            <v xml:space="preserve">Fortalecimiento a la gestión </v>
          </cell>
        </row>
        <row r="13">
          <cell r="D13">
            <v>1725554000</v>
          </cell>
        </row>
      </sheetData>
      <sheetData sheetId="8">
        <row r="8">
          <cell r="E8" t="str">
            <v xml:space="preserve">Poblaciones diversas e interculturales </v>
          </cell>
        </row>
        <row r="13">
          <cell r="D13">
            <v>863405000</v>
          </cell>
        </row>
        <row r="14">
          <cell r="D14">
            <v>40908000</v>
          </cell>
        </row>
        <row r="15">
          <cell r="D15">
            <v>17677064000</v>
          </cell>
        </row>
        <row r="16">
          <cell r="D16">
            <v>2678729000</v>
          </cell>
        </row>
      </sheetData>
      <sheetData sheetId="9">
        <row r="8">
          <cell r="E8" t="str">
            <v>Participación para la democracia cultural, recreativa y deportiva</v>
          </cell>
        </row>
        <row r="13">
          <cell r="D13">
            <v>2976871000</v>
          </cell>
        </row>
      </sheetData>
      <sheetData sheetId="10">
        <row r="8">
          <cell r="E8" t="str">
            <v>Comunidades culturales para la paz</v>
          </cell>
        </row>
        <row r="13">
          <cell r="D13">
            <v>950000000</v>
          </cell>
        </row>
      </sheetData>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A Enero 28" connectionId="1" xr16:uid="{00000000-0016-0000-09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8" Type="http://schemas.openxmlformats.org/officeDocument/2006/relationships/hyperlink" Target="mailto:yaneth.suarez@scrd.gov.co" TargetMode="External"/><Relationship Id="rId13" Type="http://schemas.openxmlformats.org/officeDocument/2006/relationships/hyperlink" Target="mailto:yaneth.suarez@scrd.gov.co" TargetMode="External"/><Relationship Id="rId18" Type="http://schemas.openxmlformats.org/officeDocument/2006/relationships/hyperlink" Target="mailto:ayda.robinson@scrd.gov.co" TargetMode="External"/><Relationship Id="rId26" Type="http://schemas.openxmlformats.org/officeDocument/2006/relationships/printerSettings" Target="../printerSettings/printerSettings2.bin"/><Relationship Id="rId3" Type="http://schemas.openxmlformats.org/officeDocument/2006/relationships/hyperlink" Target="mailto:yaneth.suarez@scrd.gov.co" TargetMode="External"/><Relationship Id="rId21" Type="http://schemas.openxmlformats.org/officeDocument/2006/relationships/hyperlink" Target="mailto:ayda.robinson@scrd.gov.co" TargetMode="External"/><Relationship Id="rId7" Type="http://schemas.openxmlformats.org/officeDocument/2006/relationships/hyperlink" Target="mailto:yaneth.suarez@scrd.gov.co" TargetMode="External"/><Relationship Id="rId12" Type="http://schemas.openxmlformats.org/officeDocument/2006/relationships/hyperlink" Target="mailto:yaneth.suarez@scrd.gov.co" TargetMode="External"/><Relationship Id="rId17" Type="http://schemas.openxmlformats.org/officeDocument/2006/relationships/hyperlink" Target="mailto:ayda.robinson@scrd.gov.co" TargetMode="External"/><Relationship Id="rId25" Type="http://schemas.openxmlformats.org/officeDocument/2006/relationships/hyperlink" Target="mailto:ayda.robinson@scrd.gov.co" TargetMode="External"/><Relationship Id="rId2" Type="http://schemas.openxmlformats.org/officeDocument/2006/relationships/hyperlink" Target="mailto:yaneth.suarez@scrd.gov.co" TargetMode="External"/><Relationship Id="rId16" Type="http://schemas.openxmlformats.org/officeDocument/2006/relationships/hyperlink" Target="mailto:ayda.robinson@scrd.gov.co" TargetMode="External"/><Relationship Id="rId20" Type="http://schemas.openxmlformats.org/officeDocument/2006/relationships/hyperlink" Target="mailto:ayda.robinson@scrd.gov.co" TargetMode="External"/><Relationship Id="rId1" Type="http://schemas.openxmlformats.org/officeDocument/2006/relationships/hyperlink" Target="mailto:yaneth.suarez@scrd.gov.co" TargetMode="External"/><Relationship Id="rId6" Type="http://schemas.openxmlformats.org/officeDocument/2006/relationships/hyperlink" Target="mailto:yaneth.suarez@scrd.gov.co" TargetMode="External"/><Relationship Id="rId11" Type="http://schemas.openxmlformats.org/officeDocument/2006/relationships/hyperlink" Target="mailto:yaneth.suarez@scrd.gov.co" TargetMode="External"/><Relationship Id="rId24" Type="http://schemas.openxmlformats.org/officeDocument/2006/relationships/hyperlink" Target="mailto:ayda.robinson@scrd.gov.co" TargetMode="External"/><Relationship Id="rId5" Type="http://schemas.openxmlformats.org/officeDocument/2006/relationships/hyperlink" Target="mailto:yaneth.suarez@scrd.gov.co" TargetMode="External"/><Relationship Id="rId15" Type="http://schemas.openxmlformats.org/officeDocument/2006/relationships/hyperlink" Target="mailto:ayda.robinson@scrd.gov.co" TargetMode="External"/><Relationship Id="rId23" Type="http://schemas.openxmlformats.org/officeDocument/2006/relationships/hyperlink" Target="mailto:ayda.robinson@scrd.gov.co" TargetMode="External"/><Relationship Id="rId10" Type="http://schemas.openxmlformats.org/officeDocument/2006/relationships/hyperlink" Target="mailto:yaneth.suarez@scrd.gov.co" TargetMode="External"/><Relationship Id="rId19" Type="http://schemas.openxmlformats.org/officeDocument/2006/relationships/hyperlink" Target="mailto:ayda.robinson@scrd.gov.co" TargetMode="External"/><Relationship Id="rId4" Type="http://schemas.openxmlformats.org/officeDocument/2006/relationships/hyperlink" Target="mailto:yaneth.suarez@scrd.gov.co" TargetMode="External"/><Relationship Id="rId9" Type="http://schemas.openxmlformats.org/officeDocument/2006/relationships/hyperlink" Target="mailto:yaneth.suarez@scrd.gov.co" TargetMode="External"/><Relationship Id="rId14" Type="http://schemas.openxmlformats.org/officeDocument/2006/relationships/hyperlink" Target="mailto:ayda.robinson@scrd.gov.co" TargetMode="External"/><Relationship Id="rId22" Type="http://schemas.openxmlformats.org/officeDocument/2006/relationships/hyperlink" Target="mailto:ayda.robinson@scrd.gov.co" TargetMode="External"/><Relationship Id="rId27"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
  <sheetViews>
    <sheetView zoomScale="51" zoomScaleNormal="51" workbookViewId="0">
      <selection activeCell="AE76" sqref="AE76"/>
    </sheetView>
  </sheetViews>
  <sheetFormatPr baseColWidth="10" defaultColWidth="11.42578125" defaultRowHeight="15" x14ac:dyDescent="0.25"/>
  <cols>
    <col min="1" max="1" width="3" style="116" customWidth="1"/>
    <col min="2" max="14" width="11.42578125" style="116"/>
    <col min="15" max="15" width="5.28515625" style="116" customWidth="1"/>
    <col min="16" max="28" width="11.42578125" style="116"/>
    <col min="29" max="29" width="2.7109375" style="116" customWidth="1"/>
    <col min="30" max="16384" width="11.42578125" style="116"/>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IV99"/>
  <sheetViews>
    <sheetView topLeftCell="A79" zoomScale="18" zoomScaleNormal="18" workbookViewId="0">
      <selection activeCell="N52" sqref="N52"/>
    </sheetView>
  </sheetViews>
  <sheetFormatPr baseColWidth="10" defaultColWidth="18.7109375" defaultRowHeight="12.75" x14ac:dyDescent="0.25"/>
  <cols>
    <col min="1" max="2" width="60.28515625" style="46" customWidth="1"/>
    <col min="3" max="3" width="69.7109375" style="46" customWidth="1"/>
    <col min="4" max="4" width="84.28515625" style="46" customWidth="1"/>
    <col min="5" max="5" width="92.42578125" style="46" customWidth="1"/>
    <col min="6" max="8" width="63.28515625" style="46" customWidth="1"/>
    <col min="9" max="9" width="93.7109375" style="46" customWidth="1"/>
    <col min="10" max="10" width="116" style="46" customWidth="1"/>
    <col min="11" max="11" width="59.7109375" style="46" customWidth="1"/>
    <col min="12" max="12" width="44.85546875" style="46" customWidth="1"/>
    <col min="13" max="13" width="80.42578125" style="46" customWidth="1"/>
    <col min="14" max="14" width="72.28515625" style="46" customWidth="1"/>
    <col min="15" max="15" width="98.28515625" style="46" customWidth="1"/>
    <col min="16" max="16" width="44.140625" style="46" customWidth="1"/>
    <col min="17" max="18" width="32.28515625" style="46" customWidth="1"/>
    <col min="19" max="19" width="23.42578125" style="56" customWidth="1"/>
    <col min="20" max="20" width="41" style="46" customWidth="1"/>
    <col min="21" max="21" width="45.85546875" style="46" customWidth="1"/>
    <col min="22" max="22" width="32.28515625" style="45" customWidth="1"/>
    <col min="23" max="53" width="32.28515625" style="46" customWidth="1"/>
    <col min="54" max="217" width="11.42578125" style="46" customWidth="1"/>
    <col min="218" max="219" width="21.28515625" style="46" customWidth="1"/>
    <col min="220" max="220" width="37.140625" style="46" customWidth="1"/>
    <col min="221" max="221" width="49.28515625" style="46" customWidth="1"/>
    <col min="222" max="222" width="18.42578125" style="46" customWidth="1"/>
    <col min="223" max="223" width="62.28515625" style="46" customWidth="1"/>
    <col min="224" max="224" width="21.7109375" style="46" customWidth="1"/>
    <col min="225" max="225" width="18.42578125" style="46" customWidth="1"/>
    <col min="226" max="226" width="63" style="46" customWidth="1"/>
    <col min="227" max="227" width="22.28515625" style="46" customWidth="1"/>
    <col min="228" max="228" width="21" style="46" customWidth="1"/>
    <col min="229" max="232" width="15.85546875" style="46" customWidth="1"/>
    <col min="233" max="233" width="26.140625" style="46" customWidth="1"/>
    <col min="234" max="245" width="10.7109375" style="46" customWidth="1"/>
    <col min="246" max="253" width="0" style="46" hidden="1" customWidth="1"/>
    <col min="254" max="255" width="15.42578125" style="46" customWidth="1"/>
    <col min="256" max="16384" width="18.7109375" style="46"/>
  </cols>
  <sheetData>
    <row r="1" spans="1:44" ht="69.75" customHeight="1" x14ac:dyDescent="0.25">
      <c r="B1" s="55"/>
      <c r="C1" s="55" t="s">
        <v>139</v>
      </c>
      <c r="D1" s="59"/>
      <c r="E1" s="59"/>
      <c r="F1" s="59"/>
      <c r="G1" s="59"/>
      <c r="H1" s="59"/>
      <c r="I1" s="59"/>
      <c r="J1" s="59"/>
      <c r="K1" s="59"/>
      <c r="L1" s="59"/>
      <c r="M1" s="59"/>
      <c r="N1" s="59"/>
      <c r="O1" s="59"/>
      <c r="P1" s="59"/>
      <c r="Q1" s="59"/>
      <c r="R1" s="59"/>
      <c r="S1" s="82"/>
      <c r="T1" s="59"/>
      <c r="U1" s="59"/>
    </row>
    <row r="2" spans="1:44" ht="69.75" customHeight="1" x14ac:dyDescent="0.25">
      <c r="B2" s="55"/>
      <c r="C2" s="55" t="s">
        <v>140</v>
      </c>
      <c r="D2" s="55"/>
      <c r="E2" s="55"/>
      <c r="F2" s="55"/>
      <c r="G2" s="55"/>
      <c r="H2" s="55"/>
      <c r="I2" s="55"/>
      <c r="J2" s="55"/>
      <c r="K2" s="55"/>
      <c r="L2" s="55"/>
      <c r="M2" s="55"/>
      <c r="N2" s="55"/>
      <c r="O2" s="55"/>
      <c r="P2" s="55"/>
      <c r="Q2" s="55"/>
      <c r="R2" s="55"/>
      <c r="S2" s="82"/>
      <c r="T2" s="55"/>
      <c r="U2" s="55"/>
    </row>
    <row r="3" spans="1:44"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4" ht="114.75" customHeight="1" x14ac:dyDescent="0.25">
      <c r="B4" s="60"/>
      <c r="C4" s="60" t="s">
        <v>1251</v>
      </c>
      <c r="D4" s="60"/>
      <c r="E4" s="60"/>
      <c r="F4" s="60"/>
      <c r="G4" s="60"/>
      <c r="H4" s="60"/>
      <c r="I4" s="60"/>
      <c r="J4" s="60"/>
      <c r="K4" s="60"/>
      <c r="L4" s="60"/>
      <c r="M4" s="60"/>
      <c r="N4" s="60"/>
      <c r="O4" s="60"/>
      <c r="P4" s="60"/>
      <c r="Q4" s="60"/>
      <c r="R4" s="60"/>
      <c r="S4" s="83"/>
      <c r="T4" s="60"/>
      <c r="U4" s="60"/>
    </row>
    <row r="5" spans="1:44"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4" ht="135.75" customHeight="1" x14ac:dyDescent="0.25">
      <c r="A6" s="685" t="s">
        <v>591</v>
      </c>
      <c r="B6" s="685"/>
      <c r="C6" s="687" t="s">
        <v>517</v>
      </c>
      <c r="D6" s="687"/>
      <c r="E6" s="687"/>
      <c r="F6" s="687"/>
      <c r="G6" s="687"/>
      <c r="H6" s="687"/>
      <c r="I6" s="687"/>
      <c r="J6" s="687"/>
      <c r="K6" s="687"/>
      <c r="L6" s="687"/>
      <c r="M6" s="687"/>
      <c r="N6" s="687"/>
      <c r="O6" s="687"/>
      <c r="P6" s="687"/>
      <c r="Q6" s="687"/>
      <c r="R6" s="687"/>
      <c r="S6" s="687"/>
      <c r="T6" s="687"/>
      <c r="U6" s="687"/>
    </row>
    <row r="7" spans="1:44" ht="24.75" customHeight="1" x14ac:dyDescent="0.25">
      <c r="A7" s="65"/>
      <c r="B7" s="65"/>
      <c r="C7" s="66"/>
      <c r="D7" s="25"/>
      <c r="E7" s="66"/>
      <c r="F7" s="58"/>
      <c r="G7" s="58"/>
      <c r="H7" s="58"/>
      <c r="I7" s="1"/>
      <c r="J7" s="1"/>
      <c r="K7" s="1"/>
      <c r="L7" s="1"/>
      <c r="M7" s="1"/>
      <c r="N7" s="1"/>
      <c r="O7" s="1"/>
      <c r="P7" s="1"/>
      <c r="Q7" s="1"/>
      <c r="R7" s="1"/>
      <c r="S7" s="1"/>
      <c r="T7" s="1"/>
      <c r="U7" s="1"/>
    </row>
    <row r="8" spans="1:44" ht="408" customHeight="1" x14ac:dyDescent="0.25">
      <c r="A8" s="64" t="s">
        <v>593</v>
      </c>
      <c r="B8" s="64"/>
      <c r="C8" s="1212" t="s">
        <v>644</v>
      </c>
      <c r="D8" s="1213"/>
      <c r="E8" s="1213"/>
      <c r="F8" s="1213"/>
      <c r="G8" s="1213"/>
      <c r="H8" s="1213"/>
      <c r="I8" s="1213"/>
      <c r="J8" s="1213"/>
      <c r="K8" s="1213"/>
      <c r="L8" s="1213"/>
      <c r="M8" s="1213"/>
      <c r="N8" s="1213"/>
      <c r="O8" s="1213"/>
      <c r="P8" s="1213"/>
      <c r="Q8" s="1213"/>
      <c r="R8" s="1213"/>
      <c r="S8" s="1213"/>
      <c r="T8" s="1213"/>
      <c r="U8" s="1214"/>
    </row>
    <row r="9" spans="1:44" ht="21.75" customHeight="1" x14ac:dyDescent="0.25">
      <c r="A9" s="2"/>
      <c r="B9" s="2"/>
      <c r="C9" s="2"/>
      <c r="D9" s="2"/>
      <c r="E9" s="14"/>
      <c r="F9" s="14"/>
      <c r="G9" s="14"/>
      <c r="H9" s="14"/>
      <c r="I9" s="14"/>
      <c r="J9" s="14"/>
      <c r="K9" s="14"/>
      <c r="L9" s="14"/>
      <c r="M9" s="14"/>
      <c r="N9" s="14"/>
      <c r="O9" s="14"/>
      <c r="P9" s="14"/>
      <c r="Q9" s="14"/>
      <c r="R9" s="14"/>
      <c r="S9" s="84"/>
      <c r="T9" s="14"/>
      <c r="U9" s="14"/>
    </row>
    <row r="10" spans="1:44" ht="95.25" customHeight="1" x14ac:dyDescent="0.25">
      <c r="A10" s="711" t="s">
        <v>592</v>
      </c>
      <c r="B10" s="711"/>
      <c r="C10" s="711"/>
      <c r="D10" s="711"/>
      <c r="E10" s="711"/>
      <c r="F10" s="711"/>
      <c r="G10" s="711"/>
      <c r="H10" s="711"/>
      <c r="I10" s="711"/>
      <c r="J10" s="711"/>
      <c r="K10" s="711"/>
      <c r="L10" s="711"/>
      <c r="M10" s="711"/>
      <c r="N10" s="711"/>
      <c r="O10" s="711"/>
      <c r="P10" s="711"/>
      <c r="Q10" s="711"/>
      <c r="R10" s="711"/>
      <c r="S10" s="711"/>
      <c r="T10" s="711"/>
      <c r="U10" s="711"/>
      <c r="V10" s="711"/>
      <c r="W10" s="711"/>
      <c r="X10" s="711"/>
      <c r="Y10" s="711"/>
      <c r="AA10" s="644" t="s">
        <v>1252</v>
      </c>
      <c r="AB10" s="645"/>
      <c r="AC10" s="645"/>
      <c r="AD10" s="645"/>
      <c r="AE10" s="645"/>
      <c r="AF10" s="645"/>
      <c r="AG10" s="645"/>
      <c r="AH10" s="645"/>
      <c r="AI10" s="645"/>
      <c r="AJ10" s="645"/>
      <c r="AK10" s="645"/>
      <c r="AL10" s="645"/>
      <c r="AM10" s="645"/>
      <c r="AN10" s="645"/>
      <c r="AO10" s="645"/>
      <c r="AP10" s="646"/>
    </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r="W11" s="4"/>
      <c r="X11" s="4"/>
      <c r="Y11" s="4"/>
      <c r="Z11" s="4"/>
    </row>
    <row r="12" spans="1:44" s="62" customFormat="1" ht="99" customHeight="1" x14ac:dyDescent="0.25">
      <c r="A12" s="659" t="s">
        <v>1</v>
      </c>
      <c r="B12" s="659"/>
      <c r="C12" s="659"/>
      <c r="D12" s="659" t="s">
        <v>2</v>
      </c>
      <c r="E12" s="659"/>
      <c r="F12" s="659" t="s">
        <v>3</v>
      </c>
      <c r="G12" s="659"/>
      <c r="H12" s="659"/>
      <c r="I12" s="659" t="s">
        <v>4</v>
      </c>
      <c r="J12" s="702" t="s">
        <v>5</v>
      </c>
      <c r="K12" s="703"/>
      <c r="L12" s="703"/>
      <c r="M12" s="703"/>
      <c r="N12" s="703"/>
      <c r="O12" s="704"/>
      <c r="P12" s="691" t="s">
        <v>6</v>
      </c>
      <c r="Q12" s="691"/>
      <c r="R12" s="691"/>
      <c r="S12" s="691"/>
      <c r="T12" s="767" t="s">
        <v>7</v>
      </c>
      <c r="U12" s="1117" t="s">
        <v>8</v>
      </c>
      <c r="V12" s="619">
        <v>2020</v>
      </c>
      <c r="W12" s="619"/>
      <c r="X12" s="619"/>
      <c r="Y12" s="619"/>
      <c r="AA12" s="590" t="s">
        <v>1253</v>
      </c>
      <c r="AB12" s="590"/>
      <c r="AC12" s="590"/>
      <c r="AD12" s="590"/>
      <c r="AE12" s="590" t="s">
        <v>1254</v>
      </c>
      <c r="AF12" s="590"/>
      <c r="AG12" s="590"/>
      <c r="AH12" s="590"/>
      <c r="AI12" s="590" t="s">
        <v>1255</v>
      </c>
      <c r="AJ12" s="590"/>
      <c r="AK12" s="590"/>
      <c r="AL12" s="590"/>
      <c r="AM12" s="590" t="s">
        <v>1256</v>
      </c>
      <c r="AN12" s="590"/>
      <c r="AO12" s="590"/>
      <c r="AP12" s="590"/>
    </row>
    <row r="13" spans="1:44" s="62" customFormat="1" ht="99" customHeight="1" x14ac:dyDescent="0.25">
      <c r="A13" s="659"/>
      <c r="B13" s="659"/>
      <c r="C13" s="659"/>
      <c r="D13" s="659"/>
      <c r="E13" s="659"/>
      <c r="F13" s="659"/>
      <c r="G13" s="659"/>
      <c r="H13" s="659"/>
      <c r="I13" s="659"/>
      <c r="J13" s="705"/>
      <c r="K13" s="706"/>
      <c r="L13" s="706"/>
      <c r="M13" s="706"/>
      <c r="N13" s="706"/>
      <c r="O13" s="707"/>
      <c r="P13" s="691"/>
      <c r="Q13" s="691"/>
      <c r="R13" s="691"/>
      <c r="S13" s="691"/>
      <c r="T13" s="768"/>
      <c r="U13" s="1117"/>
      <c r="V13" s="164" t="s">
        <v>11</v>
      </c>
      <c r="W13" s="164" t="s">
        <v>12</v>
      </c>
      <c r="X13" s="165" t="s">
        <v>9</v>
      </c>
      <c r="Y13" s="166" t="s">
        <v>10</v>
      </c>
      <c r="AA13" s="201" t="s">
        <v>13</v>
      </c>
      <c r="AB13" s="201" t="s">
        <v>14</v>
      </c>
      <c r="AC13" s="165" t="s">
        <v>9</v>
      </c>
      <c r="AD13" s="166" t="s">
        <v>10</v>
      </c>
      <c r="AE13" s="201" t="s">
        <v>13</v>
      </c>
      <c r="AF13" s="201" t="s">
        <v>14</v>
      </c>
      <c r="AG13" s="165" t="s">
        <v>9</v>
      </c>
      <c r="AH13" s="166" t="s">
        <v>10</v>
      </c>
      <c r="AI13" s="201" t="s">
        <v>13</v>
      </c>
      <c r="AJ13" s="201" t="s">
        <v>14</v>
      </c>
      <c r="AK13" s="165" t="s">
        <v>9</v>
      </c>
      <c r="AL13" s="166" t="s">
        <v>10</v>
      </c>
      <c r="AM13" s="201" t="s">
        <v>13</v>
      </c>
      <c r="AN13" s="201" t="s">
        <v>14</v>
      </c>
      <c r="AO13" s="165" t="s">
        <v>9</v>
      </c>
      <c r="AP13" s="166" t="s">
        <v>10</v>
      </c>
    </row>
    <row r="14" spans="1:44" ht="207.75" customHeight="1" x14ac:dyDescent="0.25">
      <c r="A14" s="948" t="s">
        <v>493</v>
      </c>
      <c r="B14" s="954"/>
      <c r="C14" s="949"/>
      <c r="D14" s="948" t="s">
        <v>492</v>
      </c>
      <c r="E14" s="949"/>
      <c r="F14" s="948" t="s">
        <v>526</v>
      </c>
      <c r="G14" s="954"/>
      <c r="H14" s="949"/>
      <c r="I14" s="118" t="s">
        <v>50</v>
      </c>
      <c r="J14" s="727" t="s">
        <v>490</v>
      </c>
      <c r="K14" s="728"/>
      <c r="L14" s="728"/>
      <c r="M14" s="728"/>
      <c r="N14" s="728"/>
      <c r="O14" s="729"/>
      <c r="P14" s="616" t="s">
        <v>489</v>
      </c>
      <c r="Q14" s="617"/>
      <c r="R14" s="617"/>
      <c r="S14" s="618"/>
      <c r="T14" s="79" t="s">
        <v>52</v>
      </c>
      <c r="U14" s="137">
        <v>0.15</v>
      </c>
      <c r="V14" s="182">
        <f>'Dir_Subdir. Arte, Cultura y P.'!V16</f>
        <v>15</v>
      </c>
      <c r="W14" s="182"/>
      <c r="X14" s="356">
        <f>W14/V14</f>
        <v>0</v>
      </c>
      <c r="Y14" s="42">
        <f>X14</f>
        <v>0</v>
      </c>
      <c r="AA14" s="182"/>
      <c r="AB14" s="182"/>
      <c r="AC14" s="356" t="e">
        <f>AB14/AA14</f>
        <v>#DIV/0!</v>
      </c>
      <c r="AD14" s="42" t="e">
        <f>AC14</f>
        <v>#DIV/0!</v>
      </c>
      <c r="AE14" s="182"/>
      <c r="AF14" s="182"/>
      <c r="AG14" s="356" t="e">
        <f>AF14/AE14</f>
        <v>#DIV/0!</v>
      </c>
      <c r="AH14" s="42" t="e">
        <f>AG14</f>
        <v>#DIV/0!</v>
      </c>
      <c r="AI14" s="182"/>
      <c r="AJ14" s="182"/>
      <c r="AK14" s="356" t="e">
        <f>AJ14/AI14</f>
        <v>#DIV/0!</v>
      </c>
      <c r="AL14" s="42" t="e">
        <f>AK14</f>
        <v>#DIV/0!</v>
      </c>
      <c r="AM14" s="182">
        <f>+V14</f>
        <v>15</v>
      </c>
      <c r="AN14" s="182"/>
      <c r="AO14" s="356">
        <f>AN14/AM14</f>
        <v>0</v>
      </c>
      <c r="AP14" s="42">
        <f>AO14</f>
        <v>0</v>
      </c>
      <c r="AR14" s="63" t="s">
        <v>779</v>
      </c>
    </row>
    <row r="15" spans="1:44" ht="185.25" customHeight="1" x14ac:dyDescent="0.25">
      <c r="A15" s="950"/>
      <c r="B15" s="955"/>
      <c r="C15" s="951"/>
      <c r="D15" s="950"/>
      <c r="E15" s="951"/>
      <c r="F15" s="950"/>
      <c r="G15" s="955"/>
      <c r="H15" s="951"/>
      <c r="I15" s="1206" t="s">
        <v>13</v>
      </c>
      <c r="J15" s="723" t="s">
        <v>525</v>
      </c>
      <c r="K15" s="723"/>
      <c r="L15" s="723"/>
      <c r="M15" s="723"/>
      <c r="N15" s="723"/>
      <c r="O15" s="723"/>
      <c r="P15" s="826" t="s">
        <v>499</v>
      </c>
      <c r="Q15" s="826"/>
      <c r="R15" s="826"/>
      <c r="S15" s="826"/>
      <c r="T15" s="80" t="s">
        <v>110</v>
      </c>
      <c r="U15" s="107">
        <v>278</v>
      </c>
      <c r="V15" s="182">
        <v>42</v>
      </c>
      <c r="W15" s="182"/>
      <c r="X15" s="356">
        <f>W15/V15</f>
        <v>0</v>
      </c>
      <c r="Y15" s="42">
        <f>X15</f>
        <v>0</v>
      </c>
      <c r="AA15" s="182"/>
      <c r="AB15" s="182"/>
      <c r="AC15" s="356" t="e">
        <f>AB15/AA15</f>
        <v>#DIV/0!</v>
      </c>
      <c r="AD15" s="42" t="e">
        <f>AC15</f>
        <v>#DIV/0!</v>
      </c>
      <c r="AE15" s="182"/>
      <c r="AF15" s="182"/>
      <c r="AG15" s="356" t="e">
        <f>AF15/AE15</f>
        <v>#DIV/0!</v>
      </c>
      <c r="AH15" s="42" t="e">
        <f>AG15</f>
        <v>#DIV/0!</v>
      </c>
      <c r="AI15" s="182"/>
      <c r="AJ15" s="182"/>
      <c r="AK15" s="356" t="e">
        <f>AJ15/AI15</f>
        <v>#DIV/0!</v>
      </c>
      <c r="AL15" s="42" t="e">
        <f>AK15</f>
        <v>#DIV/0!</v>
      </c>
      <c r="AM15" s="182">
        <f>+V15</f>
        <v>42</v>
      </c>
      <c r="AN15" s="182"/>
      <c r="AO15" s="356">
        <f>AN15/AM15</f>
        <v>0</v>
      </c>
      <c r="AP15" s="42">
        <f>AO15</f>
        <v>0</v>
      </c>
    </row>
    <row r="16" spans="1:44" ht="275.25" customHeight="1" x14ac:dyDescent="0.25">
      <c r="A16" s="952"/>
      <c r="B16" s="956"/>
      <c r="C16" s="953"/>
      <c r="D16" s="952"/>
      <c r="E16" s="953"/>
      <c r="F16" s="952"/>
      <c r="G16" s="956"/>
      <c r="H16" s="953"/>
      <c r="I16" s="1207"/>
      <c r="J16" s="723" t="s">
        <v>524</v>
      </c>
      <c r="K16" s="723"/>
      <c r="L16" s="723"/>
      <c r="M16" s="723"/>
      <c r="N16" s="723"/>
      <c r="O16" s="723"/>
      <c r="P16" s="826" t="s">
        <v>494</v>
      </c>
      <c r="Q16" s="826"/>
      <c r="R16" s="826"/>
      <c r="S16" s="826"/>
      <c r="T16" s="80" t="s">
        <v>110</v>
      </c>
      <c r="U16" s="128">
        <v>108</v>
      </c>
      <c r="V16" s="182">
        <v>19</v>
      </c>
      <c r="W16" s="182"/>
      <c r="X16" s="356">
        <f>W16/V16</f>
        <v>0</v>
      </c>
      <c r="Y16" s="42">
        <f>X16</f>
        <v>0</v>
      </c>
      <c r="AA16" s="182"/>
      <c r="AB16" s="182"/>
      <c r="AC16" s="356" t="e">
        <f>AB16/AA16</f>
        <v>#DIV/0!</v>
      </c>
      <c r="AD16" s="42" t="e">
        <f>AC16</f>
        <v>#DIV/0!</v>
      </c>
      <c r="AE16" s="182"/>
      <c r="AF16" s="182"/>
      <c r="AG16" s="356" t="e">
        <f>AF16/AE16</f>
        <v>#DIV/0!</v>
      </c>
      <c r="AH16" s="42" t="e">
        <f>AG16</f>
        <v>#DIV/0!</v>
      </c>
      <c r="AI16" s="182"/>
      <c r="AJ16" s="182"/>
      <c r="AK16" s="356" t="e">
        <f>AJ16/AI16</f>
        <v>#DIV/0!</v>
      </c>
      <c r="AL16" s="42" t="e">
        <f>AK16</f>
        <v>#DIV/0!</v>
      </c>
      <c r="AM16" s="182">
        <f>+V16</f>
        <v>19</v>
      </c>
      <c r="AN16" s="182"/>
      <c r="AO16" s="356">
        <f>AN16/AM16</f>
        <v>0</v>
      </c>
      <c r="AP16" s="42">
        <f>AO16</f>
        <v>0</v>
      </c>
    </row>
    <row r="17" spans="1:42" ht="12.75" customHeight="1" x14ac:dyDescent="0.25">
      <c r="A17" s="2"/>
      <c r="B17" s="2"/>
      <c r="C17" s="2"/>
      <c r="D17" s="2"/>
      <c r="E17" s="14"/>
      <c r="F17" s="14"/>
      <c r="G17" s="14"/>
      <c r="H17" s="14"/>
      <c r="I17" s="14"/>
      <c r="J17" s="14"/>
      <c r="K17" s="14"/>
      <c r="L17" s="14"/>
      <c r="M17" s="14"/>
      <c r="N17" s="14"/>
      <c r="O17" s="14"/>
      <c r="P17" s="14"/>
      <c r="Q17" s="14"/>
      <c r="R17" s="14"/>
      <c r="S17" s="84"/>
      <c r="T17" s="14"/>
      <c r="U17" s="14"/>
    </row>
    <row r="18" spans="1:42" ht="12.75" customHeight="1" x14ac:dyDescent="0.25">
      <c r="A18" s="2"/>
      <c r="B18" s="2"/>
      <c r="C18" s="2"/>
      <c r="D18" s="2"/>
      <c r="E18" s="14"/>
      <c r="F18" s="14"/>
      <c r="G18" s="14"/>
      <c r="H18" s="14"/>
      <c r="I18" s="14"/>
      <c r="J18" s="14"/>
      <c r="K18" s="14"/>
      <c r="L18" s="14"/>
      <c r="M18" s="14"/>
      <c r="N18" s="14"/>
      <c r="O18" s="14"/>
      <c r="P18" s="14"/>
      <c r="Q18" s="14"/>
      <c r="R18" s="14"/>
      <c r="S18" s="84"/>
      <c r="T18" s="14"/>
      <c r="U18" s="14"/>
    </row>
    <row r="19" spans="1:42" ht="95.25" customHeight="1" x14ac:dyDescent="0.25">
      <c r="A19" s="711" t="s">
        <v>594</v>
      </c>
      <c r="B19" s="711"/>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AA19" s="644" t="s">
        <v>1252</v>
      </c>
      <c r="AB19" s="645"/>
      <c r="AC19" s="645"/>
      <c r="AD19" s="645"/>
      <c r="AE19" s="645"/>
      <c r="AF19" s="645"/>
      <c r="AG19" s="645"/>
      <c r="AH19" s="645"/>
      <c r="AI19" s="645"/>
      <c r="AJ19" s="645"/>
      <c r="AK19" s="645"/>
      <c r="AL19" s="645"/>
      <c r="AM19" s="645"/>
      <c r="AN19" s="645"/>
      <c r="AO19" s="645"/>
      <c r="AP19" s="646"/>
    </row>
    <row r="20" spans="1:42" x14ac:dyDescent="0.25">
      <c r="A20" s="40"/>
      <c r="B20" s="40"/>
      <c r="C20" s="40"/>
      <c r="D20" s="40"/>
      <c r="E20" s="40"/>
      <c r="F20" s="40"/>
      <c r="G20" s="40"/>
      <c r="H20" s="40"/>
      <c r="I20" s="40"/>
      <c r="J20" s="40"/>
      <c r="K20" s="40"/>
      <c r="L20" s="40"/>
      <c r="M20" s="40"/>
      <c r="N20" s="40"/>
      <c r="O20" s="40"/>
      <c r="P20" s="40"/>
      <c r="Q20" s="40"/>
      <c r="R20" s="40"/>
      <c r="S20" s="85"/>
      <c r="T20" s="40"/>
      <c r="U20" s="40"/>
      <c r="W20" s="45"/>
      <c r="X20" s="45"/>
      <c r="Y20" s="45"/>
    </row>
    <row r="21" spans="1:42" s="71" customFormat="1" ht="84" customHeight="1" x14ac:dyDescent="0.25">
      <c r="A21" s="715" t="s">
        <v>15</v>
      </c>
      <c r="B21" s="715"/>
      <c r="C21" s="715"/>
      <c r="D21" s="715"/>
      <c r="E21" s="715"/>
      <c r="F21" s="715"/>
      <c r="G21" s="715"/>
      <c r="H21" s="715"/>
      <c r="I21" s="730" t="s">
        <v>16</v>
      </c>
      <c r="J21" s="730"/>
      <c r="K21" s="730"/>
      <c r="L21" s="730"/>
      <c r="M21" s="730"/>
      <c r="N21" s="730"/>
      <c r="O21" s="715" t="s">
        <v>17</v>
      </c>
      <c r="P21" s="696" t="s">
        <v>18</v>
      </c>
      <c r="Q21" s="697"/>
      <c r="R21" s="698"/>
      <c r="S21" s="709" t="s">
        <v>148</v>
      </c>
      <c r="T21" s="1216" t="s">
        <v>7</v>
      </c>
      <c r="U21" s="1117" t="s">
        <v>1310</v>
      </c>
      <c r="V21" s="619">
        <v>2020</v>
      </c>
      <c r="W21" s="619"/>
      <c r="X21" s="619"/>
      <c r="Y21" s="619"/>
      <c r="AA21" s="590" t="s">
        <v>1253</v>
      </c>
      <c r="AB21" s="590"/>
      <c r="AC21" s="590"/>
      <c r="AD21" s="590"/>
      <c r="AE21" s="590" t="s">
        <v>1254</v>
      </c>
      <c r="AF21" s="590"/>
      <c r="AG21" s="590"/>
      <c r="AH21" s="590"/>
      <c r="AI21" s="590" t="s">
        <v>1255</v>
      </c>
      <c r="AJ21" s="590"/>
      <c r="AK21" s="590"/>
      <c r="AL21" s="590"/>
      <c r="AM21" s="590" t="s">
        <v>1256</v>
      </c>
      <c r="AN21" s="590"/>
      <c r="AO21" s="590"/>
      <c r="AP21" s="590"/>
    </row>
    <row r="22" spans="1:42" s="71" customFormat="1" ht="84" customHeight="1" x14ac:dyDescent="0.25">
      <c r="A22" s="715"/>
      <c r="B22" s="715"/>
      <c r="C22" s="715"/>
      <c r="D22" s="715"/>
      <c r="E22" s="715"/>
      <c r="F22" s="715"/>
      <c r="G22" s="715"/>
      <c r="H22" s="715"/>
      <c r="I22" s="730"/>
      <c r="J22" s="730"/>
      <c r="K22" s="730"/>
      <c r="L22" s="730"/>
      <c r="M22" s="730"/>
      <c r="N22" s="730"/>
      <c r="O22" s="715"/>
      <c r="P22" s="699"/>
      <c r="Q22" s="700"/>
      <c r="R22" s="701"/>
      <c r="S22" s="710"/>
      <c r="T22" s="1217"/>
      <c r="U22" s="1117"/>
      <c r="V22" s="77" t="s">
        <v>11</v>
      </c>
      <c r="W22" s="77" t="s">
        <v>12</v>
      </c>
      <c r="X22" s="39" t="s">
        <v>9</v>
      </c>
      <c r="Y22" s="166" t="s">
        <v>10</v>
      </c>
      <c r="AA22" s="201" t="s">
        <v>13</v>
      </c>
      <c r="AB22" s="201" t="s">
        <v>14</v>
      </c>
      <c r="AC22" s="165" t="s">
        <v>9</v>
      </c>
      <c r="AD22" s="166" t="s">
        <v>10</v>
      </c>
      <c r="AE22" s="201" t="s">
        <v>13</v>
      </c>
      <c r="AF22" s="201" t="s">
        <v>14</v>
      </c>
      <c r="AG22" s="165" t="s">
        <v>9</v>
      </c>
      <c r="AH22" s="166" t="s">
        <v>10</v>
      </c>
      <c r="AI22" s="201" t="s">
        <v>13</v>
      </c>
      <c r="AJ22" s="201" t="s">
        <v>14</v>
      </c>
      <c r="AK22" s="165" t="s">
        <v>9</v>
      </c>
      <c r="AL22" s="166" t="s">
        <v>10</v>
      </c>
      <c r="AM22" s="201" t="s">
        <v>13</v>
      </c>
      <c r="AN22" s="201" t="s">
        <v>14</v>
      </c>
      <c r="AO22" s="165" t="s">
        <v>9</v>
      </c>
      <c r="AP22" s="166" t="s">
        <v>10</v>
      </c>
    </row>
    <row r="23" spans="1:42" ht="191.25" customHeight="1" x14ac:dyDescent="0.25">
      <c r="A23" s="775" t="s">
        <v>523</v>
      </c>
      <c r="B23" s="775"/>
      <c r="C23" s="775"/>
      <c r="D23" s="775"/>
      <c r="E23" s="775"/>
      <c r="F23" s="775"/>
      <c r="G23" s="775"/>
      <c r="H23" s="775"/>
      <c r="I23" s="775" t="s">
        <v>336</v>
      </c>
      <c r="J23" s="775"/>
      <c r="K23" s="775"/>
      <c r="L23" s="775"/>
      <c r="M23" s="775"/>
      <c r="N23" s="775"/>
      <c r="O23" s="78">
        <v>115</v>
      </c>
      <c r="P23" s="616" t="s">
        <v>335</v>
      </c>
      <c r="Q23" s="617"/>
      <c r="R23" s="618"/>
      <c r="S23" s="86" t="s">
        <v>149</v>
      </c>
      <c r="T23" s="79" t="s">
        <v>110</v>
      </c>
      <c r="U23" s="107">
        <v>103</v>
      </c>
      <c r="V23" s="167">
        <f>U23</f>
        <v>103</v>
      </c>
      <c r="W23" s="182"/>
      <c r="X23" s="356">
        <f>W23/V23</f>
        <v>0</v>
      </c>
      <c r="Y23" s="42">
        <f>X23</f>
        <v>0</v>
      </c>
      <c r="AA23" s="182"/>
      <c r="AB23" s="182"/>
      <c r="AC23" s="356" t="e">
        <f>AB23/AA23</f>
        <v>#DIV/0!</v>
      </c>
      <c r="AD23" s="42" t="e">
        <f>AC23</f>
        <v>#DIV/0!</v>
      </c>
      <c r="AE23" s="182"/>
      <c r="AF23" s="182"/>
      <c r="AG23" s="356" t="e">
        <f>AF23/AE23</f>
        <v>#DIV/0!</v>
      </c>
      <c r="AH23" s="42" t="e">
        <f>AG23</f>
        <v>#DIV/0!</v>
      </c>
      <c r="AI23" s="182"/>
      <c r="AJ23" s="182"/>
      <c r="AK23" s="356" t="e">
        <f>AJ23/AI23</f>
        <v>#DIV/0!</v>
      </c>
      <c r="AL23" s="42" t="e">
        <f>AK23</f>
        <v>#DIV/0!</v>
      </c>
      <c r="AM23" s="182">
        <f>+V23</f>
        <v>103</v>
      </c>
      <c r="AN23" s="182"/>
      <c r="AO23" s="356">
        <f>AN23/AM23</f>
        <v>0</v>
      </c>
      <c r="AP23" s="42">
        <f>AO23</f>
        <v>0</v>
      </c>
    </row>
    <row r="24" spans="1:42" ht="12.75" customHeight="1" x14ac:dyDescent="0.25">
      <c r="A24" s="2"/>
      <c r="B24" s="2"/>
      <c r="C24" s="2"/>
      <c r="D24" s="2"/>
      <c r="E24" s="14"/>
      <c r="F24" s="14"/>
      <c r="G24" s="14"/>
      <c r="H24" s="14"/>
      <c r="I24" s="14"/>
      <c r="J24" s="14"/>
      <c r="K24" s="14"/>
      <c r="L24" s="14"/>
      <c r="M24" s="14"/>
      <c r="N24" s="14"/>
      <c r="O24" s="14"/>
      <c r="P24" s="14"/>
      <c r="Q24" s="14"/>
      <c r="R24" s="14"/>
      <c r="S24" s="84"/>
      <c r="T24" s="14"/>
      <c r="U24" s="14"/>
    </row>
    <row r="25" spans="1:42" ht="12.75" customHeight="1" x14ac:dyDescent="0.25">
      <c r="A25" s="2"/>
      <c r="B25" s="2"/>
      <c r="C25" s="2"/>
      <c r="D25" s="2"/>
      <c r="E25" s="14"/>
      <c r="F25" s="14"/>
      <c r="G25" s="14"/>
      <c r="H25" s="14"/>
      <c r="I25" s="14"/>
      <c r="J25" s="14"/>
      <c r="K25" s="14"/>
      <c r="L25" s="14"/>
      <c r="M25" s="14"/>
      <c r="N25" s="14"/>
      <c r="O25" s="14"/>
      <c r="P25" s="14"/>
      <c r="Q25" s="14"/>
      <c r="R25" s="14"/>
      <c r="S25" s="84"/>
      <c r="T25" s="14"/>
      <c r="U25" s="14"/>
    </row>
    <row r="26" spans="1:42" ht="96.75" customHeight="1" x14ac:dyDescent="0.25">
      <c r="A26" s="671" t="s">
        <v>608</v>
      </c>
      <c r="B26" s="671"/>
      <c r="C26" s="671"/>
      <c r="D26" s="671"/>
      <c r="E26" s="671"/>
      <c r="F26" s="671"/>
      <c r="G26" s="671"/>
      <c r="H26" s="671"/>
      <c r="I26" s="671"/>
      <c r="J26" s="671"/>
      <c r="K26" s="671"/>
      <c r="L26" s="671"/>
      <c r="M26" s="671"/>
      <c r="N26" s="671"/>
      <c r="O26" s="671"/>
      <c r="P26" s="671"/>
      <c r="Q26" s="671"/>
      <c r="R26" s="671"/>
      <c r="S26" s="671"/>
      <c r="T26" s="671"/>
      <c r="U26" s="671"/>
      <c r="V26" s="671"/>
      <c r="W26" s="671"/>
      <c r="X26" s="671"/>
      <c r="Y26" s="671"/>
    </row>
    <row r="27" spans="1:42" s="15" customFormat="1" ht="12" customHeight="1" x14ac:dyDescent="0.25">
      <c r="A27" s="5"/>
      <c r="B27" s="5"/>
      <c r="C27" s="5"/>
      <c r="D27" s="5"/>
      <c r="E27" s="5"/>
      <c r="F27" s="5"/>
      <c r="G27" s="5"/>
      <c r="H27" s="5"/>
      <c r="I27" s="5"/>
      <c r="J27" s="5"/>
      <c r="K27" s="5"/>
      <c r="L27" s="5"/>
      <c r="M27" s="5"/>
      <c r="N27" s="5"/>
      <c r="O27" s="5"/>
      <c r="P27" s="5"/>
      <c r="Q27" s="5"/>
      <c r="R27" s="5"/>
      <c r="S27" s="5"/>
      <c r="T27" s="5"/>
      <c r="U27" s="5"/>
      <c r="V27" s="45"/>
    </row>
    <row r="28" spans="1:42" s="15" customFormat="1" ht="92.25" customHeight="1" x14ac:dyDescent="0.25">
      <c r="A28" s="739" t="s">
        <v>59</v>
      </c>
      <c r="B28" s="739"/>
      <c r="C28" s="738" t="s">
        <v>60</v>
      </c>
      <c r="D28" s="738"/>
      <c r="E28" s="738"/>
      <c r="F28" s="738"/>
      <c r="G28" s="738"/>
      <c r="H28" s="738"/>
      <c r="I28" s="738"/>
      <c r="J28" s="738"/>
      <c r="K28" s="738"/>
      <c r="L28" s="738"/>
      <c r="M28" s="738"/>
      <c r="N28" s="738"/>
      <c r="O28" s="738"/>
      <c r="P28" s="738"/>
      <c r="Q28" s="738"/>
      <c r="R28" s="738"/>
      <c r="S28" s="738"/>
      <c r="T28" s="738"/>
      <c r="U28" s="738"/>
      <c r="V28" s="738"/>
      <c r="W28" s="738"/>
      <c r="X28" s="738"/>
      <c r="Y28" s="738"/>
    </row>
    <row r="29" spans="1:42" s="15" customFormat="1" ht="94.5" customHeight="1" x14ac:dyDescent="0.25">
      <c r="A29" s="739" t="s">
        <v>19</v>
      </c>
      <c r="B29" s="739"/>
      <c r="C29" s="738" t="s">
        <v>61</v>
      </c>
      <c r="D29" s="738"/>
      <c r="E29" s="738"/>
      <c r="F29" s="738"/>
      <c r="G29" s="738"/>
      <c r="H29" s="738"/>
      <c r="I29" s="738"/>
      <c r="J29" s="738"/>
      <c r="K29" s="738"/>
      <c r="L29" s="738"/>
      <c r="M29" s="738"/>
      <c r="N29" s="738"/>
      <c r="O29" s="738"/>
      <c r="P29" s="738"/>
      <c r="Q29" s="738"/>
      <c r="R29" s="738"/>
      <c r="S29" s="738"/>
      <c r="T29" s="738"/>
      <c r="U29" s="738"/>
      <c r="V29" s="738"/>
      <c r="W29" s="738"/>
      <c r="X29" s="738"/>
      <c r="Y29" s="738"/>
    </row>
    <row r="30" spans="1:42" s="15" customFormat="1" ht="159.75" customHeight="1" x14ac:dyDescent="0.25">
      <c r="A30" s="739" t="s">
        <v>62</v>
      </c>
      <c r="B30" s="739"/>
      <c r="C30" s="738" t="s">
        <v>63</v>
      </c>
      <c r="D30" s="738"/>
      <c r="E30" s="738"/>
      <c r="F30" s="738"/>
      <c r="G30" s="738"/>
      <c r="H30" s="738"/>
      <c r="I30" s="738"/>
      <c r="J30" s="738"/>
      <c r="K30" s="738"/>
      <c r="L30" s="738"/>
      <c r="M30" s="738"/>
      <c r="N30" s="738"/>
      <c r="O30" s="738"/>
      <c r="P30" s="738"/>
      <c r="Q30" s="738"/>
      <c r="R30" s="738"/>
      <c r="S30" s="738"/>
      <c r="T30" s="738"/>
      <c r="U30" s="738"/>
      <c r="V30" s="738"/>
      <c r="W30" s="738"/>
      <c r="X30" s="738"/>
      <c r="Y30" s="738"/>
      <c r="AA30" s="644" t="s">
        <v>1252</v>
      </c>
      <c r="AB30" s="645"/>
      <c r="AC30" s="645"/>
      <c r="AD30" s="645"/>
      <c r="AE30" s="645"/>
      <c r="AF30" s="645"/>
      <c r="AG30" s="645"/>
      <c r="AH30" s="645"/>
      <c r="AI30" s="645"/>
      <c r="AJ30" s="645"/>
      <c r="AK30" s="645"/>
      <c r="AL30" s="645"/>
      <c r="AM30" s="645"/>
      <c r="AN30" s="645"/>
      <c r="AO30" s="645"/>
      <c r="AP30" s="646"/>
    </row>
    <row r="31" spans="1:42" s="142" customFormat="1" ht="17.25" customHeight="1" x14ac:dyDescent="0.25">
      <c r="A31" s="140"/>
      <c r="B31" s="140"/>
      <c r="C31" s="140"/>
      <c r="D31" s="140"/>
      <c r="E31" s="140"/>
      <c r="F31" s="140"/>
      <c r="G31" s="140"/>
      <c r="H31" s="140"/>
      <c r="I31" s="140"/>
      <c r="J31" s="140"/>
      <c r="K31" s="140"/>
      <c r="L31" s="140"/>
      <c r="M31" s="140"/>
      <c r="N31" s="140"/>
      <c r="O31" s="140"/>
      <c r="P31" s="140"/>
      <c r="Q31" s="140"/>
      <c r="R31" s="140"/>
      <c r="S31" s="140"/>
      <c r="T31" s="140"/>
      <c r="U31" s="140"/>
      <c r="V31" s="141"/>
      <c r="AA31" s="46"/>
      <c r="AB31" s="46"/>
      <c r="AC31" s="46"/>
      <c r="AD31" s="46"/>
      <c r="AE31" s="46"/>
      <c r="AF31" s="46"/>
      <c r="AG31" s="46"/>
      <c r="AH31" s="46"/>
      <c r="AI31" s="46"/>
      <c r="AJ31" s="46"/>
      <c r="AK31" s="46"/>
      <c r="AL31" s="46"/>
      <c r="AM31" s="46"/>
      <c r="AN31" s="46"/>
      <c r="AO31" s="46"/>
      <c r="AP31" s="46"/>
    </row>
    <row r="32" spans="1:42" ht="85.5" customHeight="1" x14ac:dyDescent="0.25">
      <c r="A32" s="672" t="s">
        <v>20</v>
      </c>
      <c r="B32" s="672" t="s">
        <v>21</v>
      </c>
      <c r="C32" s="672"/>
      <c r="D32" s="1021" t="s">
        <v>22</v>
      </c>
      <c r="E32" s="672" t="s">
        <v>582</v>
      </c>
      <c r="F32" s="672"/>
      <c r="G32" s="672"/>
      <c r="H32" s="672"/>
      <c r="I32" s="672" t="s">
        <v>583</v>
      </c>
      <c r="J32" s="672"/>
      <c r="K32" s="672"/>
      <c r="L32" s="680" t="s">
        <v>620</v>
      </c>
      <c r="M32" s="680"/>
      <c r="N32" s="680"/>
      <c r="O32" s="672" t="s">
        <v>96</v>
      </c>
      <c r="P32" s="691" t="s">
        <v>23</v>
      </c>
      <c r="Q32" s="691"/>
      <c r="R32" s="691"/>
      <c r="S32" s="691" t="s">
        <v>148</v>
      </c>
      <c r="T32" s="679" t="s">
        <v>7</v>
      </c>
      <c r="U32" s="679" t="s">
        <v>1258</v>
      </c>
      <c r="V32" s="670">
        <v>2020</v>
      </c>
      <c r="W32" s="670"/>
      <c r="X32" s="670"/>
      <c r="Y32" s="670"/>
      <c r="AA32" s="590" t="s">
        <v>1253</v>
      </c>
      <c r="AB32" s="590"/>
      <c r="AC32" s="590"/>
      <c r="AD32" s="590"/>
      <c r="AE32" s="590" t="s">
        <v>1254</v>
      </c>
      <c r="AF32" s="590"/>
      <c r="AG32" s="590"/>
      <c r="AH32" s="590"/>
      <c r="AI32" s="590" t="s">
        <v>1255</v>
      </c>
      <c r="AJ32" s="590"/>
      <c r="AK32" s="590"/>
      <c r="AL32" s="590"/>
      <c r="AM32" s="590" t="s">
        <v>1256</v>
      </c>
      <c r="AN32" s="590"/>
      <c r="AO32" s="590"/>
      <c r="AP32" s="590"/>
    </row>
    <row r="33" spans="1:256" ht="140.25" customHeight="1" x14ac:dyDescent="0.25">
      <c r="A33" s="672"/>
      <c r="B33" s="672"/>
      <c r="C33" s="672"/>
      <c r="D33" s="1021"/>
      <c r="E33" s="672"/>
      <c r="F33" s="672"/>
      <c r="G33" s="672"/>
      <c r="H33" s="672"/>
      <c r="I33" s="672"/>
      <c r="J33" s="672"/>
      <c r="K33" s="672"/>
      <c r="L33" s="680"/>
      <c r="M33" s="680"/>
      <c r="N33" s="680"/>
      <c r="O33" s="672"/>
      <c r="P33" s="691"/>
      <c r="Q33" s="691"/>
      <c r="R33" s="691"/>
      <c r="S33" s="691"/>
      <c r="T33" s="679"/>
      <c r="U33" s="679"/>
      <c r="V33" s="77" t="s">
        <v>11</v>
      </c>
      <c r="W33" s="77" t="s">
        <v>12</v>
      </c>
      <c r="X33" s="39" t="s">
        <v>9</v>
      </c>
      <c r="Y33" s="166" t="s">
        <v>10</v>
      </c>
      <c r="AA33" s="201" t="s">
        <v>13</v>
      </c>
      <c r="AB33" s="201" t="s">
        <v>14</v>
      </c>
      <c r="AC33" s="165" t="s">
        <v>9</v>
      </c>
      <c r="AD33" s="166" t="s">
        <v>10</v>
      </c>
      <c r="AE33" s="201" t="s">
        <v>13</v>
      </c>
      <c r="AF33" s="201" t="s">
        <v>14</v>
      </c>
      <c r="AG33" s="165" t="s">
        <v>9</v>
      </c>
      <c r="AH33" s="166" t="s">
        <v>10</v>
      </c>
      <c r="AI33" s="201" t="s">
        <v>13</v>
      </c>
      <c r="AJ33" s="201" t="s">
        <v>14</v>
      </c>
      <c r="AK33" s="165" t="s">
        <v>9</v>
      </c>
      <c r="AL33" s="166" t="s">
        <v>10</v>
      </c>
      <c r="AM33" s="201" t="s">
        <v>13</v>
      </c>
      <c r="AN33" s="201" t="s">
        <v>14</v>
      </c>
      <c r="AO33" s="165" t="s">
        <v>9</v>
      </c>
      <c r="AP33" s="166" t="s">
        <v>10</v>
      </c>
    </row>
    <row r="34" spans="1:256" ht="339.75" customHeight="1" x14ac:dyDescent="0.25">
      <c r="A34" s="289" t="s">
        <v>459</v>
      </c>
      <c r="B34" s="567" t="s">
        <v>514</v>
      </c>
      <c r="C34" s="1026"/>
      <c r="D34" s="290" t="s">
        <v>320</v>
      </c>
      <c r="E34" s="567" t="s">
        <v>519</v>
      </c>
      <c r="F34" s="1201"/>
      <c r="G34" s="1201"/>
      <c r="H34" s="1026"/>
      <c r="I34" s="568" t="s">
        <v>884</v>
      </c>
      <c r="J34" s="1009"/>
      <c r="K34" s="1010"/>
      <c r="L34" s="567" t="s">
        <v>516</v>
      </c>
      <c r="M34" s="1201"/>
      <c r="N34" s="1026"/>
      <c r="O34" s="291" t="s">
        <v>97</v>
      </c>
      <c r="P34" s="555" t="s">
        <v>338</v>
      </c>
      <c r="Q34" s="1215"/>
      <c r="R34" s="987"/>
      <c r="S34" s="292" t="s">
        <v>184</v>
      </c>
      <c r="T34" s="293" t="s">
        <v>110</v>
      </c>
      <c r="U34" s="294">
        <v>1</v>
      </c>
      <c r="V34" s="456">
        <v>1</v>
      </c>
      <c r="W34" s="182"/>
      <c r="X34" s="356">
        <f>W34/V34</f>
        <v>0</v>
      </c>
      <c r="Y34" s="42">
        <f>X34</f>
        <v>0</v>
      </c>
      <c r="AA34" s="182"/>
      <c r="AB34" s="182"/>
      <c r="AC34" s="356" t="e">
        <f>AB34/AA34</f>
        <v>#DIV/0!</v>
      </c>
      <c r="AD34" s="42" t="e">
        <f>AC34</f>
        <v>#DIV/0!</v>
      </c>
      <c r="AE34" s="182"/>
      <c r="AF34" s="182"/>
      <c r="AG34" s="356" t="e">
        <f>AF34/AE34</f>
        <v>#DIV/0!</v>
      </c>
      <c r="AH34" s="42" t="e">
        <f>AG34</f>
        <v>#DIV/0!</v>
      </c>
      <c r="AI34" s="182"/>
      <c r="AJ34" s="182"/>
      <c r="AK34" s="356" t="e">
        <f>AJ34/AI34</f>
        <v>#DIV/0!</v>
      </c>
      <c r="AL34" s="42" t="e">
        <f>AK34</f>
        <v>#DIV/0!</v>
      </c>
      <c r="AM34" s="182">
        <f>+V34</f>
        <v>1</v>
      </c>
      <c r="AN34" s="182"/>
      <c r="AO34" s="356">
        <f>AN34/AM34</f>
        <v>0</v>
      </c>
      <c r="AP34" s="42">
        <f>AO34</f>
        <v>0</v>
      </c>
    </row>
    <row r="35" spans="1:256" ht="381.75" customHeight="1" x14ac:dyDescent="0.25">
      <c r="A35" s="289" t="s">
        <v>459</v>
      </c>
      <c r="B35" s="567" t="s">
        <v>514</v>
      </c>
      <c r="C35" s="1026"/>
      <c r="D35" s="290" t="s">
        <v>320</v>
      </c>
      <c r="E35" s="567" t="s">
        <v>519</v>
      </c>
      <c r="F35" s="1201"/>
      <c r="G35" s="1201"/>
      <c r="H35" s="1026"/>
      <c r="I35" s="568" t="s">
        <v>886</v>
      </c>
      <c r="J35" s="1009"/>
      <c r="K35" s="1010"/>
      <c r="L35" s="567" t="s">
        <v>516</v>
      </c>
      <c r="M35" s="1201"/>
      <c r="N35" s="1026"/>
      <c r="O35" s="291" t="s">
        <v>97</v>
      </c>
      <c r="P35" s="555" t="s">
        <v>885</v>
      </c>
      <c r="Q35" s="1215"/>
      <c r="R35" s="987"/>
      <c r="S35" s="292" t="s">
        <v>149</v>
      </c>
      <c r="T35" s="293" t="s">
        <v>110</v>
      </c>
      <c r="U35" s="294">
        <v>1</v>
      </c>
      <c r="V35" s="350">
        <v>1</v>
      </c>
      <c r="W35" s="182"/>
      <c r="X35" s="356">
        <f>W35/V35</f>
        <v>0</v>
      </c>
      <c r="Y35" s="42">
        <f>X35</f>
        <v>0</v>
      </c>
      <c r="AA35" s="182"/>
      <c r="AB35" s="182"/>
      <c r="AC35" s="356" t="e">
        <f>AB35/AA35</f>
        <v>#DIV/0!</v>
      </c>
      <c r="AD35" s="42" t="e">
        <f>AC35</f>
        <v>#DIV/0!</v>
      </c>
      <c r="AE35" s="182"/>
      <c r="AF35" s="182"/>
      <c r="AG35" s="356" t="e">
        <f>AF35/AE35</f>
        <v>#DIV/0!</v>
      </c>
      <c r="AH35" s="42" t="e">
        <f>AG35</f>
        <v>#DIV/0!</v>
      </c>
      <c r="AI35" s="182"/>
      <c r="AJ35" s="182"/>
      <c r="AK35" s="356" t="e">
        <f>AJ35/AI35</f>
        <v>#DIV/0!</v>
      </c>
      <c r="AL35" s="42" t="e">
        <f>AK35</f>
        <v>#DIV/0!</v>
      </c>
      <c r="AM35" s="182">
        <f>+V35</f>
        <v>1</v>
      </c>
      <c r="AN35" s="182"/>
      <c r="AO35" s="356">
        <f>AN35/AM35</f>
        <v>0</v>
      </c>
      <c r="AP35" s="42">
        <f>AO35</f>
        <v>0</v>
      </c>
    </row>
    <row r="36" spans="1:256" ht="315.75" customHeight="1" x14ac:dyDescent="0.25">
      <c r="A36" s="289" t="s">
        <v>459</v>
      </c>
      <c r="B36" s="567" t="s">
        <v>514</v>
      </c>
      <c r="C36" s="1026"/>
      <c r="D36" s="290" t="s">
        <v>320</v>
      </c>
      <c r="E36" s="567" t="s">
        <v>519</v>
      </c>
      <c r="F36" s="1201"/>
      <c r="G36" s="1201"/>
      <c r="H36" s="1026"/>
      <c r="I36" s="568" t="s">
        <v>887</v>
      </c>
      <c r="J36" s="1009"/>
      <c r="K36" s="1010"/>
      <c r="L36" s="567" t="s">
        <v>516</v>
      </c>
      <c r="M36" s="1201"/>
      <c r="N36" s="1026"/>
      <c r="O36" s="291" t="s">
        <v>97</v>
      </c>
      <c r="P36" s="1208" t="s">
        <v>522</v>
      </c>
      <c r="Q36" s="1201"/>
      <c r="R36" s="1026"/>
      <c r="S36" s="292" t="s">
        <v>521</v>
      </c>
      <c r="T36" s="293" t="s">
        <v>110</v>
      </c>
      <c r="U36" s="294">
        <v>1</v>
      </c>
      <c r="V36" s="456">
        <v>1</v>
      </c>
      <c r="W36" s="182"/>
      <c r="X36" s="356">
        <f>W36/V36</f>
        <v>0</v>
      </c>
      <c r="Y36" s="42">
        <f>X36</f>
        <v>0</v>
      </c>
      <c r="AA36" s="182"/>
      <c r="AB36" s="182"/>
      <c r="AC36" s="356" t="e">
        <f>AB36/AA36</f>
        <v>#DIV/0!</v>
      </c>
      <c r="AD36" s="42" t="e">
        <f>AC36</f>
        <v>#DIV/0!</v>
      </c>
      <c r="AE36" s="182"/>
      <c r="AF36" s="182"/>
      <c r="AG36" s="356" t="e">
        <f>AF36/AE36</f>
        <v>#DIV/0!</v>
      </c>
      <c r="AH36" s="42" t="e">
        <f>AG36</f>
        <v>#DIV/0!</v>
      </c>
      <c r="AI36" s="182"/>
      <c r="AJ36" s="182"/>
      <c r="AK36" s="356" t="e">
        <f>AJ36/AI36</f>
        <v>#DIV/0!</v>
      </c>
      <c r="AL36" s="42" t="e">
        <f>AK36</f>
        <v>#DIV/0!</v>
      </c>
      <c r="AM36" s="182">
        <f>+V36</f>
        <v>1</v>
      </c>
      <c r="AN36" s="182"/>
      <c r="AO36" s="356">
        <f>AN36/AM36</f>
        <v>0</v>
      </c>
      <c r="AP36" s="42">
        <f>AO36</f>
        <v>0</v>
      </c>
    </row>
    <row r="37" spans="1:256" ht="369.75" customHeight="1" x14ac:dyDescent="0.25">
      <c r="A37" s="289" t="s">
        <v>459</v>
      </c>
      <c r="B37" s="567" t="s">
        <v>514</v>
      </c>
      <c r="C37" s="1026"/>
      <c r="D37" s="290" t="s">
        <v>320</v>
      </c>
      <c r="E37" s="567" t="s">
        <v>519</v>
      </c>
      <c r="F37" s="1201"/>
      <c r="G37" s="1201"/>
      <c r="H37" s="1026"/>
      <c r="I37" s="568" t="s">
        <v>888</v>
      </c>
      <c r="J37" s="1009"/>
      <c r="K37" s="1010"/>
      <c r="L37" s="567" t="s">
        <v>516</v>
      </c>
      <c r="M37" s="1201"/>
      <c r="N37" s="1026"/>
      <c r="O37" s="291" t="s">
        <v>97</v>
      </c>
      <c r="P37" s="1208" t="s">
        <v>520</v>
      </c>
      <c r="Q37" s="1201"/>
      <c r="R37" s="1026"/>
      <c r="S37" s="292" t="s">
        <v>149</v>
      </c>
      <c r="T37" s="293" t="s">
        <v>110</v>
      </c>
      <c r="U37" s="396">
        <v>6</v>
      </c>
      <c r="V37" s="295">
        <f>U37</f>
        <v>6</v>
      </c>
      <c r="W37" s="182"/>
      <c r="X37" s="356">
        <f>W37/V37</f>
        <v>0</v>
      </c>
      <c r="Y37" s="42">
        <f>X37</f>
        <v>0</v>
      </c>
      <c r="AA37" s="182"/>
      <c r="AB37" s="182"/>
      <c r="AC37" s="356" t="e">
        <f>AB37/AA37</f>
        <v>#DIV/0!</v>
      </c>
      <c r="AD37" s="42" t="e">
        <f>AC37</f>
        <v>#DIV/0!</v>
      </c>
      <c r="AE37" s="182"/>
      <c r="AF37" s="182"/>
      <c r="AG37" s="356" t="e">
        <f>AF37/AE37</f>
        <v>#DIV/0!</v>
      </c>
      <c r="AH37" s="42" t="e">
        <f>AG37</f>
        <v>#DIV/0!</v>
      </c>
      <c r="AI37" s="182"/>
      <c r="AJ37" s="182"/>
      <c r="AK37" s="356" t="e">
        <f>AJ37/AI37</f>
        <v>#DIV/0!</v>
      </c>
      <c r="AL37" s="42" t="e">
        <f>AK37</f>
        <v>#DIV/0!</v>
      </c>
      <c r="AM37" s="182">
        <f>+V37</f>
        <v>6</v>
      </c>
      <c r="AN37" s="182"/>
      <c r="AO37" s="356">
        <f>AN37/AM37</f>
        <v>0</v>
      </c>
      <c r="AP37" s="42">
        <f>AO37</f>
        <v>0</v>
      </c>
    </row>
    <row r="38" spans="1:256" ht="315" customHeight="1" x14ac:dyDescent="0.25">
      <c r="A38" s="289" t="s">
        <v>459</v>
      </c>
      <c r="B38" s="567" t="s">
        <v>514</v>
      </c>
      <c r="C38" s="1026"/>
      <c r="D38" s="290" t="s">
        <v>320</v>
      </c>
      <c r="E38" s="567" t="s">
        <v>519</v>
      </c>
      <c r="F38" s="1201"/>
      <c r="G38" s="1201"/>
      <c r="H38" s="1026"/>
      <c r="I38" s="568" t="s">
        <v>889</v>
      </c>
      <c r="J38" s="1009"/>
      <c r="K38" s="1010"/>
      <c r="L38" s="567" t="s">
        <v>516</v>
      </c>
      <c r="M38" s="1201"/>
      <c r="N38" s="1026"/>
      <c r="O38" s="291" t="s">
        <v>97</v>
      </c>
      <c r="P38" s="1208" t="s">
        <v>515</v>
      </c>
      <c r="Q38" s="1201"/>
      <c r="R38" s="1026"/>
      <c r="S38" s="292" t="s">
        <v>149</v>
      </c>
      <c r="T38" s="293" t="s">
        <v>110</v>
      </c>
      <c r="U38" s="396">
        <v>20</v>
      </c>
      <c r="V38" s="295">
        <f>U38</f>
        <v>20</v>
      </c>
      <c r="W38" s="182"/>
      <c r="X38" s="356">
        <f>W38/V38</f>
        <v>0</v>
      </c>
      <c r="Y38" s="42">
        <f>X38</f>
        <v>0</v>
      </c>
      <c r="AA38" s="182"/>
      <c r="AB38" s="182"/>
      <c r="AC38" s="356" t="e">
        <f>AB38/AA38</f>
        <v>#DIV/0!</v>
      </c>
      <c r="AD38" s="42" t="e">
        <f>AC38</f>
        <v>#DIV/0!</v>
      </c>
      <c r="AE38" s="182"/>
      <c r="AF38" s="182"/>
      <c r="AG38" s="356" t="e">
        <f>AF38/AE38</f>
        <v>#DIV/0!</v>
      </c>
      <c r="AH38" s="42" t="e">
        <f>AG38</f>
        <v>#DIV/0!</v>
      </c>
      <c r="AI38" s="182"/>
      <c r="AJ38" s="182"/>
      <c r="AK38" s="356" t="e">
        <f>AJ38/AI38</f>
        <v>#DIV/0!</v>
      </c>
      <c r="AL38" s="42" t="e">
        <f>AK38</f>
        <v>#DIV/0!</v>
      </c>
      <c r="AM38" s="182">
        <f>+V38</f>
        <v>20</v>
      </c>
      <c r="AN38" s="182"/>
      <c r="AO38" s="356">
        <f>AN38/AM38</f>
        <v>0</v>
      </c>
      <c r="AP38" s="42">
        <f>AO38</f>
        <v>0</v>
      </c>
    </row>
    <row r="39" spans="1:256" s="45" customFormat="1" ht="204" hidden="1" customHeight="1" x14ac:dyDescent="0.25">
      <c r="A39" s="786"/>
      <c r="B39" s="1218"/>
      <c r="C39" s="1219"/>
      <c r="D39" s="789"/>
      <c r="E39" s="789"/>
      <c r="F39" s="790"/>
      <c r="G39" s="788"/>
      <c r="H39" s="789"/>
      <c r="I39" s="790"/>
      <c r="J39" s="788"/>
      <c r="K39" s="789"/>
      <c r="L39" s="790"/>
      <c r="M39" s="8"/>
      <c r="N39" s="8"/>
      <c r="O39" s="8"/>
      <c r="P39" s="791"/>
      <c r="Q39" s="791"/>
      <c r="R39" s="791"/>
      <c r="S39" s="791"/>
      <c r="T39" s="117"/>
      <c r="U39" s="24"/>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row>
    <row r="40" spans="1:256" s="45" customFormat="1" x14ac:dyDescent="0.25">
      <c r="A40" s="40"/>
      <c r="B40" s="40"/>
      <c r="C40" s="40"/>
      <c r="D40" s="40"/>
      <c r="E40" s="40"/>
      <c r="F40" s="40"/>
      <c r="G40" s="40"/>
      <c r="H40" s="40"/>
      <c r="I40" s="40"/>
      <c r="J40" s="40"/>
      <c r="K40" s="40"/>
      <c r="L40" s="40"/>
      <c r="M40" s="40"/>
      <c r="N40" s="40"/>
      <c r="O40" s="40"/>
      <c r="P40" s="40"/>
      <c r="Q40" s="40"/>
      <c r="R40" s="40"/>
      <c r="S40" s="85"/>
      <c r="T40" s="40"/>
      <c r="U40" s="40"/>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row>
    <row r="42" spans="1:256" ht="96.75" customHeight="1" x14ac:dyDescent="0.25">
      <c r="A42" s="596" t="s">
        <v>624</v>
      </c>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AA42" s="644" t="s">
        <v>1252</v>
      </c>
      <c r="AB42" s="645"/>
      <c r="AC42" s="645"/>
      <c r="AD42" s="645"/>
      <c r="AE42" s="645"/>
      <c r="AF42" s="645"/>
      <c r="AG42" s="645"/>
      <c r="AH42" s="645"/>
      <c r="AI42" s="645"/>
      <c r="AJ42" s="645"/>
      <c r="AK42" s="645"/>
      <c r="AL42" s="645"/>
      <c r="AM42" s="645"/>
      <c r="AN42" s="645"/>
      <c r="AO42" s="645"/>
      <c r="AP42" s="646"/>
    </row>
    <row r="43" spans="1:256" s="45" customFormat="1" x14ac:dyDescent="0.25">
      <c r="A43" s="9"/>
      <c r="B43" s="9"/>
      <c r="C43" s="9"/>
      <c r="D43" s="9"/>
      <c r="E43" s="9"/>
      <c r="F43" s="9"/>
      <c r="G43" s="9"/>
      <c r="H43" s="9"/>
      <c r="I43" s="9"/>
      <c r="J43" s="9"/>
      <c r="K43" s="9"/>
      <c r="L43" s="9"/>
      <c r="M43" s="9"/>
      <c r="N43" s="9"/>
      <c r="O43" s="9"/>
      <c r="P43" s="9"/>
      <c r="Q43" s="9"/>
      <c r="R43" s="9"/>
      <c r="S43" s="87"/>
      <c r="T43" s="9"/>
      <c r="U43" s="9"/>
      <c r="AA43" s="46"/>
      <c r="AB43" s="46"/>
      <c r="AC43" s="46"/>
      <c r="AD43" s="46"/>
      <c r="AE43" s="46"/>
      <c r="AF43" s="46"/>
      <c r="AG43" s="46"/>
      <c r="AH43" s="46"/>
      <c r="AI43" s="46"/>
      <c r="AJ43" s="46"/>
      <c r="AK43" s="46"/>
      <c r="AL43" s="46"/>
      <c r="AM43" s="46"/>
      <c r="AN43" s="46"/>
      <c r="AO43" s="46"/>
      <c r="AP43" s="46"/>
    </row>
    <row r="44" spans="1:256" s="28" customFormat="1" ht="120" customHeight="1" x14ac:dyDescent="0.25">
      <c r="A44" s="1021" t="s">
        <v>645</v>
      </c>
      <c r="B44" s="659" t="s">
        <v>81</v>
      </c>
      <c r="C44" s="659"/>
      <c r="D44" s="659" t="s">
        <v>108</v>
      </c>
      <c r="E44" s="659" t="s">
        <v>93</v>
      </c>
      <c r="F44" s="659" t="s">
        <v>85</v>
      </c>
      <c r="G44" s="659"/>
      <c r="H44" s="702" t="s">
        <v>26</v>
      </c>
      <c r="I44" s="703"/>
      <c r="J44" s="704"/>
      <c r="K44" s="715" t="s">
        <v>82</v>
      </c>
      <c r="L44" s="715" t="s">
        <v>83</v>
      </c>
      <c r="M44" s="715" t="s">
        <v>28</v>
      </c>
      <c r="N44" s="591" t="s">
        <v>104</v>
      </c>
      <c r="O44" s="591" t="s">
        <v>105</v>
      </c>
      <c r="P44" s="696" t="s">
        <v>106</v>
      </c>
      <c r="Q44" s="697"/>
      <c r="R44" s="698"/>
      <c r="S44" s="709" t="s">
        <v>148</v>
      </c>
      <c r="T44" s="842" t="s">
        <v>7</v>
      </c>
      <c r="U44" s="1017" t="s">
        <v>1258</v>
      </c>
      <c r="V44" s="670">
        <v>2020</v>
      </c>
      <c r="W44" s="670"/>
      <c r="X44" s="670"/>
      <c r="Y44" s="670"/>
      <c r="AA44" s="590" t="s">
        <v>1253</v>
      </c>
      <c r="AB44" s="590"/>
      <c r="AC44" s="590"/>
      <c r="AD44" s="590"/>
      <c r="AE44" s="590" t="s">
        <v>1254</v>
      </c>
      <c r="AF44" s="590"/>
      <c r="AG44" s="590"/>
      <c r="AH44" s="590"/>
      <c r="AI44" s="590" t="s">
        <v>1255</v>
      </c>
      <c r="AJ44" s="590"/>
      <c r="AK44" s="590"/>
      <c r="AL44" s="590"/>
      <c r="AM44" s="590" t="s">
        <v>1256</v>
      </c>
      <c r="AN44" s="590"/>
      <c r="AO44" s="590"/>
      <c r="AP44" s="590"/>
    </row>
    <row r="45" spans="1:256" s="28" customFormat="1" ht="75" customHeight="1" x14ac:dyDescent="0.25">
      <c r="A45" s="1021"/>
      <c r="B45" s="659"/>
      <c r="C45" s="659"/>
      <c r="D45" s="659"/>
      <c r="E45" s="659"/>
      <c r="F45" s="659"/>
      <c r="G45" s="659"/>
      <c r="H45" s="705"/>
      <c r="I45" s="706"/>
      <c r="J45" s="707"/>
      <c r="K45" s="715"/>
      <c r="L45" s="715"/>
      <c r="M45" s="715"/>
      <c r="N45" s="591"/>
      <c r="O45" s="591"/>
      <c r="P45" s="699"/>
      <c r="Q45" s="700"/>
      <c r="R45" s="701"/>
      <c r="S45" s="710"/>
      <c r="T45" s="1117"/>
      <c r="U45" s="1017"/>
      <c r="V45" s="406" t="s">
        <v>11</v>
      </c>
      <c r="W45" s="406" t="s">
        <v>12</v>
      </c>
      <c r="X45" s="39" t="s">
        <v>9</v>
      </c>
      <c r="Y45" s="405" t="s">
        <v>10</v>
      </c>
      <c r="AA45" s="332" t="s">
        <v>13</v>
      </c>
      <c r="AB45" s="332" t="s">
        <v>14</v>
      </c>
      <c r="AC45" s="39" t="s">
        <v>9</v>
      </c>
      <c r="AD45" s="405" t="s">
        <v>10</v>
      </c>
      <c r="AE45" s="332" t="s">
        <v>13</v>
      </c>
      <c r="AF45" s="332" t="s">
        <v>14</v>
      </c>
      <c r="AG45" s="39" t="s">
        <v>9</v>
      </c>
      <c r="AH45" s="405" t="s">
        <v>10</v>
      </c>
      <c r="AI45" s="332" t="s">
        <v>13</v>
      </c>
      <c r="AJ45" s="332" t="s">
        <v>14</v>
      </c>
      <c r="AK45" s="39" t="s">
        <v>9</v>
      </c>
      <c r="AL45" s="405" t="s">
        <v>10</v>
      </c>
      <c r="AM45" s="332" t="s">
        <v>13</v>
      </c>
      <c r="AN45" s="332" t="s">
        <v>14</v>
      </c>
      <c r="AO45" s="39" t="s">
        <v>9</v>
      </c>
      <c r="AP45" s="405" t="s">
        <v>10</v>
      </c>
    </row>
    <row r="47" spans="1:256" s="49" customFormat="1" ht="165.75" customHeight="1" x14ac:dyDescent="0.25">
      <c r="A47" s="296" t="s">
        <v>320</v>
      </c>
      <c r="B47" s="1025" t="s">
        <v>84</v>
      </c>
      <c r="C47" s="1026"/>
      <c r="D47" s="297" t="str">
        <f>+Hoja1!D75</f>
        <v>Programas de fomento – Alianzas y apoyos</v>
      </c>
      <c r="E47" s="298" t="s">
        <v>509</v>
      </c>
      <c r="F47" s="1008" t="str">
        <f>+Hoja1!C75</f>
        <v>Apoyar a 100 proyectos de organizaciones culturales, recreativas y deportivas</v>
      </c>
      <c r="G47" s="1009"/>
      <c r="H47" s="1008" t="s">
        <v>1487</v>
      </c>
      <c r="I47" s="1199"/>
      <c r="J47" s="1200"/>
      <c r="K47" s="404">
        <v>43885</v>
      </c>
      <c r="L47" s="404">
        <v>44185</v>
      </c>
      <c r="M47" s="402"/>
      <c r="N47" s="279">
        <v>200000000</v>
      </c>
      <c r="O47" s="279"/>
      <c r="P47" s="587" t="s">
        <v>107</v>
      </c>
      <c r="Q47" s="588"/>
      <c r="R47" s="589"/>
      <c r="S47" s="93" t="s">
        <v>151</v>
      </c>
      <c r="T47" s="80" t="s">
        <v>58</v>
      </c>
      <c r="U47" s="294">
        <v>1</v>
      </c>
      <c r="V47" s="399">
        <v>1</v>
      </c>
      <c r="W47" s="182"/>
      <c r="X47" s="356">
        <f t="shared" ref="X47:X72" si="0">W47/V47</f>
        <v>0</v>
      </c>
      <c r="Y47" s="42">
        <f t="shared" ref="Y47:Y72" si="1">X47</f>
        <v>0</v>
      </c>
      <c r="Z47" s="46"/>
      <c r="AA47" s="182"/>
      <c r="AB47" s="182"/>
      <c r="AC47" s="356" t="e">
        <f t="shared" ref="AC47:AC72" si="2">AB47/AA47</f>
        <v>#DIV/0!</v>
      </c>
      <c r="AD47" s="42" t="e">
        <f t="shared" ref="AD47:AD72" si="3">AC47</f>
        <v>#DIV/0!</v>
      </c>
      <c r="AE47" s="182"/>
      <c r="AF47" s="182"/>
      <c r="AG47" s="356" t="e">
        <f t="shared" ref="AG47:AG72" si="4">AF47/AE47</f>
        <v>#DIV/0!</v>
      </c>
      <c r="AH47" s="42" t="e">
        <f t="shared" ref="AH47:AH72" si="5">AG47</f>
        <v>#DIV/0!</v>
      </c>
      <c r="AI47" s="182"/>
      <c r="AJ47" s="182"/>
      <c r="AK47" s="356" t="e">
        <f t="shared" ref="AK47:AK72" si="6">AJ47/AI47</f>
        <v>#DIV/0!</v>
      </c>
      <c r="AL47" s="42" t="e">
        <f t="shared" ref="AL47:AL72" si="7">AK47</f>
        <v>#DIV/0!</v>
      </c>
      <c r="AM47" s="182">
        <f t="shared" ref="AM47:AM72" si="8">+V47</f>
        <v>1</v>
      </c>
      <c r="AN47" s="182"/>
      <c r="AO47" s="356">
        <f t="shared" ref="AO47:AO72" si="9">AN47/AM47</f>
        <v>0</v>
      </c>
      <c r="AP47" s="42">
        <f t="shared" ref="AP47:AP72" si="10">AO47</f>
        <v>0</v>
      </c>
    </row>
    <row r="48" spans="1:256" s="49" customFormat="1" ht="136.5" customHeight="1" x14ac:dyDescent="0.25">
      <c r="A48" s="296" t="s">
        <v>320</v>
      </c>
      <c r="B48" s="1025" t="s">
        <v>84</v>
      </c>
      <c r="C48" s="1026"/>
      <c r="D48" s="297" t="str">
        <f>+Hoja1!D76</f>
        <v>Programas de fomento – Alianzas y apoyos</v>
      </c>
      <c r="E48" s="298" t="s">
        <v>509</v>
      </c>
      <c r="F48" s="1008" t="str">
        <f>+Hoja1!C76</f>
        <v>Apoyar a 100 proyectos de organizaciones culturales, recreativas y deportivas</v>
      </c>
      <c r="G48" s="1009"/>
      <c r="H48" s="1008" t="s">
        <v>1488</v>
      </c>
      <c r="I48" s="1199"/>
      <c r="J48" s="1200"/>
      <c r="K48" s="404">
        <v>43885</v>
      </c>
      <c r="L48" s="404">
        <v>44185</v>
      </c>
      <c r="M48" s="402"/>
      <c r="N48" s="279">
        <v>11650535</v>
      </c>
      <c r="O48" s="279"/>
      <c r="P48" s="587" t="s">
        <v>107</v>
      </c>
      <c r="Q48" s="588"/>
      <c r="R48" s="589"/>
      <c r="S48" s="93" t="s">
        <v>151</v>
      </c>
      <c r="T48" s="80" t="s">
        <v>58</v>
      </c>
      <c r="U48" s="294">
        <v>1</v>
      </c>
      <c r="V48" s="399">
        <v>1</v>
      </c>
      <c r="W48" s="182"/>
      <c r="X48" s="356">
        <f t="shared" si="0"/>
        <v>0</v>
      </c>
      <c r="Y48" s="42">
        <f t="shared" si="1"/>
        <v>0</v>
      </c>
      <c r="Z48" s="46"/>
      <c r="AA48" s="182"/>
      <c r="AB48" s="182"/>
      <c r="AC48" s="356" t="e">
        <f t="shared" si="2"/>
        <v>#DIV/0!</v>
      </c>
      <c r="AD48" s="42" t="e">
        <f t="shared" si="3"/>
        <v>#DIV/0!</v>
      </c>
      <c r="AE48" s="182"/>
      <c r="AF48" s="182"/>
      <c r="AG48" s="356" t="e">
        <f t="shared" si="4"/>
        <v>#DIV/0!</v>
      </c>
      <c r="AH48" s="42" t="e">
        <f t="shared" si="5"/>
        <v>#DIV/0!</v>
      </c>
      <c r="AI48" s="182"/>
      <c r="AJ48" s="182"/>
      <c r="AK48" s="356" t="e">
        <f t="shared" si="6"/>
        <v>#DIV/0!</v>
      </c>
      <c r="AL48" s="42" t="e">
        <f t="shared" si="7"/>
        <v>#DIV/0!</v>
      </c>
      <c r="AM48" s="182">
        <f t="shared" si="8"/>
        <v>1</v>
      </c>
      <c r="AN48" s="182"/>
      <c r="AO48" s="356">
        <f t="shared" si="9"/>
        <v>0</v>
      </c>
      <c r="AP48" s="42">
        <f t="shared" si="10"/>
        <v>0</v>
      </c>
    </row>
    <row r="49" spans="1:42" s="49" customFormat="1" ht="136.5" customHeight="1" x14ac:dyDescent="0.25">
      <c r="A49" s="296" t="s">
        <v>320</v>
      </c>
      <c r="B49" s="1025" t="s">
        <v>84</v>
      </c>
      <c r="C49" s="1026"/>
      <c r="D49" s="297" t="str">
        <f>+Hoja1!D170</f>
        <v>Gestion, seguimiento, evaluacion,  actualizacion y formulacion de politicas publicas culturales</v>
      </c>
      <c r="E49" s="298" t="s">
        <v>509</v>
      </c>
      <c r="F49" s="1008" t="str">
        <f>+Hoja1!C170</f>
        <v>Implementar el 100% de las acciones de formulación, seguimiento y evaluación de las políticas públicas de los subcampos del arte, la cultura y el patrimonio priorizados.</v>
      </c>
      <c r="G49" s="1009"/>
      <c r="H49" s="1008" t="s">
        <v>1604</v>
      </c>
      <c r="I49" s="1199"/>
      <c r="J49" s="1200"/>
      <c r="K49" s="404">
        <v>43885</v>
      </c>
      <c r="L49" s="404">
        <v>44185</v>
      </c>
      <c r="M49" s="402"/>
      <c r="N49" s="279">
        <v>91000000</v>
      </c>
      <c r="O49" s="279"/>
      <c r="P49" s="587" t="s">
        <v>107</v>
      </c>
      <c r="Q49" s="588"/>
      <c r="R49" s="589"/>
      <c r="S49" s="93" t="s">
        <v>151</v>
      </c>
      <c r="T49" s="80" t="s">
        <v>58</v>
      </c>
      <c r="U49" s="294">
        <v>1</v>
      </c>
      <c r="V49" s="399">
        <v>1</v>
      </c>
      <c r="W49" s="182"/>
      <c r="X49" s="356">
        <f t="shared" si="0"/>
        <v>0</v>
      </c>
      <c r="Y49" s="42">
        <f t="shared" si="1"/>
        <v>0</v>
      </c>
      <c r="Z49" s="46"/>
      <c r="AA49" s="182"/>
      <c r="AB49" s="182"/>
      <c r="AC49" s="356" t="e">
        <f t="shared" si="2"/>
        <v>#DIV/0!</v>
      </c>
      <c r="AD49" s="42" t="e">
        <f t="shared" si="3"/>
        <v>#DIV/0!</v>
      </c>
      <c r="AE49" s="182"/>
      <c r="AF49" s="182"/>
      <c r="AG49" s="356" t="e">
        <f t="shared" si="4"/>
        <v>#DIV/0!</v>
      </c>
      <c r="AH49" s="42" t="e">
        <f t="shared" si="5"/>
        <v>#DIV/0!</v>
      </c>
      <c r="AI49" s="182"/>
      <c r="AJ49" s="182"/>
      <c r="AK49" s="356" t="e">
        <f t="shared" si="6"/>
        <v>#DIV/0!</v>
      </c>
      <c r="AL49" s="42" t="e">
        <f t="shared" si="7"/>
        <v>#DIV/0!</v>
      </c>
      <c r="AM49" s="182">
        <f t="shared" si="8"/>
        <v>1</v>
      </c>
      <c r="AN49" s="182"/>
      <c r="AO49" s="356">
        <f t="shared" si="9"/>
        <v>0</v>
      </c>
      <c r="AP49" s="42">
        <f t="shared" si="10"/>
        <v>0</v>
      </c>
    </row>
    <row r="50" spans="1:42" s="49" customFormat="1" ht="136.5" customHeight="1" x14ac:dyDescent="0.25">
      <c r="A50" s="296" t="s">
        <v>320</v>
      </c>
      <c r="B50" s="1025" t="s">
        <v>84</v>
      </c>
      <c r="C50" s="1026"/>
      <c r="D50" s="297" t="str">
        <f>+Hoja1!D310</f>
        <v>Programa de fomento - estimulos</v>
      </c>
      <c r="E50" s="298" t="s">
        <v>509</v>
      </c>
      <c r="F50" s="1008" t="str">
        <f>+Hoja1!C310</f>
        <v>Otorgar 210 estímulos a agentes del sector Cultura, Recreación y Deporte</v>
      </c>
      <c r="G50" s="1009"/>
      <c r="H50" s="1008" t="s">
        <v>1785</v>
      </c>
      <c r="I50" s="1199"/>
      <c r="J50" s="1200"/>
      <c r="K50" s="404">
        <v>44025</v>
      </c>
      <c r="L50" s="404">
        <v>44205</v>
      </c>
      <c r="M50" s="402"/>
      <c r="N50" s="279">
        <v>68937900</v>
      </c>
      <c r="O50" s="279"/>
      <c r="P50" s="587" t="s">
        <v>107</v>
      </c>
      <c r="Q50" s="588"/>
      <c r="R50" s="589"/>
      <c r="S50" s="93" t="s">
        <v>151</v>
      </c>
      <c r="T50" s="80" t="s">
        <v>58</v>
      </c>
      <c r="U50" s="294">
        <v>1</v>
      </c>
      <c r="V50" s="399">
        <v>1</v>
      </c>
      <c r="W50" s="182"/>
      <c r="X50" s="356">
        <f t="shared" si="0"/>
        <v>0</v>
      </c>
      <c r="Y50" s="42">
        <f t="shared" si="1"/>
        <v>0</v>
      </c>
      <c r="Z50" s="46"/>
      <c r="AA50" s="182"/>
      <c r="AB50" s="182"/>
      <c r="AC50" s="356" t="e">
        <f t="shared" si="2"/>
        <v>#DIV/0!</v>
      </c>
      <c r="AD50" s="42" t="e">
        <f t="shared" si="3"/>
        <v>#DIV/0!</v>
      </c>
      <c r="AE50" s="182"/>
      <c r="AF50" s="182"/>
      <c r="AG50" s="356" t="e">
        <f t="shared" si="4"/>
        <v>#DIV/0!</v>
      </c>
      <c r="AH50" s="42" t="e">
        <f t="shared" si="5"/>
        <v>#DIV/0!</v>
      </c>
      <c r="AI50" s="182"/>
      <c r="AJ50" s="182"/>
      <c r="AK50" s="356" t="e">
        <f t="shared" si="6"/>
        <v>#DIV/0!</v>
      </c>
      <c r="AL50" s="42" t="e">
        <f t="shared" si="7"/>
        <v>#DIV/0!</v>
      </c>
      <c r="AM50" s="182">
        <f t="shared" si="8"/>
        <v>1</v>
      </c>
      <c r="AN50" s="182"/>
      <c r="AO50" s="356">
        <f t="shared" si="9"/>
        <v>0</v>
      </c>
      <c r="AP50" s="42">
        <f t="shared" si="10"/>
        <v>0</v>
      </c>
    </row>
    <row r="51" spans="1:42" s="49" customFormat="1" ht="136.5" customHeight="1" x14ac:dyDescent="0.25">
      <c r="A51" s="296" t="s">
        <v>320</v>
      </c>
      <c r="B51" s="1025" t="s">
        <v>84</v>
      </c>
      <c r="C51" s="1026"/>
      <c r="D51" s="297" t="str">
        <f>+Hoja1!D311</f>
        <v>Programa de fomento - estimulos</v>
      </c>
      <c r="E51" s="298" t="s">
        <v>509</v>
      </c>
      <c r="F51" s="1008" t="str">
        <f>+Hoja1!C311</f>
        <v>Otorgar 210 estímulos a agentes del sector Cultura, Recreación y Deporte</v>
      </c>
      <c r="G51" s="1009"/>
      <c r="H51" s="1008" t="s">
        <v>1788</v>
      </c>
      <c r="I51" s="1199"/>
      <c r="J51" s="1200"/>
      <c r="K51" s="404">
        <v>43941</v>
      </c>
      <c r="L51" s="404">
        <v>44121</v>
      </c>
      <c r="M51" s="402"/>
      <c r="N51" s="279">
        <v>68937900</v>
      </c>
      <c r="O51" s="279"/>
      <c r="P51" s="587" t="s">
        <v>107</v>
      </c>
      <c r="Q51" s="588"/>
      <c r="R51" s="589"/>
      <c r="S51" s="93" t="s">
        <v>151</v>
      </c>
      <c r="T51" s="80" t="s">
        <v>58</v>
      </c>
      <c r="U51" s="294">
        <v>1</v>
      </c>
      <c r="V51" s="399">
        <v>1</v>
      </c>
      <c r="W51" s="182"/>
      <c r="X51" s="356">
        <f t="shared" si="0"/>
        <v>0</v>
      </c>
      <c r="Y51" s="42">
        <f t="shared" si="1"/>
        <v>0</v>
      </c>
      <c r="Z51" s="46"/>
      <c r="AA51" s="182"/>
      <c r="AB51" s="182"/>
      <c r="AC51" s="356" t="e">
        <f t="shared" si="2"/>
        <v>#DIV/0!</v>
      </c>
      <c r="AD51" s="42" t="e">
        <f t="shared" si="3"/>
        <v>#DIV/0!</v>
      </c>
      <c r="AE51" s="182"/>
      <c r="AF51" s="182"/>
      <c r="AG51" s="356" t="e">
        <f t="shared" si="4"/>
        <v>#DIV/0!</v>
      </c>
      <c r="AH51" s="42" t="e">
        <f t="shared" si="5"/>
        <v>#DIV/0!</v>
      </c>
      <c r="AI51" s="182"/>
      <c r="AJ51" s="182"/>
      <c r="AK51" s="356" t="e">
        <f t="shared" si="6"/>
        <v>#DIV/0!</v>
      </c>
      <c r="AL51" s="42" t="e">
        <f t="shared" si="7"/>
        <v>#DIV/0!</v>
      </c>
      <c r="AM51" s="182">
        <f t="shared" si="8"/>
        <v>1</v>
      </c>
      <c r="AN51" s="182"/>
      <c r="AO51" s="356">
        <f t="shared" si="9"/>
        <v>0</v>
      </c>
      <c r="AP51" s="42">
        <f t="shared" si="10"/>
        <v>0</v>
      </c>
    </row>
    <row r="52" spans="1:42" s="49" customFormat="1" ht="136.5" customHeight="1" x14ac:dyDescent="0.25">
      <c r="A52" s="296" t="s">
        <v>320</v>
      </c>
      <c r="B52" s="1025" t="s">
        <v>84</v>
      </c>
      <c r="C52" s="1026"/>
      <c r="D52" s="297" t="str">
        <f>+Hoja1!D312</f>
        <v>Programa de fomento - estimulos</v>
      </c>
      <c r="E52" s="298" t="s">
        <v>509</v>
      </c>
      <c r="F52" s="1008" t="str">
        <f>+Hoja1!C312</f>
        <v>Otorgar 210 estímulos a agentes del sector Cultura, Recreación y Deporte</v>
      </c>
      <c r="G52" s="1009"/>
      <c r="H52" s="1008" t="s">
        <v>1789</v>
      </c>
      <c r="I52" s="1199"/>
      <c r="J52" s="1200"/>
      <c r="K52" s="404">
        <v>43997</v>
      </c>
      <c r="L52" s="404">
        <v>44207</v>
      </c>
      <c r="M52" s="402"/>
      <c r="N52" s="279">
        <v>111796000</v>
      </c>
      <c r="O52" s="279"/>
      <c r="P52" s="587" t="s">
        <v>107</v>
      </c>
      <c r="Q52" s="588"/>
      <c r="R52" s="589"/>
      <c r="S52" s="93" t="s">
        <v>151</v>
      </c>
      <c r="T52" s="80" t="s">
        <v>58</v>
      </c>
      <c r="U52" s="294">
        <v>1</v>
      </c>
      <c r="V52" s="399">
        <v>1</v>
      </c>
      <c r="W52" s="182"/>
      <c r="X52" s="356">
        <f t="shared" si="0"/>
        <v>0</v>
      </c>
      <c r="Y52" s="42">
        <f t="shared" si="1"/>
        <v>0</v>
      </c>
      <c r="Z52" s="46"/>
      <c r="AA52" s="182"/>
      <c r="AB52" s="182"/>
      <c r="AC52" s="356" t="e">
        <f t="shared" si="2"/>
        <v>#DIV/0!</v>
      </c>
      <c r="AD52" s="42" t="e">
        <f t="shared" si="3"/>
        <v>#DIV/0!</v>
      </c>
      <c r="AE52" s="182"/>
      <c r="AF52" s="182"/>
      <c r="AG52" s="356" t="e">
        <f t="shared" si="4"/>
        <v>#DIV/0!</v>
      </c>
      <c r="AH52" s="42" t="e">
        <f t="shared" si="5"/>
        <v>#DIV/0!</v>
      </c>
      <c r="AI52" s="182"/>
      <c r="AJ52" s="182"/>
      <c r="AK52" s="356" t="e">
        <f t="shared" si="6"/>
        <v>#DIV/0!</v>
      </c>
      <c r="AL52" s="42" t="e">
        <f t="shared" si="7"/>
        <v>#DIV/0!</v>
      </c>
      <c r="AM52" s="182">
        <f t="shared" si="8"/>
        <v>1</v>
      </c>
      <c r="AN52" s="182"/>
      <c r="AO52" s="356">
        <f t="shared" si="9"/>
        <v>0</v>
      </c>
      <c r="AP52" s="42">
        <f t="shared" si="10"/>
        <v>0</v>
      </c>
    </row>
    <row r="53" spans="1:42" s="49" customFormat="1" ht="136.5" customHeight="1" x14ac:dyDescent="0.25">
      <c r="A53" s="296" t="s">
        <v>320</v>
      </c>
      <c r="B53" s="1025" t="s">
        <v>84</v>
      </c>
      <c r="C53" s="1026"/>
      <c r="D53" s="297" t="str">
        <f>+Hoja1!D313</f>
        <v>Programa de fomento - estimulos</v>
      </c>
      <c r="E53" s="298" t="s">
        <v>509</v>
      </c>
      <c r="F53" s="1008" t="str">
        <f>+Hoja1!C313</f>
        <v>Otorgar 210 estímulos a agentes del sector Cultura, Recreación y Deporte</v>
      </c>
      <c r="G53" s="1009"/>
      <c r="H53" s="1008" t="s">
        <v>1790</v>
      </c>
      <c r="I53" s="1199"/>
      <c r="J53" s="1200"/>
      <c r="K53" s="404">
        <v>43927</v>
      </c>
      <c r="L53" s="404">
        <v>44137</v>
      </c>
      <c r="M53" s="402"/>
      <c r="N53" s="279">
        <v>78000000</v>
      </c>
      <c r="O53" s="279"/>
      <c r="P53" s="587" t="s">
        <v>107</v>
      </c>
      <c r="Q53" s="588"/>
      <c r="R53" s="589"/>
      <c r="S53" s="93" t="s">
        <v>151</v>
      </c>
      <c r="T53" s="80" t="s">
        <v>58</v>
      </c>
      <c r="U53" s="294">
        <v>1</v>
      </c>
      <c r="V53" s="399">
        <v>1</v>
      </c>
      <c r="W53" s="182"/>
      <c r="X53" s="356">
        <f t="shared" si="0"/>
        <v>0</v>
      </c>
      <c r="Y53" s="42">
        <f t="shared" si="1"/>
        <v>0</v>
      </c>
      <c r="Z53" s="46"/>
      <c r="AA53" s="182"/>
      <c r="AB53" s="182"/>
      <c r="AC53" s="356" t="e">
        <f t="shared" si="2"/>
        <v>#DIV/0!</v>
      </c>
      <c r="AD53" s="42" t="e">
        <f t="shared" si="3"/>
        <v>#DIV/0!</v>
      </c>
      <c r="AE53" s="182"/>
      <c r="AF53" s="182"/>
      <c r="AG53" s="356" t="e">
        <f t="shared" si="4"/>
        <v>#DIV/0!</v>
      </c>
      <c r="AH53" s="42" t="e">
        <f t="shared" si="5"/>
        <v>#DIV/0!</v>
      </c>
      <c r="AI53" s="182"/>
      <c r="AJ53" s="182"/>
      <c r="AK53" s="356" t="e">
        <f t="shared" si="6"/>
        <v>#DIV/0!</v>
      </c>
      <c r="AL53" s="42" t="e">
        <f t="shared" si="7"/>
        <v>#DIV/0!</v>
      </c>
      <c r="AM53" s="182">
        <f t="shared" si="8"/>
        <v>1</v>
      </c>
      <c r="AN53" s="182"/>
      <c r="AO53" s="356">
        <f t="shared" si="9"/>
        <v>0</v>
      </c>
      <c r="AP53" s="42">
        <f t="shared" si="10"/>
        <v>0</v>
      </c>
    </row>
    <row r="54" spans="1:42" s="49" customFormat="1" ht="136.5" customHeight="1" x14ac:dyDescent="0.25">
      <c r="A54" s="296" t="s">
        <v>320</v>
      </c>
      <c r="B54" s="1025" t="s">
        <v>84</v>
      </c>
      <c r="C54" s="1026"/>
      <c r="D54" s="297" t="str">
        <f>+Hoja1!D314</f>
        <v>Programa de fomento - estimulos</v>
      </c>
      <c r="E54" s="298" t="s">
        <v>509</v>
      </c>
      <c r="F54" s="1008" t="str">
        <f>+Hoja1!C314</f>
        <v>Otorgar 210 estímulos a agentes del sector Cultura, Recreación y Deporte</v>
      </c>
      <c r="G54" s="1009"/>
      <c r="H54" s="1008" t="s">
        <v>1791</v>
      </c>
      <c r="I54" s="1199"/>
      <c r="J54" s="1200"/>
      <c r="K54" s="404">
        <v>43862</v>
      </c>
      <c r="L54" s="404" t="s">
        <v>721</v>
      </c>
      <c r="M54" s="402"/>
      <c r="N54" s="279">
        <v>400000000</v>
      </c>
      <c r="O54" s="279"/>
      <c r="P54" s="587" t="s">
        <v>107</v>
      </c>
      <c r="Q54" s="588"/>
      <c r="R54" s="589"/>
      <c r="S54" s="93" t="s">
        <v>151</v>
      </c>
      <c r="T54" s="80" t="s">
        <v>58</v>
      </c>
      <c r="U54" s="294">
        <v>1</v>
      </c>
      <c r="V54" s="399">
        <v>1</v>
      </c>
      <c r="W54" s="182"/>
      <c r="X54" s="356">
        <f t="shared" si="0"/>
        <v>0</v>
      </c>
      <c r="Y54" s="42">
        <f t="shared" si="1"/>
        <v>0</v>
      </c>
      <c r="Z54" s="46"/>
      <c r="AA54" s="182"/>
      <c r="AB54" s="182"/>
      <c r="AC54" s="356" t="e">
        <f t="shared" si="2"/>
        <v>#DIV/0!</v>
      </c>
      <c r="AD54" s="42" t="e">
        <f t="shared" si="3"/>
        <v>#DIV/0!</v>
      </c>
      <c r="AE54" s="182"/>
      <c r="AF54" s="182"/>
      <c r="AG54" s="356" t="e">
        <f t="shared" si="4"/>
        <v>#DIV/0!</v>
      </c>
      <c r="AH54" s="42" t="e">
        <f t="shared" si="5"/>
        <v>#DIV/0!</v>
      </c>
      <c r="AI54" s="182"/>
      <c r="AJ54" s="182"/>
      <c r="AK54" s="356" t="e">
        <f t="shared" si="6"/>
        <v>#DIV/0!</v>
      </c>
      <c r="AL54" s="42" t="e">
        <f t="shared" si="7"/>
        <v>#DIV/0!</v>
      </c>
      <c r="AM54" s="182">
        <f t="shared" si="8"/>
        <v>1</v>
      </c>
      <c r="AN54" s="182"/>
      <c r="AO54" s="356">
        <f t="shared" si="9"/>
        <v>0</v>
      </c>
      <c r="AP54" s="42">
        <f t="shared" si="10"/>
        <v>0</v>
      </c>
    </row>
    <row r="55" spans="1:42" s="49" customFormat="1" ht="136.5" customHeight="1" x14ac:dyDescent="0.25">
      <c r="A55" s="296" t="s">
        <v>320</v>
      </c>
      <c r="B55" s="1025" t="s">
        <v>84</v>
      </c>
      <c r="C55" s="1026"/>
      <c r="D55" s="297" t="str">
        <f>+Hoja1!D315</f>
        <v>Programa de fomento - estimulos</v>
      </c>
      <c r="E55" s="298" t="s">
        <v>509</v>
      </c>
      <c r="F55" s="1008" t="str">
        <f>+Hoja1!C315</f>
        <v>Otorgar 210 estímulos a agentes del sector Cultura, Recreación y Deporte</v>
      </c>
      <c r="G55" s="1009"/>
      <c r="H55" s="1008" t="s">
        <v>1792</v>
      </c>
      <c r="I55" s="1199"/>
      <c r="J55" s="1200"/>
      <c r="K55" s="404">
        <v>43871</v>
      </c>
      <c r="L55" s="404">
        <v>44171</v>
      </c>
      <c r="M55" s="402"/>
      <c r="N55" s="279">
        <v>50000000</v>
      </c>
      <c r="O55" s="279"/>
      <c r="P55" s="587" t="s">
        <v>107</v>
      </c>
      <c r="Q55" s="588"/>
      <c r="R55" s="589"/>
      <c r="S55" s="93" t="s">
        <v>151</v>
      </c>
      <c r="T55" s="80" t="s">
        <v>58</v>
      </c>
      <c r="U55" s="294">
        <v>1</v>
      </c>
      <c r="V55" s="399">
        <v>1</v>
      </c>
      <c r="W55" s="182"/>
      <c r="X55" s="356">
        <f t="shared" si="0"/>
        <v>0</v>
      </c>
      <c r="Y55" s="42">
        <f t="shared" si="1"/>
        <v>0</v>
      </c>
      <c r="Z55" s="46"/>
      <c r="AA55" s="182"/>
      <c r="AB55" s="182"/>
      <c r="AC55" s="356" t="e">
        <f t="shared" si="2"/>
        <v>#DIV/0!</v>
      </c>
      <c r="AD55" s="42" t="e">
        <f t="shared" si="3"/>
        <v>#DIV/0!</v>
      </c>
      <c r="AE55" s="182"/>
      <c r="AF55" s="182"/>
      <c r="AG55" s="356" t="e">
        <f t="shared" si="4"/>
        <v>#DIV/0!</v>
      </c>
      <c r="AH55" s="42" t="e">
        <f t="shared" si="5"/>
        <v>#DIV/0!</v>
      </c>
      <c r="AI55" s="182"/>
      <c r="AJ55" s="182"/>
      <c r="AK55" s="356" t="e">
        <f t="shared" si="6"/>
        <v>#DIV/0!</v>
      </c>
      <c r="AL55" s="42" t="e">
        <f t="shared" si="7"/>
        <v>#DIV/0!</v>
      </c>
      <c r="AM55" s="182">
        <f t="shared" si="8"/>
        <v>1</v>
      </c>
      <c r="AN55" s="182"/>
      <c r="AO55" s="356">
        <f t="shared" si="9"/>
        <v>0</v>
      </c>
      <c r="AP55" s="42">
        <f t="shared" si="10"/>
        <v>0</v>
      </c>
    </row>
    <row r="56" spans="1:42" s="49" customFormat="1" ht="136.5" customHeight="1" x14ac:dyDescent="0.25">
      <c r="A56" s="296" t="s">
        <v>320</v>
      </c>
      <c r="B56" s="1025" t="s">
        <v>84</v>
      </c>
      <c r="C56" s="1026"/>
      <c r="D56" s="297" t="str">
        <f>+Hoja1!D316</f>
        <v>Programa de fomento - estimulos</v>
      </c>
      <c r="E56" s="298" t="s">
        <v>509</v>
      </c>
      <c r="F56" s="1008" t="str">
        <f>+Hoja1!C316</f>
        <v>Otorgar 210 estímulos a agentes del sector Cultura, Recreación y Deporte</v>
      </c>
      <c r="G56" s="1009"/>
      <c r="H56" s="1008" t="s">
        <v>1793</v>
      </c>
      <c r="I56" s="1199"/>
      <c r="J56" s="1200"/>
      <c r="K56" s="404">
        <v>43871</v>
      </c>
      <c r="L56" s="404">
        <v>44171</v>
      </c>
      <c r="M56" s="402"/>
      <c r="N56" s="279">
        <v>50000000</v>
      </c>
      <c r="O56" s="279"/>
      <c r="P56" s="587" t="s">
        <v>107</v>
      </c>
      <c r="Q56" s="588"/>
      <c r="R56" s="589"/>
      <c r="S56" s="93" t="s">
        <v>151</v>
      </c>
      <c r="T56" s="80" t="s">
        <v>58</v>
      </c>
      <c r="U56" s="294">
        <v>1</v>
      </c>
      <c r="V56" s="399">
        <v>1</v>
      </c>
      <c r="W56" s="182"/>
      <c r="X56" s="356">
        <f t="shared" si="0"/>
        <v>0</v>
      </c>
      <c r="Y56" s="42">
        <f t="shared" si="1"/>
        <v>0</v>
      </c>
      <c r="Z56" s="46"/>
      <c r="AA56" s="182"/>
      <c r="AB56" s="182"/>
      <c r="AC56" s="356" t="e">
        <f t="shared" si="2"/>
        <v>#DIV/0!</v>
      </c>
      <c r="AD56" s="42" t="e">
        <f t="shared" si="3"/>
        <v>#DIV/0!</v>
      </c>
      <c r="AE56" s="182"/>
      <c r="AF56" s="182"/>
      <c r="AG56" s="356" t="e">
        <f t="shared" si="4"/>
        <v>#DIV/0!</v>
      </c>
      <c r="AH56" s="42" t="e">
        <f t="shared" si="5"/>
        <v>#DIV/0!</v>
      </c>
      <c r="AI56" s="182"/>
      <c r="AJ56" s="182"/>
      <c r="AK56" s="356" t="e">
        <f t="shared" si="6"/>
        <v>#DIV/0!</v>
      </c>
      <c r="AL56" s="42" t="e">
        <f t="shared" si="7"/>
        <v>#DIV/0!</v>
      </c>
      <c r="AM56" s="182">
        <f t="shared" si="8"/>
        <v>1</v>
      </c>
      <c r="AN56" s="182"/>
      <c r="AO56" s="356">
        <f t="shared" si="9"/>
        <v>0</v>
      </c>
      <c r="AP56" s="42">
        <f t="shared" si="10"/>
        <v>0</v>
      </c>
    </row>
    <row r="57" spans="1:42" s="49" customFormat="1" ht="136.5" customHeight="1" x14ac:dyDescent="0.25">
      <c r="A57" s="296" t="s">
        <v>320</v>
      </c>
      <c r="B57" s="1025" t="s">
        <v>84</v>
      </c>
      <c r="C57" s="1026"/>
      <c r="D57" s="297" t="str">
        <f>+Hoja1!D317</f>
        <v>Programa de fomento - estimulos</v>
      </c>
      <c r="E57" s="298" t="s">
        <v>509</v>
      </c>
      <c r="F57" s="1008" t="str">
        <f>+Hoja1!C317</f>
        <v>Otorgar 210 estímulos a agentes del sector Cultura, Recreación y Deporte</v>
      </c>
      <c r="G57" s="1009"/>
      <c r="H57" s="1008" t="s">
        <v>1794</v>
      </c>
      <c r="I57" s="1199"/>
      <c r="J57" s="1200"/>
      <c r="K57" s="404">
        <v>43862</v>
      </c>
      <c r="L57" s="404" t="s">
        <v>721</v>
      </c>
      <c r="M57" s="402"/>
      <c r="N57" s="279">
        <v>29412000</v>
      </c>
      <c r="O57" s="279"/>
      <c r="P57" s="587" t="s">
        <v>107</v>
      </c>
      <c r="Q57" s="588"/>
      <c r="R57" s="589"/>
      <c r="S57" s="93" t="s">
        <v>151</v>
      </c>
      <c r="T57" s="80" t="s">
        <v>58</v>
      </c>
      <c r="U57" s="294">
        <v>1</v>
      </c>
      <c r="V57" s="399">
        <v>1</v>
      </c>
      <c r="W57" s="182"/>
      <c r="X57" s="356">
        <f t="shared" si="0"/>
        <v>0</v>
      </c>
      <c r="Y57" s="42">
        <f t="shared" si="1"/>
        <v>0</v>
      </c>
      <c r="Z57" s="46"/>
      <c r="AA57" s="182"/>
      <c r="AB57" s="182"/>
      <c r="AC57" s="356" t="e">
        <f t="shared" si="2"/>
        <v>#DIV/0!</v>
      </c>
      <c r="AD57" s="42" t="e">
        <f t="shared" si="3"/>
        <v>#DIV/0!</v>
      </c>
      <c r="AE57" s="182"/>
      <c r="AF57" s="182"/>
      <c r="AG57" s="356" t="e">
        <f t="shared" si="4"/>
        <v>#DIV/0!</v>
      </c>
      <c r="AH57" s="42" t="e">
        <f t="shared" si="5"/>
        <v>#DIV/0!</v>
      </c>
      <c r="AI57" s="182"/>
      <c r="AJ57" s="182"/>
      <c r="AK57" s="356" t="e">
        <f t="shared" si="6"/>
        <v>#DIV/0!</v>
      </c>
      <c r="AL57" s="42" t="e">
        <f t="shared" si="7"/>
        <v>#DIV/0!</v>
      </c>
      <c r="AM57" s="182">
        <f t="shared" si="8"/>
        <v>1</v>
      </c>
      <c r="AN57" s="182"/>
      <c r="AO57" s="356">
        <f t="shared" si="9"/>
        <v>0</v>
      </c>
      <c r="AP57" s="42">
        <f t="shared" si="10"/>
        <v>0</v>
      </c>
    </row>
    <row r="58" spans="1:42" s="49" customFormat="1" ht="136.5" customHeight="1" x14ac:dyDescent="0.25">
      <c r="A58" s="296" t="s">
        <v>320</v>
      </c>
      <c r="B58" s="1025" t="s">
        <v>84</v>
      </c>
      <c r="C58" s="1026"/>
      <c r="D58" s="297" t="str">
        <f>+Hoja1!D318</f>
        <v>Programa de fomento - estimulos</v>
      </c>
      <c r="E58" s="298" t="s">
        <v>509</v>
      </c>
      <c r="F58" s="1008" t="str">
        <f>+Hoja1!C318</f>
        <v>Otorgar 210 estímulos a agentes del sector Cultura, Recreación y Deporte</v>
      </c>
      <c r="G58" s="1009"/>
      <c r="H58" s="1008" t="s">
        <v>1795</v>
      </c>
      <c r="I58" s="1199"/>
      <c r="J58" s="1200"/>
      <c r="K58" s="404">
        <v>43871</v>
      </c>
      <c r="L58" s="404">
        <v>44171</v>
      </c>
      <c r="M58" s="402"/>
      <c r="N58" s="279">
        <v>62160000</v>
      </c>
      <c r="O58" s="279"/>
      <c r="P58" s="587" t="s">
        <v>107</v>
      </c>
      <c r="Q58" s="588"/>
      <c r="R58" s="589"/>
      <c r="S58" s="93" t="s">
        <v>151</v>
      </c>
      <c r="T58" s="80" t="s">
        <v>58</v>
      </c>
      <c r="U58" s="294">
        <v>1</v>
      </c>
      <c r="V58" s="399">
        <v>1</v>
      </c>
      <c r="W58" s="182"/>
      <c r="X58" s="356">
        <f t="shared" si="0"/>
        <v>0</v>
      </c>
      <c r="Y58" s="42">
        <f t="shared" si="1"/>
        <v>0</v>
      </c>
      <c r="Z58" s="46"/>
      <c r="AA58" s="182"/>
      <c r="AB58" s="182"/>
      <c r="AC58" s="356" t="e">
        <f t="shared" si="2"/>
        <v>#DIV/0!</v>
      </c>
      <c r="AD58" s="42" t="e">
        <f t="shared" si="3"/>
        <v>#DIV/0!</v>
      </c>
      <c r="AE58" s="182"/>
      <c r="AF58" s="182"/>
      <c r="AG58" s="356" t="e">
        <f t="shared" si="4"/>
        <v>#DIV/0!</v>
      </c>
      <c r="AH58" s="42" t="e">
        <f t="shared" si="5"/>
        <v>#DIV/0!</v>
      </c>
      <c r="AI58" s="182"/>
      <c r="AJ58" s="182"/>
      <c r="AK58" s="356" t="e">
        <f t="shared" si="6"/>
        <v>#DIV/0!</v>
      </c>
      <c r="AL58" s="42" t="e">
        <f t="shared" si="7"/>
        <v>#DIV/0!</v>
      </c>
      <c r="AM58" s="182">
        <f t="shared" si="8"/>
        <v>1</v>
      </c>
      <c r="AN58" s="182"/>
      <c r="AO58" s="356">
        <f t="shared" si="9"/>
        <v>0</v>
      </c>
      <c r="AP58" s="42">
        <f t="shared" si="10"/>
        <v>0</v>
      </c>
    </row>
    <row r="59" spans="1:42" s="49" customFormat="1" ht="136.5" customHeight="1" x14ac:dyDescent="0.25">
      <c r="A59" s="296" t="s">
        <v>320</v>
      </c>
      <c r="B59" s="1025" t="s">
        <v>84</v>
      </c>
      <c r="C59" s="1026"/>
      <c r="D59" s="297" t="str">
        <f>+Hoja1!D319</f>
        <v>Programa de fomento - estimulos</v>
      </c>
      <c r="E59" s="298" t="s">
        <v>509</v>
      </c>
      <c r="F59" s="1008" t="str">
        <f>+Hoja1!C319</f>
        <v>Otorgar 210 estímulos a agentes del sector Cultura, Recreación y Deporte</v>
      </c>
      <c r="G59" s="1009"/>
      <c r="H59" s="1008" t="s">
        <v>1796</v>
      </c>
      <c r="I59" s="1199"/>
      <c r="J59" s="1200"/>
      <c r="K59" s="404">
        <v>43871</v>
      </c>
      <c r="L59" s="404">
        <v>44171</v>
      </c>
      <c r="M59" s="402"/>
      <c r="N59" s="279">
        <v>46323000</v>
      </c>
      <c r="O59" s="279"/>
      <c r="P59" s="587" t="s">
        <v>107</v>
      </c>
      <c r="Q59" s="588"/>
      <c r="R59" s="589"/>
      <c r="S59" s="93" t="s">
        <v>151</v>
      </c>
      <c r="T59" s="80" t="s">
        <v>58</v>
      </c>
      <c r="U59" s="294">
        <v>1</v>
      </c>
      <c r="V59" s="399">
        <v>1</v>
      </c>
      <c r="W59" s="182"/>
      <c r="X59" s="356">
        <f t="shared" si="0"/>
        <v>0</v>
      </c>
      <c r="Y59" s="42">
        <f t="shared" si="1"/>
        <v>0</v>
      </c>
      <c r="Z59" s="46"/>
      <c r="AA59" s="182"/>
      <c r="AB59" s="182"/>
      <c r="AC59" s="356" t="e">
        <f t="shared" si="2"/>
        <v>#DIV/0!</v>
      </c>
      <c r="AD59" s="42" t="e">
        <f t="shared" si="3"/>
        <v>#DIV/0!</v>
      </c>
      <c r="AE59" s="182"/>
      <c r="AF59" s="182"/>
      <c r="AG59" s="356" t="e">
        <f t="shared" si="4"/>
        <v>#DIV/0!</v>
      </c>
      <c r="AH59" s="42" t="e">
        <f t="shared" si="5"/>
        <v>#DIV/0!</v>
      </c>
      <c r="AI59" s="182"/>
      <c r="AJ59" s="182"/>
      <c r="AK59" s="356" t="e">
        <f t="shared" si="6"/>
        <v>#DIV/0!</v>
      </c>
      <c r="AL59" s="42" t="e">
        <f t="shared" si="7"/>
        <v>#DIV/0!</v>
      </c>
      <c r="AM59" s="182">
        <f t="shared" si="8"/>
        <v>1</v>
      </c>
      <c r="AN59" s="182"/>
      <c r="AO59" s="356">
        <f t="shared" si="9"/>
        <v>0</v>
      </c>
      <c r="AP59" s="42">
        <f t="shared" si="10"/>
        <v>0</v>
      </c>
    </row>
    <row r="60" spans="1:42" s="49" customFormat="1" ht="136.5" customHeight="1" x14ac:dyDescent="0.25">
      <c r="A60" s="296" t="s">
        <v>320</v>
      </c>
      <c r="B60" s="1025" t="s">
        <v>84</v>
      </c>
      <c r="C60" s="1026"/>
      <c r="D60" s="297" t="str">
        <f>+Hoja1!D320</f>
        <v>Programa de fomento - estimulos</v>
      </c>
      <c r="E60" s="298" t="s">
        <v>509</v>
      </c>
      <c r="F60" s="1008" t="str">
        <f>+Hoja1!C320</f>
        <v>Otorgar 210 estímulos a agentes del sector Cultura, Recreación y Deporte</v>
      </c>
      <c r="G60" s="1009"/>
      <c r="H60" s="1008" t="s">
        <v>1797</v>
      </c>
      <c r="I60" s="1199"/>
      <c r="J60" s="1200"/>
      <c r="K60" s="404">
        <v>43871</v>
      </c>
      <c r="L60" s="404">
        <v>44201</v>
      </c>
      <c r="M60" s="402"/>
      <c r="N60" s="279">
        <v>7354000</v>
      </c>
      <c r="O60" s="279"/>
      <c r="P60" s="587" t="s">
        <v>107</v>
      </c>
      <c r="Q60" s="588"/>
      <c r="R60" s="589"/>
      <c r="S60" s="93" t="s">
        <v>151</v>
      </c>
      <c r="T60" s="80" t="s">
        <v>58</v>
      </c>
      <c r="U60" s="294">
        <v>1</v>
      </c>
      <c r="V60" s="399">
        <v>1</v>
      </c>
      <c r="W60" s="182"/>
      <c r="X60" s="356">
        <f t="shared" si="0"/>
        <v>0</v>
      </c>
      <c r="Y60" s="42">
        <f t="shared" si="1"/>
        <v>0</v>
      </c>
      <c r="Z60" s="46"/>
      <c r="AA60" s="182"/>
      <c r="AB60" s="182"/>
      <c r="AC60" s="356" t="e">
        <f t="shared" si="2"/>
        <v>#DIV/0!</v>
      </c>
      <c r="AD60" s="42" t="e">
        <f t="shared" si="3"/>
        <v>#DIV/0!</v>
      </c>
      <c r="AE60" s="182"/>
      <c r="AF60" s="182"/>
      <c r="AG60" s="356" t="e">
        <f t="shared" si="4"/>
        <v>#DIV/0!</v>
      </c>
      <c r="AH60" s="42" t="e">
        <f t="shared" si="5"/>
        <v>#DIV/0!</v>
      </c>
      <c r="AI60" s="182"/>
      <c r="AJ60" s="182"/>
      <c r="AK60" s="356" t="e">
        <f t="shared" si="6"/>
        <v>#DIV/0!</v>
      </c>
      <c r="AL60" s="42" t="e">
        <f t="shared" si="7"/>
        <v>#DIV/0!</v>
      </c>
      <c r="AM60" s="182">
        <f t="shared" si="8"/>
        <v>1</v>
      </c>
      <c r="AN60" s="182"/>
      <c r="AO60" s="356">
        <f t="shared" si="9"/>
        <v>0</v>
      </c>
      <c r="AP60" s="42">
        <f t="shared" si="10"/>
        <v>0</v>
      </c>
    </row>
    <row r="61" spans="1:42" s="49" customFormat="1" ht="136.5" customHeight="1" x14ac:dyDescent="0.25">
      <c r="A61" s="296" t="s">
        <v>320</v>
      </c>
      <c r="B61" s="1025" t="s">
        <v>84</v>
      </c>
      <c r="C61" s="1026"/>
      <c r="D61" s="297" t="str">
        <f>+Hoja1!D321</f>
        <v>Programa de fomento - estimulos</v>
      </c>
      <c r="E61" s="298" t="s">
        <v>509</v>
      </c>
      <c r="F61" s="1008" t="str">
        <f>+Hoja1!C321</f>
        <v>Otorgar 210 estímulos a agentes del sector Cultura, Recreación y Deporte</v>
      </c>
      <c r="G61" s="1009"/>
      <c r="H61" s="1008" t="s">
        <v>1799</v>
      </c>
      <c r="I61" s="1199"/>
      <c r="J61" s="1200"/>
      <c r="K61" s="404">
        <v>43864</v>
      </c>
      <c r="L61" s="404">
        <v>44104</v>
      </c>
      <c r="M61" s="402"/>
      <c r="N61" s="279">
        <v>68391000</v>
      </c>
      <c r="O61" s="279"/>
      <c r="P61" s="587" t="s">
        <v>107</v>
      </c>
      <c r="Q61" s="588"/>
      <c r="R61" s="589"/>
      <c r="S61" s="93" t="s">
        <v>151</v>
      </c>
      <c r="T61" s="80" t="s">
        <v>58</v>
      </c>
      <c r="U61" s="294">
        <v>1</v>
      </c>
      <c r="V61" s="399">
        <v>1</v>
      </c>
      <c r="W61" s="182"/>
      <c r="X61" s="356">
        <f t="shared" si="0"/>
        <v>0</v>
      </c>
      <c r="Y61" s="42">
        <f t="shared" si="1"/>
        <v>0</v>
      </c>
      <c r="Z61" s="46"/>
      <c r="AA61" s="182"/>
      <c r="AB61" s="182"/>
      <c r="AC61" s="356" t="e">
        <f t="shared" si="2"/>
        <v>#DIV/0!</v>
      </c>
      <c r="AD61" s="42" t="e">
        <f t="shared" si="3"/>
        <v>#DIV/0!</v>
      </c>
      <c r="AE61" s="182"/>
      <c r="AF61" s="182"/>
      <c r="AG61" s="356" t="e">
        <f t="shared" si="4"/>
        <v>#DIV/0!</v>
      </c>
      <c r="AH61" s="42" t="e">
        <f t="shared" si="5"/>
        <v>#DIV/0!</v>
      </c>
      <c r="AI61" s="182"/>
      <c r="AJ61" s="182"/>
      <c r="AK61" s="356" t="e">
        <f t="shared" si="6"/>
        <v>#DIV/0!</v>
      </c>
      <c r="AL61" s="42" t="e">
        <f t="shared" si="7"/>
        <v>#DIV/0!</v>
      </c>
      <c r="AM61" s="182">
        <f t="shared" si="8"/>
        <v>1</v>
      </c>
      <c r="AN61" s="182"/>
      <c r="AO61" s="356">
        <f t="shared" si="9"/>
        <v>0</v>
      </c>
      <c r="AP61" s="42">
        <f t="shared" si="10"/>
        <v>0</v>
      </c>
    </row>
    <row r="62" spans="1:42" s="49" customFormat="1" ht="136.5" customHeight="1" x14ac:dyDescent="0.25">
      <c r="A62" s="296" t="s">
        <v>320</v>
      </c>
      <c r="B62" s="1025" t="s">
        <v>84</v>
      </c>
      <c r="C62" s="1026"/>
      <c r="D62" s="297" t="str">
        <f>+Hoja1!D322</f>
        <v>Programas de fomento – Alianzas y apoyos</v>
      </c>
      <c r="E62" s="298" t="s">
        <v>509</v>
      </c>
      <c r="F62" s="1008" t="str">
        <f>+Hoja1!C322</f>
        <v>Apoyar a 100 proyectos de organizaciones culturales, recreativas y deportivas</v>
      </c>
      <c r="G62" s="1009"/>
      <c r="H62" s="1008" t="s">
        <v>1425</v>
      </c>
      <c r="I62" s="1199"/>
      <c r="J62" s="1200"/>
      <c r="K62" s="404">
        <v>43864</v>
      </c>
      <c r="L62" s="404">
        <v>44104</v>
      </c>
      <c r="M62" s="402"/>
      <c r="N62" s="279">
        <v>68937000</v>
      </c>
      <c r="O62" s="279"/>
      <c r="P62" s="587" t="s">
        <v>107</v>
      </c>
      <c r="Q62" s="588"/>
      <c r="R62" s="589"/>
      <c r="S62" s="93" t="s">
        <v>151</v>
      </c>
      <c r="T62" s="80" t="s">
        <v>58</v>
      </c>
      <c r="U62" s="294">
        <v>1</v>
      </c>
      <c r="V62" s="399">
        <v>1</v>
      </c>
      <c r="W62" s="182"/>
      <c r="X62" s="356">
        <f t="shared" si="0"/>
        <v>0</v>
      </c>
      <c r="Y62" s="42">
        <f t="shared" si="1"/>
        <v>0</v>
      </c>
      <c r="Z62" s="46"/>
      <c r="AA62" s="182"/>
      <c r="AB62" s="182"/>
      <c r="AC62" s="356" t="e">
        <f t="shared" si="2"/>
        <v>#DIV/0!</v>
      </c>
      <c r="AD62" s="42" t="e">
        <f t="shared" si="3"/>
        <v>#DIV/0!</v>
      </c>
      <c r="AE62" s="182"/>
      <c r="AF62" s="182"/>
      <c r="AG62" s="356" t="e">
        <f t="shared" si="4"/>
        <v>#DIV/0!</v>
      </c>
      <c r="AH62" s="42" t="e">
        <f t="shared" si="5"/>
        <v>#DIV/0!</v>
      </c>
      <c r="AI62" s="182"/>
      <c r="AJ62" s="182"/>
      <c r="AK62" s="356" t="e">
        <f t="shared" si="6"/>
        <v>#DIV/0!</v>
      </c>
      <c r="AL62" s="42" t="e">
        <f t="shared" si="7"/>
        <v>#DIV/0!</v>
      </c>
      <c r="AM62" s="182">
        <f t="shared" si="8"/>
        <v>1</v>
      </c>
      <c r="AN62" s="182"/>
      <c r="AO62" s="356">
        <f t="shared" si="9"/>
        <v>0</v>
      </c>
      <c r="AP62" s="42">
        <f t="shared" si="10"/>
        <v>0</v>
      </c>
    </row>
    <row r="63" spans="1:42" s="49" customFormat="1" ht="136.5" customHeight="1" x14ac:dyDescent="0.25">
      <c r="A63" s="296" t="s">
        <v>320</v>
      </c>
      <c r="B63" s="1025" t="s">
        <v>84</v>
      </c>
      <c r="C63" s="1026"/>
      <c r="D63" s="297" t="str">
        <f>+Hoja1!D323</f>
        <v>Programas de fomento – Alianzas y apoyos</v>
      </c>
      <c r="E63" s="298" t="s">
        <v>509</v>
      </c>
      <c r="F63" s="1008" t="str">
        <f>+Hoja1!C323</f>
        <v>Apoyar a 100 proyectos de organizaciones culturales, recreativas y deportivas</v>
      </c>
      <c r="G63" s="1009"/>
      <c r="H63" s="1008" t="s">
        <v>1802</v>
      </c>
      <c r="I63" s="1199"/>
      <c r="J63" s="1200"/>
      <c r="K63" s="404">
        <v>43892</v>
      </c>
      <c r="L63" s="404">
        <v>44192</v>
      </c>
      <c r="M63" s="402"/>
      <c r="N63" s="279">
        <v>58300000</v>
      </c>
      <c r="O63" s="279"/>
      <c r="P63" s="587" t="s">
        <v>107</v>
      </c>
      <c r="Q63" s="588"/>
      <c r="R63" s="589"/>
      <c r="S63" s="93" t="s">
        <v>151</v>
      </c>
      <c r="T63" s="80" t="s">
        <v>58</v>
      </c>
      <c r="U63" s="294">
        <v>1</v>
      </c>
      <c r="V63" s="399">
        <v>1</v>
      </c>
      <c r="W63" s="182"/>
      <c r="X63" s="356">
        <f t="shared" si="0"/>
        <v>0</v>
      </c>
      <c r="Y63" s="42">
        <f t="shared" si="1"/>
        <v>0</v>
      </c>
      <c r="Z63" s="46"/>
      <c r="AA63" s="182"/>
      <c r="AB63" s="182"/>
      <c r="AC63" s="356" t="e">
        <f t="shared" si="2"/>
        <v>#DIV/0!</v>
      </c>
      <c r="AD63" s="42" t="e">
        <f t="shared" si="3"/>
        <v>#DIV/0!</v>
      </c>
      <c r="AE63" s="182"/>
      <c r="AF63" s="182"/>
      <c r="AG63" s="356" t="e">
        <f t="shared" si="4"/>
        <v>#DIV/0!</v>
      </c>
      <c r="AH63" s="42" t="e">
        <f t="shared" si="5"/>
        <v>#DIV/0!</v>
      </c>
      <c r="AI63" s="182"/>
      <c r="AJ63" s="182"/>
      <c r="AK63" s="356" t="e">
        <f t="shared" si="6"/>
        <v>#DIV/0!</v>
      </c>
      <c r="AL63" s="42" t="e">
        <f t="shared" si="7"/>
        <v>#DIV/0!</v>
      </c>
      <c r="AM63" s="182">
        <f t="shared" si="8"/>
        <v>1</v>
      </c>
      <c r="AN63" s="182"/>
      <c r="AO63" s="356">
        <f t="shared" si="9"/>
        <v>0</v>
      </c>
      <c r="AP63" s="42">
        <f t="shared" si="10"/>
        <v>0</v>
      </c>
    </row>
    <row r="64" spans="1:42" s="49" customFormat="1" ht="136.5" customHeight="1" x14ac:dyDescent="0.25">
      <c r="A64" s="296" t="s">
        <v>320</v>
      </c>
      <c r="B64" s="1025" t="s">
        <v>84</v>
      </c>
      <c r="C64" s="1026"/>
      <c r="D64" s="297" t="str">
        <f>+Hoja1!D324</f>
        <v>Programas de fomento – Alianzas y apoyos</v>
      </c>
      <c r="E64" s="298" t="s">
        <v>509</v>
      </c>
      <c r="F64" s="1008" t="str">
        <f>+Hoja1!C324</f>
        <v>Apoyar a 100 proyectos de organizaciones culturales, recreativas y deportivas</v>
      </c>
      <c r="G64" s="1009"/>
      <c r="H64" s="1008" t="s">
        <v>1469</v>
      </c>
      <c r="I64" s="1199"/>
      <c r="J64" s="1200"/>
      <c r="K64" s="404">
        <v>43997</v>
      </c>
      <c r="L64" s="404" t="s">
        <v>721</v>
      </c>
      <c r="M64" s="402"/>
      <c r="N64" s="279">
        <v>80000000</v>
      </c>
      <c r="O64" s="279"/>
      <c r="P64" s="587" t="s">
        <v>107</v>
      </c>
      <c r="Q64" s="588"/>
      <c r="R64" s="589"/>
      <c r="S64" s="93" t="s">
        <v>151</v>
      </c>
      <c r="T64" s="80" t="s">
        <v>58</v>
      </c>
      <c r="U64" s="294">
        <v>1</v>
      </c>
      <c r="V64" s="399">
        <v>1</v>
      </c>
      <c r="W64" s="182"/>
      <c r="X64" s="356">
        <f t="shared" si="0"/>
        <v>0</v>
      </c>
      <c r="Y64" s="42">
        <f t="shared" si="1"/>
        <v>0</v>
      </c>
      <c r="Z64" s="46"/>
      <c r="AA64" s="182"/>
      <c r="AB64" s="182"/>
      <c r="AC64" s="356" t="e">
        <f t="shared" si="2"/>
        <v>#DIV/0!</v>
      </c>
      <c r="AD64" s="42" t="e">
        <f t="shared" si="3"/>
        <v>#DIV/0!</v>
      </c>
      <c r="AE64" s="182"/>
      <c r="AF64" s="182"/>
      <c r="AG64" s="356" t="e">
        <f t="shared" si="4"/>
        <v>#DIV/0!</v>
      </c>
      <c r="AH64" s="42" t="e">
        <f t="shared" si="5"/>
        <v>#DIV/0!</v>
      </c>
      <c r="AI64" s="182"/>
      <c r="AJ64" s="182"/>
      <c r="AK64" s="356" t="e">
        <f t="shared" si="6"/>
        <v>#DIV/0!</v>
      </c>
      <c r="AL64" s="42" t="e">
        <f t="shared" si="7"/>
        <v>#DIV/0!</v>
      </c>
      <c r="AM64" s="182">
        <f t="shared" si="8"/>
        <v>1</v>
      </c>
      <c r="AN64" s="182"/>
      <c r="AO64" s="356">
        <f t="shared" si="9"/>
        <v>0</v>
      </c>
      <c r="AP64" s="42">
        <f t="shared" si="10"/>
        <v>0</v>
      </c>
    </row>
    <row r="65" spans="1:42" s="49" customFormat="1" ht="136.5" customHeight="1" x14ac:dyDescent="0.25">
      <c r="A65" s="296" t="s">
        <v>320</v>
      </c>
      <c r="B65" s="1025" t="s">
        <v>84</v>
      </c>
      <c r="C65" s="1026"/>
      <c r="D65" s="297" t="str">
        <f>+Hoja1!D327</f>
        <v>Programas de fomento – Alianzas y apoyos</v>
      </c>
      <c r="E65" s="298" t="s">
        <v>509</v>
      </c>
      <c r="F65" s="1008" t="s">
        <v>1486</v>
      </c>
      <c r="G65" s="1009"/>
      <c r="H65" s="1008" t="s">
        <v>1808</v>
      </c>
      <c r="I65" s="1199"/>
      <c r="J65" s="1200"/>
      <c r="K65" s="404">
        <v>43997</v>
      </c>
      <c r="L65" s="404">
        <v>44177</v>
      </c>
      <c r="M65" s="402"/>
      <c r="N65" s="279">
        <v>150000000</v>
      </c>
      <c r="O65" s="279"/>
      <c r="P65" s="587" t="s">
        <v>107</v>
      </c>
      <c r="Q65" s="588"/>
      <c r="R65" s="589"/>
      <c r="S65" s="93" t="s">
        <v>151</v>
      </c>
      <c r="T65" s="80" t="s">
        <v>58</v>
      </c>
      <c r="U65" s="294">
        <v>1</v>
      </c>
      <c r="V65" s="399">
        <v>1</v>
      </c>
      <c r="W65" s="182"/>
      <c r="X65" s="356">
        <f t="shared" si="0"/>
        <v>0</v>
      </c>
      <c r="Y65" s="42">
        <f t="shared" si="1"/>
        <v>0</v>
      </c>
      <c r="Z65" s="46"/>
      <c r="AA65" s="182"/>
      <c r="AB65" s="182"/>
      <c r="AC65" s="356" t="e">
        <f t="shared" si="2"/>
        <v>#DIV/0!</v>
      </c>
      <c r="AD65" s="42" t="e">
        <f t="shared" si="3"/>
        <v>#DIV/0!</v>
      </c>
      <c r="AE65" s="182"/>
      <c r="AF65" s="182"/>
      <c r="AG65" s="356" t="e">
        <f t="shared" si="4"/>
        <v>#DIV/0!</v>
      </c>
      <c r="AH65" s="42" t="e">
        <f t="shared" si="5"/>
        <v>#DIV/0!</v>
      </c>
      <c r="AI65" s="182"/>
      <c r="AJ65" s="182"/>
      <c r="AK65" s="356" t="e">
        <f t="shared" si="6"/>
        <v>#DIV/0!</v>
      </c>
      <c r="AL65" s="42" t="e">
        <f t="shared" si="7"/>
        <v>#DIV/0!</v>
      </c>
      <c r="AM65" s="182">
        <f t="shared" si="8"/>
        <v>1</v>
      </c>
      <c r="AN65" s="182"/>
      <c r="AO65" s="356">
        <f t="shared" si="9"/>
        <v>0</v>
      </c>
      <c r="AP65" s="42">
        <f t="shared" si="10"/>
        <v>0</v>
      </c>
    </row>
    <row r="66" spans="1:42" s="49" customFormat="1" ht="136.5" customHeight="1" x14ac:dyDescent="0.25">
      <c r="A66" s="296" t="s">
        <v>320</v>
      </c>
      <c r="B66" s="1025" t="s">
        <v>84</v>
      </c>
      <c r="C66" s="1026"/>
      <c r="D66" s="297" t="str">
        <f>+Hoja1!D327</f>
        <v>Programas de fomento – Alianzas y apoyos</v>
      </c>
      <c r="E66" s="298" t="s">
        <v>509</v>
      </c>
      <c r="F66" s="1008" t="s">
        <v>1486</v>
      </c>
      <c r="G66" s="1009"/>
      <c r="H66" s="1008" t="s">
        <v>1809</v>
      </c>
      <c r="I66" s="1199"/>
      <c r="J66" s="1200"/>
      <c r="K66" s="404"/>
      <c r="L66" s="404">
        <v>300</v>
      </c>
      <c r="M66" s="402"/>
      <c r="N66" s="279">
        <v>1362124200</v>
      </c>
      <c r="O66" s="279"/>
      <c r="P66" s="587" t="s">
        <v>107</v>
      </c>
      <c r="Q66" s="588"/>
      <c r="R66" s="589"/>
      <c r="S66" s="93" t="s">
        <v>151</v>
      </c>
      <c r="T66" s="80" t="s">
        <v>58</v>
      </c>
      <c r="U66" s="294">
        <v>1</v>
      </c>
      <c r="V66" s="399">
        <v>1</v>
      </c>
      <c r="W66" s="182"/>
      <c r="X66" s="356">
        <f t="shared" si="0"/>
        <v>0</v>
      </c>
      <c r="Y66" s="42">
        <f t="shared" si="1"/>
        <v>0</v>
      </c>
      <c r="Z66" s="46"/>
      <c r="AA66" s="182"/>
      <c r="AB66" s="182"/>
      <c r="AC66" s="356" t="e">
        <f t="shared" si="2"/>
        <v>#DIV/0!</v>
      </c>
      <c r="AD66" s="42" t="e">
        <f t="shared" si="3"/>
        <v>#DIV/0!</v>
      </c>
      <c r="AE66" s="182"/>
      <c r="AF66" s="182"/>
      <c r="AG66" s="356" t="e">
        <f t="shared" si="4"/>
        <v>#DIV/0!</v>
      </c>
      <c r="AH66" s="42" t="e">
        <f t="shared" si="5"/>
        <v>#DIV/0!</v>
      </c>
      <c r="AI66" s="182"/>
      <c r="AJ66" s="182"/>
      <c r="AK66" s="356" t="e">
        <f t="shared" si="6"/>
        <v>#DIV/0!</v>
      </c>
      <c r="AL66" s="42" t="e">
        <f t="shared" si="7"/>
        <v>#DIV/0!</v>
      </c>
      <c r="AM66" s="182">
        <f t="shared" si="8"/>
        <v>1</v>
      </c>
      <c r="AN66" s="182"/>
      <c r="AO66" s="356">
        <f t="shared" si="9"/>
        <v>0</v>
      </c>
      <c r="AP66" s="42">
        <f t="shared" si="10"/>
        <v>0</v>
      </c>
    </row>
    <row r="67" spans="1:42" s="49" customFormat="1" ht="136.5" customHeight="1" x14ac:dyDescent="0.25">
      <c r="A67" s="296" t="s">
        <v>320</v>
      </c>
      <c r="B67" s="1025" t="s">
        <v>84</v>
      </c>
      <c r="C67" s="1026"/>
      <c r="D67" s="297" t="str">
        <f>+Hoja1!D328</f>
        <v>Programas de fomento – Alianzas y apoyos</v>
      </c>
      <c r="E67" s="298" t="s">
        <v>509</v>
      </c>
      <c r="F67" s="1008" t="s">
        <v>1486</v>
      </c>
      <c r="G67" s="1009"/>
      <c r="H67" s="1008" t="s">
        <v>1810</v>
      </c>
      <c r="I67" s="1199"/>
      <c r="J67" s="1200"/>
      <c r="K67" s="404">
        <v>43871</v>
      </c>
      <c r="L67" s="404">
        <v>44171</v>
      </c>
      <c r="M67" s="402"/>
      <c r="N67" s="279">
        <v>1703240600</v>
      </c>
      <c r="O67" s="279"/>
      <c r="P67" s="587" t="s">
        <v>107</v>
      </c>
      <c r="Q67" s="588"/>
      <c r="R67" s="589"/>
      <c r="S67" s="93" t="s">
        <v>151</v>
      </c>
      <c r="T67" s="80" t="s">
        <v>58</v>
      </c>
      <c r="U67" s="294">
        <v>1</v>
      </c>
      <c r="V67" s="399">
        <v>1</v>
      </c>
      <c r="W67" s="182"/>
      <c r="X67" s="356">
        <f t="shared" si="0"/>
        <v>0</v>
      </c>
      <c r="Y67" s="42">
        <f t="shared" si="1"/>
        <v>0</v>
      </c>
      <c r="Z67" s="46"/>
      <c r="AA67" s="182"/>
      <c r="AB67" s="182"/>
      <c r="AC67" s="356" t="e">
        <f t="shared" si="2"/>
        <v>#DIV/0!</v>
      </c>
      <c r="AD67" s="42" t="e">
        <f t="shared" si="3"/>
        <v>#DIV/0!</v>
      </c>
      <c r="AE67" s="182"/>
      <c r="AF67" s="182"/>
      <c r="AG67" s="356" t="e">
        <f t="shared" si="4"/>
        <v>#DIV/0!</v>
      </c>
      <c r="AH67" s="42" t="e">
        <f t="shared" si="5"/>
        <v>#DIV/0!</v>
      </c>
      <c r="AI67" s="182"/>
      <c r="AJ67" s="182"/>
      <c r="AK67" s="356" t="e">
        <f t="shared" si="6"/>
        <v>#DIV/0!</v>
      </c>
      <c r="AL67" s="42" t="e">
        <f t="shared" si="7"/>
        <v>#DIV/0!</v>
      </c>
      <c r="AM67" s="182">
        <f t="shared" si="8"/>
        <v>1</v>
      </c>
      <c r="AN67" s="182"/>
      <c r="AO67" s="356">
        <f t="shared" si="9"/>
        <v>0</v>
      </c>
      <c r="AP67" s="42">
        <f t="shared" si="10"/>
        <v>0</v>
      </c>
    </row>
    <row r="68" spans="1:42" s="49" customFormat="1" ht="136.5" customHeight="1" x14ac:dyDescent="0.25">
      <c r="A68" s="296" t="s">
        <v>320</v>
      </c>
      <c r="B68" s="1025" t="s">
        <v>84</v>
      </c>
      <c r="C68" s="1026"/>
      <c r="D68" s="297" t="str">
        <f>+Hoja1!D329</f>
        <v>Programas de fomento – Alianzas y apoyos</v>
      </c>
      <c r="E68" s="298" t="s">
        <v>509</v>
      </c>
      <c r="F68" s="1008" t="s">
        <v>1486</v>
      </c>
      <c r="G68" s="1009"/>
      <c r="H68" s="1008" t="s">
        <v>896</v>
      </c>
      <c r="I68" s="1199"/>
      <c r="J68" s="1200"/>
      <c r="K68" s="404">
        <v>43871</v>
      </c>
      <c r="L68" s="404">
        <v>44171</v>
      </c>
      <c r="M68" s="402"/>
      <c r="N68" s="279">
        <v>250000000</v>
      </c>
      <c r="O68" s="279"/>
      <c r="P68" s="587" t="s">
        <v>107</v>
      </c>
      <c r="Q68" s="588"/>
      <c r="R68" s="589"/>
      <c r="S68" s="93" t="s">
        <v>151</v>
      </c>
      <c r="T68" s="80" t="s">
        <v>58</v>
      </c>
      <c r="U68" s="294">
        <v>1</v>
      </c>
      <c r="V68" s="399">
        <v>1</v>
      </c>
      <c r="W68" s="182"/>
      <c r="X68" s="356">
        <f t="shared" si="0"/>
        <v>0</v>
      </c>
      <c r="Y68" s="42">
        <f t="shared" si="1"/>
        <v>0</v>
      </c>
      <c r="Z68" s="46"/>
      <c r="AA68" s="182"/>
      <c r="AB68" s="182"/>
      <c r="AC68" s="356" t="e">
        <f t="shared" si="2"/>
        <v>#DIV/0!</v>
      </c>
      <c r="AD68" s="42" t="e">
        <f t="shared" si="3"/>
        <v>#DIV/0!</v>
      </c>
      <c r="AE68" s="182"/>
      <c r="AF68" s="182"/>
      <c r="AG68" s="356" t="e">
        <f t="shared" si="4"/>
        <v>#DIV/0!</v>
      </c>
      <c r="AH68" s="42" t="e">
        <f t="shared" si="5"/>
        <v>#DIV/0!</v>
      </c>
      <c r="AI68" s="182"/>
      <c r="AJ68" s="182"/>
      <c r="AK68" s="356" t="e">
        <f t="shared" si="6"/>
        <v>#DIV/0!</v>
      </c>
      <c r="AL68" s="42" t="e">
        <f t="shared" si="7"/>
        <v>#DIV/0!</v>
      </c>
      <c r="AM68" s="182">
        <f t="shared" si="8"/>
        <v>1</v>
      </c>
      <c r="AN68" s="182"/>
      <c r="AO68" s="356">
        <f t="shared" si="9"/>
        <v>0</v>
      </c>
      <c r="AP68" s="42">
        <f t="shared" si="10"/>
        <v>0</v>
      </c>
    </row>
    <row r="69" spans="1:42" s="49" customFormat="1" ht="136.5" customHeight="1" x14ac:dyDescent="0.25">
      <c r="A69" s="296" t="s">
        <v>320</v>
      </c>
      <c r="B69" s="1025" t="s">
        <v>84</v>
      </c>
      <c r="C69" s="1026"/>
      <c r="D69" s="297" t="str">
        <f>+Hoja1!D330</f>
        <v>Programas de fomento – Alianzas y apoyos</v>
      </c>
      <c r="E69" s="298" t="s">
        <v>509</v>
      </c>
      <c r="F69" s="1008" t="s">
        <v>1486</v>
      </c>
      <c r="G69" s="1009"/>
      <c r="H69" s="1008" t="s">
        <v>1811</v>
      </c>
      <c r="I69" s="1199"/>
      <c r="J69" s="1200"/>
      <c r="K69" s="404">
        <v>43862</v>
      </c>
      <c r="L69" s="404" t="s">
        <v>721</v>
      </c>
      <c r="M69" s="402"/>
      <c r="N69" s="279">
        <v>25546000</v>
      </c>
      <c r="O69" s="279"/>
      <c r="P69" s="587" t="s">
        <v>107</v>
      </c>
      <c r="Q69" s="588"/>
      <c r="R69" s="589"/>
      <c r="S69" s="93" t="s">
        <v>151</v>
      </c>
      <c r="T69" s="80" t="s">
        <v>58</v>
      </c>
      <c r="U69" s="294">
        <v>1</v>
      </c>
      <c r="V69" s="399">
        <v>1</v>
      </c>
      <c r="W69" s="182"/>
      <c r="X69" s="356">
        <f t="shared" si="0"/>
        <v>0</v>
      </c>
      <c r="Y69" s="42">
        <f t="shared" si="1"/>
        <v>0</v>
      </c>
      <c r="Z69" s="46"/>
      <c r="AA69" s="182"/>
      <c r="AB69" s="182"/>
      <c r="AC69" s="356" t="e">
        <f t="shared" si="2"/>
        <v>#DIV/0!</v>
      </c>
      <c r="AD69" s="42" t="e">
        <f t="shared" si="3"/>
        <v>#DIV/0!</v>
      </c>
      <c r="AE69" s="182"/>
      <c r="AF69" s="182"/>
      <c r="AG69" s="356" t="e">
        <f t="shared" si="4"/>
        <v>#DIV/0!</v>
      </c>
      <c r="AH69" s="42" t="e">
        <f t="shared" si="5"/>
        <v>#DIV/0!</v>
      </c>
      <c r="AI69" s="182"/>
      <c r="AJ69" s="182"/>
      <c r="AK69" s="356" t="e">
        <f t="shared" si="6"/>
        <v>#DIV/0!</v>
      </c>
      <c r="AL69" s="42" t="e">
        <f t="shared" si="7"/>
        <v>#DIV/0!</v>
      </c>
      <c r="AM69" s="182">
        <f t="shared" si="8"/>
        <v>1</v>
      </c>
      <c r="AN69" s="182"/>
      <c r="AO69" s="356">
        <f t="shared" si="9"/>
        <v>0</v>
      </c>
      <c r="AP69" s="42">
        <f t="shared" si="10"/>
        <v>0</v>
      </c>
    </row>
    <row r="70" spans="1:42" s="49" customFormat="1" ht="136.5" customHeight="1" x14ac:dyDescent="0.25">
      <c r="A70" s="296" t="s">
        <v>320</v>
      </c>
      <c r="B70" s="1025" t="s">
        <v>84</v>
      </c>
      <c r="C70" s="1026"/>
      <c r="D70" s="297" t="str">
        <f>+Hoja1!D331</f>
        <v>Programas de fomento – Alianzas y apoyos</v>
      </c>
      <c r="E70" s="298" t="s">
        <v>509</v>
      </c>
      <c r="F70" s="1008" t="s">
        <v>1486</v>
      </c>
      <c r="G70" s="1009"/>
      <c r="H70" s="1008" t="s">
        <v>1812</v>
      </c>
      <c r="I70" s="1199"/>
      <c r="J70" s="1200"/>
      <c r="K70" s="404">
        <v>43862</v>
      </c>
      <c r="L70" s="404" t="s">
        <v>721</v>
      </c>
      <c r="M70" s="402"/>
      <c r="N70" s="279">
        <v>21401000</v>
      </c>
      <c r="O70" s="279"/>
      <c r="P70" s="587" t="s">
        <v>107</v>
      </c>
      <c r="Q70" s="588"/>
      <c r="R70" s="589"/>
      <c r="S70" s="93" t="s">
        <v>151</v>
      </c>
      <c r="T70" s="80" t="s">
        <v>58</v>
      </c>
      <c r="U70" s="294">
        <v>1</v>
      </c>
      <c r="V70" s="399">
        <v>1</v>
      </c>
      <c r="W70" s="182"/>
      <c r="X70" s="356">
        <f t="shared" si="0"/>
        <v>0</v>
      </c>
      <c r="Y70" s="42">
        <f t="shared" si="1"/>
        <v>0</v>
      </c>
      <c r="Z70" s="46"/>
      <c r="AA70" s="182"/>
      <c r="AB70" s="182"/>
      <c r="AC70" s="356" t="e">
        <f t="shared" si="2"/>
        <v>#DIV/0!</v>
      </c>
      <c r="AD70" s="42" t="e">
        <f t="shared" si="3"/>
        <v>#DIV/0!</v>
      </c>
      <c r="AE70" s="182"/>
      <c r="AF70" s="182"/>
      <c r="AG70" s="356" t="e">
        <f t="shared" si="4"/>
        <v>#DIV/0!</v>
      </c>
      <c r="AH70" s="42" t="e">
        <f t="shared" si="5"/>
        <v>#DIV/0!</v>
      </c>
      <c r="AI70" s="182"/>
      <c r="AJ70" s="182"/>
      <c r="AK70" s="356" t="e">
        <f t="shared" si="6"/>
        <v>#DIV/0!</v>
      </c>
      <c r="AL70" s="42" t="e">
        <f t="shared" si="7"/>
        <v>#DIV/0!</v>
      </c>
      <c r="AM70" s="182">
        <f t="shared" si="8"/>
        <v>1</v>
      </c>
      <c r="AN70" s="182"/>
      <c r="AO70" s="356">
        <f t="shared" si="9"/>
        <v>0</v>
      </c>
      <c r="AP70" s="42">
        <f t="shared" si="10"/>
        <v>0</v>
      </c>
    </row>
    <row r="71" spans="1:42" s="49" customFormat="1" ht="136.5" customHeight="1" x14ac:dyDescent="0.25">
      <c r="A71" s="296" t="s">
        <v>320</v>
      </c>
      <c r="B71" s="1025" t="s">
        <v>84</v>
      </c>
      <c r="C71" s="1026"/>
      <c r="D71" s="297" t="str">
        <f>+Hoja1!D334</f>
        <v>Programas de fomento – Alianzas y apoyos</v>
      </c>
      <c r="E71" s="298" t="s">
        <v>509</v>
      </c>
      <c r="F71" s="1008" t="s">
        <v>1486</v>
      </c>
      <c r="G71" s="1009"/>
      <c r="H71" s="1008" t="s">
        <v>1814</v>
      </c>
      <c r="I71" s="1199"/>
      <c r="J71" s="1200"/>
      <c r="K71" s="404">
        <v>43871</v>
      </c>
      <c r="L71" s="404">
        <v>44171</v>
      </c>
      <c r="M71" s="402"/>
      <c r="N71" s="279">
        <v>55352000</v>
      </c>
      <c r="O71" s="279"/>
      <c r="P71" s="587" t="s">
        <v>107</v>
      </c>
      <c r="Q71" s="588"/>
      <c r="R71" s="589"/>
      <c r="S71" s="93" t="s">
        <v>151</v>
      </c>
      <c r="T71" s="80" t="s">
        <v>58</v>
      </c>
      <c r="U71" s="294">
        <v>1</v>
      </c>
      <c r="V71" s="399">
        <v>1</v>
      </c>
      <c r="W71" s="182"/>
      <c r="X71" s="356">
        <f t="shared" si="0"/>
        <v>0</v>
      </c>
      <c r="Y71" s="42">
        <f t="shared" si="1"/>
        <v>0</v>
      </c>
      <c r="Z71" s="46"/>
      <c r="AA71" s="182"/>
      <c r="AB71" s="182"/>
      <c r="AC71" s="356" t="e">
        <f t="shared" si="2"/>
        <v>#DIV/0!</v>
      </c>
      <c r="AD71" s="42" t="e">
        <f t="shared" si="3"/>
        <v>#DIV/0!</v>
      </c>
      <c r="AE71" s="182"/>
      <c r="AF71" s="182"/>
      <c r="AG71" s="356" t="e">
        <f t="shared" si="4"/>
        <v>#DIV/0!</v>
      </c>
      <c r="AH71" s="42" t="e">
        <f t="shared" si="5"/>
        <v>#DIV/0!</v>
      </c>
      <c r="AI71" s="182"/>
      <c r="AJ71" s="182"/>
      <c r="AK71" s="356" t="e">
        <f t="shared" si="6"/>
        <v>#DIV/0!</v>
      </c>
      <c r="AL71" s="42" t="e">
        <f t="shared" si="7"/>
        <v>#DIV/0!</v>
      </c>
      <c r="AM71" s="182">
        <f t="shared" si="8"/>
        <v>1</v>
      </c>
      <c r="AN71" s="182"/>
      <c r="AO71" s="356">
        <f t="shared" si="9"/>
        <v>0</v>
      </c>
      <c r="AP71" s="42">
        <f t="shared" si="10"/>
        <v>0</v>
      </c>
    </row>
    <row r="72" spans="1:42" s="49" customFormat="1" ht="136.5" customHeight="1" x14ac:dyDescent="0.25">
      <c r="A72" s="296" t="s">
        <v>320</v>
      </c>
      <c r="B72" s="1025" t="s">
        <v>84</v>
      </c>
      <c r="C72" s="1026"/>
      <c r="D72" s="297" t="str">
        <f>+Hoja1!D335</f>
        <v>Programas de fomento – Alianzas y apoyos</v>
      </c>
      <c r="E72" s="298" t="s">
        <v>509</v>
      </c>
      <c r="F72" s="1008" t="s">
        <v>1486</v>
      </c>
      <c r="G72" s="1009"/>
      <c r="H72" s="1008" t="s">
        <v>1815</v>
      </c>
      <c r="I72" s="1199"/>
      <c r="J72" s="1200"/>
      <c r="K72" s="404">
        <v>44018</v>
      </c>
      <c r="L72" s="404">
        <v>44168</v>
      </c>
      <c r="M72" s="402"/>
      <c r="N72" s="279">
        <v>13588000</v>
      </c>
      <c r="O72" s="279"/>
      <c r="P72" s="587" t="s">
        <v>107</v>
      </c>
      <c r="Q72" s="588"/>
      <c r="R72" s="589"/>
      <c r="S72" s="93" t="s">
        <v>151</v>
      </c>
      <c r="T72" s="80" t="s">
        <v>58</v>
      </c>
      <c r="U72" s="294">
        <v>1</v>
      </c>
      <c r="V72" s="399">
        <v>1</v>
      </c>
      <c r="W72" s="182"/>
      <c r="X72" s="356">
        <f t="shared" si="0"/>
        <v>0</v>
      </c>
      <c r="Y72" s="42">
        <f t="shared" si="1"/>
        <v>0</v>
      </c>
      <c r="Z72" s="46"/>
      <c r="AA72" s="182"/>
      <c r="AB72" s="182"/>
      <c r="AC72" s="356" t="e">
        <f t="shared" si="2"/>
        <v>#DIV/0!</v>
      </c>
      <c r="AD72" s="42" t="e">
        <f t="shared" si="3"/>
        <v>#DIV/0!</v>
      </c>
      <c r="AE72" s="182"/>
      <c r="AF72" s="182"/>
      <c r="AG72" s="356" t="e">
        <f t="shared" si="4"/>
        <v>#DIV/0!</v>
      </c>
      <c r="AH72" s="42" t="e">
        <f t="shared" si="5"/>
        <v>#DIV/0!</v>
      </c>
      <c r="AI72" s="182"/>
      <c r="AJ72" s="182"/>
      <c r="AK72" s="356" t="e">
        <f t="shared" si="6"/>
        <v>#DIV/0!</v>
      </c>
      <c r="AL72" s="42" t="e">
        <f t="shared" si="7"/>
        <v>#DIV/0!</v>
      </c>
      <c r="AM72" s="182">
        <f t="shared" si="8"/>
        <v>1</v>
      </c>
      <c r="AN72" s="182"/>
      <c r="AO72" s="356">
        <f t="shared" si="9"/>
        <v>0</v>
      </c>
      <c r="AP72" s="42">
        <f t="shared" si="10"/>
        <v>0</v>
      </c>
    </row>
    <row r="73" spans="1:42" s="49" customFormat="1" ht="136.5" customHeight="1" x14ac:dyDescent="0.25">
      <c r="A73" s="296" t="s">
        <v>320</v>
      </c>
      <c r="B73" s="1025" t="s">
        <v>84</v>
      </c>
      <c r="C73" s="1026"/>
      <c r="D73" s="297" t="str">
        <f>+Hoja1!D336</f>
        <v>Promoción de la valoración social del libro, la lectura y la escritura</v>
      </c>
      <c r="E73" s="298" t="s">
        <v>509</v>
      </c>
      <c r="F73" s="1008" t="s">
        <v>1486</v>
      </c>
      <c r="G73" s="1009"/>
      <c r="H73" s="1008" t="s">
        <v>1815</v>
      </c>
      <c r="I73" s="1199"/>
      <c r="J73" s="1200"/>
      <c r="K73" s="404">
        <v>44018</v>
      </c>
      <c r="L73" s="404">
        <v>44168</v>
      </c>
      <c r="M73" s="402"/>
      <c r="N73" s="279">
        <v>16220000</v>
      </c>
      <c r="O73" s="279"/>
      <c r="P73" s="587" t="s">
        <v>107</v>
      </c>
      <c r="Q73" s="588"/>
      <c r="R73" s="589"/>
      <c r="S73" s="93" t="s">
        <v>151</v>
      </c>
      <c r="T73" s="80" t="s">
        <v>58</v>
      </c>
      <c r="U73" s="294">
        <v>1</v>
      </c>
      <c r="V73" s="399">
        <v>1</v>
      </c>
      <c r="W73" s="543"/>
      <c r="X73" s="544">
        <f t="shared" ref="X73" si="11">W73/V73</f>
        <v>0</v>
      </c>
      <c r="Y73" s="42">
        <f t="shared" ref="Y73" si="12">X73</f>
        <v>0</v>
      </c>
      <c r="Z73" s="46"/>
      <c r="AA73" s="543"/>
      <c r="AB73" s="543"/>
      <c r="AC73" s="544" t="e">
        <f t="shared" ref="AC73" si="13">AB73/AA73</f>
        <v>#DIV/0!</v>
      </c>
      <c r="AD73" s="42" t="e">
        <f t="shared" ref="AD73" si="14">AC73</f>
        <v>#DIV/0!</v>
      </c>
      <c r="AE73" s="543"/>
      <c r="AF73" s="543"/>
      <c r="AG73" s="544" t="e">
        <f t="shared" ref="AG73" si="15">AF73/AE73</f>
        <v>#DIV/0!</v>
      </c>
      <c r="AH73" s="42" t="e">
        <f t="shared" ref="AH73" si="16">AG73</f>
        <v>#DIV/0!</v>
      </c>
      <c r="AI73" s="543"/>
      <c r="AJ73" s="543"/>
      <c r="AK73" s="544" t="e">
        <f t="shared" ref="AK73" si="17">AJ73/AI73</f>
        <v>#DIV/0!</v>
      </c>
      <c r="AL73" s="42" t="e">
        <f t="shared" ref="AL73" si="18">AK73</f>
        <v>#DIV/0!</v>
      </c>
      <c r="AM73" s="543">
        <f t="shared" ref="AM73" si="19">+V73</f>
        <v>1</v>
      </c>
      <c r="AN73" s="543"/>
      <c r="AO73" s="544">
        <f t="shared" ref="AO73" si="20">AN73/AM73</f>
        <v>0</v>
      </c>
      <c r="AP73" s="42">
        <f t="shared" ref="AP73" si="21">AO73</f>
        <v>0</v>
      </c>
    </row>
    <row r="74" spans="1:42" s="49" customFormat="1" ht="319.5" customHeight="1" x14ac:dyDescent="0.25">
      <c r="A74" s="296" t="s">
        <v>320</v>
      </c>
      <c r="B74" s="1198" t="s">
        <v>1148</v>
      </c>
      <c r="C74" s="1010"/>
      <c r="D74" s="297" t="s">
        <v>500</v>
      </c>
      <c r="E74" s="298" t="s">
        <v>509</v>
      </c>
      <c r="F74" s="1008" t="s">
        <v>720</v>
      </c>
      <c r="G74" s="1009" t="s">
        <v>720</v>
      </c>
      <c r="H74" s="1008" t="s">
        <v>508</v>
      </c>
      <c r="I74" s="1009"/>
      <c r="J74" s="1010"/>
      <c r="K74" s="404" t="s">
        <v>1149</v>
      </c>
      <c r="L74" s="404" t="s">
        <v>721</v>
      </c>
      <c r="M74" s="403" t="s">
        <v>1098</v>
      </c>
      <c r="N74" s="279">
        <v>62150000</v>
      </c>
      <c r="O74" s="279"/>
      <c r="P74" s="555" t="s">
        <v>722</v>
      </c>
      <c r="Q74" s="1201"/>
      <c r="R74" s="1026"/>
      <c r="S74" s="299" t="s">
        <v>151</v>
      </c>
      <c r="T74" s="293" t="s">
        <v>110</v>
      </c>
      <c r="U74" s="294">
        <v>1</v>
      </c>
      <c r="V74" s="399">
        <v>1</v>
      </c>
      <c r="W74" s="182"/>
      <c r="X74" s="356">
        <f t="shared" ref="X74:X79" si="22">W74/V74</f>
        <v>0</v>
      </c>
      <c r="Y74" s="42">
        <f t="shared" ref="Y74:Y79" si="23">X74</f>
        <v>0</v>
      </c>
      <c r="Z74" s="46"/>
      <c r="AA74" s="182"/>
      <c r="AB74" s="182"/>
      <c r="AC74" s="356" t="e">
        <f t="shared" ref="AC74:AC79" si="24">AB74/AA74</f>
        <v>#DIV/0!</v>
      </c>
      <c r="AD74" s="42" t="e">
        <f t="shared" ref="AD74:AD79" si="25">AC74</f>
        <v>#DIV/0!</v>
      </c>
      <c r="AE74" s="182"/>
      <c r="AF74" s="182"/>
      <c r="AG74" s="356" t="e">
        <f t="shared" ref="AG74:AG79" si="26">AF74/AE74</f>
        <v>#DIV/0!</v>
      </c>
      <c r="AH74" s="42" t="e">
        <f t="shared" ref="AH74:AH79" si="27">AG74</f>
        <v>#DIV/0!</v>
      </c>
      <c r="AI74" s="182"/>
      <c r="AJ74" s="182"/>
      <c r="AK74" s="356" t="e">
        <f t="shared" ref="AK74:AK79" si="28">AJ74/AI74</f>
        <v>#DIV/0!</v>
      </c>
      <c r="AL74" s="42" t="e">
        <f t="shared" ref="AL74:AL79" si="29">AK74</f>
        <v>#DIV/0!</v>
      </c>
      <c r="AM74" s="182">
        <f t="shared" ref="AM74:AM79" si="30">+V74</f>
        <v>1</v>
      </c>
      <c r="AN74" s="182"/>
      <c r="AO74" s="356">
        <f t="shared" ref="AO74:AO79" si="31">AN74/AM74</f>
        <v>0</v>
      </c>
      <c r="AP74" s="42">
        <f t="shared" ref="AP74:AP79" si="32">AO74</f>
        <v>0</v>
      </c>
    </row>
    <row r="75" spans="1:42" s="49" customFormat="1" ht="319.5" customHeight="1" x14ac:dyDescent="0.25">
      <c r="A75" s="296" t="s">
        <v>320</v>
      </c>
      <c r="B75" s="1198" t="s">
        <v>1083</v>
      </c>
      <c r="C75" s="1010"/>
      <c r="D75" s="297" t="s">
        <v>500</v>
      </c>
      <c r="E75" s="298" t="s">
        <v>509</v>
      </c>
      <c r="F75" s="1008" t="s">
        <v>720</v>
      </c>
      <c r="G75" s="1009" t="s">
        <v>720</v>
      </c>
      <c r="H75" s="1008" t="s">
        <v>723</v>
      </c>
      <c r="I75" s="1009" t="s">
        <v>723</v>
      </c>
      <c r="J75" s="1010" t="s">
        <v>723</v>
      </c>
      <c r="K75" s="404" t="s">
        <v>1150</v>
      </c>
      <c r="L75" s="404" t="s">
        <v>721</v>
      </c>
      <c r="M75" s="403" t="s">
        <v>1098</v>
      </c>
      <c r="N75" s="279">
        <v>50000000</v>
      </c>
      <c r="O75" s="279"/>
      <c r="P75" s="555" t="s">
        <v>724</v>
      </c>
      <c r="Q75" s="1201"/>
      <c r="R75" s="1026"/>
      <c r="S75" s="299" t="s">
        <v>151</v>
      </c>
      <c r="T75" s="293" t="s">
        <v>110</v>
      </c>
      <c r="U75" s="294">
        <v>1</v>
      </c>
      <c r="V75" s="399">
        <v>1</v>
      </c>
      <c r="W75" s="182"/>
      <c r="X75" s="356">
        <f t="shared" si="22"/>
        <v>0</v>
      </c>
      <c r="Y75" s="42">
        <f t="shared" si="23"/>
        <v>0</v>
      </c>
      <c r="Z75" s="46"/>
      <c r="AA75" s="182"/>
      <c r="AB75" s="182"/>
      <c r="AC75" s="356" t="e">
        <f t="shared" si="24"/>
        <v>#DIV/0!</v>
      </c>
      <c r="AD75" s="42" t="e">
        <f t="shared" si="25"/>
        <v>#DIV/0!</v>
      </c>
      <c r="AE75" s="182"/>
      <c r="AF75" s="182"/>
      <c r="AG75" s="356" t="e">
        <f t="shared" si="26"/>
        <v>#DIV/0!</v>
      </c>
      <c r="AH75" s="42" t="e">
        <f t="shared" si="27"/>
        <v>#DIV/0!</v>
      </c>
      <c r="AI75" s="182"/>
      <c r="AJ75" s="182"/>
      <c r="AK75" s="356" t="e">
        <f t="shared" si="28"/>
        <v>#DIV/0!</v>
      </c>
      <c r="AL75" s="42" t="e">
        <f t="shared" si="29"/>
        <v>#DIV/0!</v>
      </c>
      <c r="AM75" s="182">
        <f t="shared" si="30"/>
        <v>1</v>
      </c>
      <c r="AN75" s="182"/>
      <c r="AO75" s="356">
        <f t="shared" si="31"/>
        <v>0</v>
      </c>
      <c r="AP75" s="42">
        <f t="shared" si="32"/>
        <v>0</v>
      </c>
    </row>
    <row r="76" spans="1:42" s="49" customFormat="1" ht="319.5" customHeight="1" x14ac:dyDescent="0.25">
      <c r="A76" s="296" t="s">
        <v>320</v>
      </c>
      <c r="B76" s="1198" t="s">
        <v>1083</v>
      </c>
      <c r="C76" s="1010"/>
      <c r="D76" s="297" t="s">
        <v>500</v>
      </c>
      <c r="E76" s="298" t="s">
        <v>509</v>
      </c>
      <c r="F76" s="1008" t="s">
        <v>720</v>
      </c>
      <c r="G76" s="1009" t="s">
        <v>720</v>
      </c>
      <c r="H76" s="1008" t="s">
        <v>725</v>
      </c>
      <c r="I76" s="1009" t="s">
        <v>725</v>
      </c>
      <c r="J76" s="1010" t="s">
        <v>725</v>
      </c>
      <c r="K76" s="404" t="s">
        <v>1151</v>
      </c>
      <c r="L76" s="404" t="s">
        <v>721</v>
      </c>
      <c r="M76" s="403" t="s">
        <v>1098</v>
      </c>
      <c r="N76" s="279">
        <v>50000000</v>
      </c>
      <c r="O76" s="279"/>
      <c r="P76" s="555" t="s">
        <v>726</v>
      </c>
      <c r="Q76" s="1201"/>
      <c r="R76" s="1026"/>
      <c r="S76" s="299" t="s">
        <v>151</v>
      </c>
      <c r="T76" s="293" t="s">
        <v>110</v>
      </c>
      <c r="U76" s="294">
        <v>1</v>
      </c>
      <c r="V76" s="399">
        <v>1</v>
      </c>
      <c r="W76" s="182"/>
      <c r="X76" s="356">
        <f t="shared" si="22"/>
        <v>0</v>
      </c>
      <c r="Y76" s="42">
        <f t="shared" si="23"/>
        <v>0</v>
      </c>
      <c r="Z76" s="46"/>
      <c r="AA76" s="182"/>
      <c r="AB76" s="182"/>
      <c r="AC76" s="356" t="e">
        <f t="shared" si="24"/>
        <v>#DIV/0!</v>
      </c>
      <c r="AD76" s="42" t="e">
        <f t="shared" si="25"/>
        <v>#DIV/0!</v>
      </c>
      <c r="AE76" s="182"/>
      <c r="AF76" s="182"/>
      <c r="AG76" s="356" t="e">
        <f t="shared" si="26"/>
        <v>#DIV/0!</v>
      </c>
      <c r="AH76" s="42" t="e">
        <f t="shared" si="27"/>
        <v>#DIV/0!</v>
      </c>
      <c r="AI76" s="182"/>
      <c r="AJ76" s="182"/>
      <c r="AK76" s="356" t="e">
        <f t="shared" si="28"/>
        <v>#DIV/0!</v>
      </c>
      <c r="AL76" s="42" t="e">
        <f t="shared" si="29"/>
        <v>#DIV/0!</v>
      </c>
      <c r="AM76" s="182">
        <f t="shared" si="30"/>
        <v>1</v>
      </c>
      <c r="AN76" s="182"/>
      <c r="AO76" s="356">
        <f t="shared" si="31"/>
        <v>0</v>
      </c>
      <c r="AP76" s="42">
        <f t="shared" si="32"/>
        <v>0</v>
      </c>
    </row>
    <row r="77" spans="1:42" s="49" customFormat="1" ht="319.5" customHeight="1" x14ac:dyDescent="0.25">
      <c r="A77" s="296" t="s">
        <v>320</v>
      </c>
      <c r="B77" s="1025" t="s">
        <v>1083</v>
      </c>
      <c r="C77" s="1026"/>
      <c r="D77" s="297" t="s">
        <v>500</v>
      </c>
      <c r="E77" s="298" t="s">
        <v>509</v>
      </c>
      <c r="F77" s="1008" t="s">
        <v>720</v>
      </c>
      <c r="G77" s="1009" t="s">
        <v>720</v>
      </c>
      <c r="H77" s="1008" t="s">
        <v>727</v>
      </c>
      <c r="I77" s="1009" t="s">
        <v>727</v>
      </c>
      <c r="J77" s="1010" t="s">
        <v>727</v>
      </c>
      <c r="K77" s="404" t="s">
        <v>1151</v>
      </c>
      <c r="L77" s="404" t="s">
        <v>721</v>
      </c>
      <c r="M77" s="403" t="s">
        <v>1098</v>
      </c>
      <c r="N77" s="279" t="s">
        <v>721</v>
      </c>
      <c r="O77" s="279"/>
      <c r="P77" s="555" t="s">
        <v>728</v>
      </c>
      <c r="Q77" s="1201"/>
      <c r="R77" s="1026"/>
      <c r="S77" s="299" t="s">
        <v>151</v>
      </c>
      <c r="T77" s="293" t="s">
        <v>110</v>
      </c>
      <c r="U77" s="294">
        <v>1</v>
      </c>
      <c r="V77" s="399">
        <v>1</v>
      </c>
      <c r="W77" s="182"/>
      <c r="X77" s="356">
        <f t="shared" si="22"/>
        <v>0</v>
      </c>
      <c r="Y77" s="42">
        <f t="shared" si="23"/>
        <v>0</v>
      </c>
      <c r="Z77" s="46"/>
      <c r="AA77" s="182"/>
      <c r="AB77" s="182"/>
      <c r="AC77" s="356" t="e">
        <f t="shared" si="24"/>
        <v>#DIV/0!</v>
      </c>
      <c r="AD77" s="42" t="e">
        <f t="shared" si="25"/>
        <v>#DIV/0!</v>
      </c>
      <c r="AE77" s="182"/>
      <c r="AF77" s="182"/>
      <c r="AG77" s="356" t="e">
        <f t="shared" si="26"/>
        <v>#DIV/0!</v>
      </c>
      <c r="AH77" s="42" t="e">
        <f t="shared" si="27"/>
        <v>#DIV/0!</v>
      </c>
      <c r="AI77" s="182"/>
      <c r="AJ77" s="182"/>
      <c r="AK77" s="356" t="e">
        <f t="shared" si="28"/>
        <v>#DIV/0!</v>
      </c>
      <c r="AL77" s="42" t="e">
        <f t="shared" si="29"/>
        <v>#DIV/0!</v>
      </c>
      <c r="AM77" s="182">
        <f t="shared" si="30"/>
        <v>1</v>
      </c>
      <c r="AN77" s="182"/>
      <c r="AO77" s="356">
        <f t="shared" si="31"/>
        <v>0</v>
      </c>
      <c r="AP77" s="42">
        <f t="shared" si="32"/>
        <v>0</v>
      </c>
    </row>
    <row r="78" spans="1:42" s="49" customFormat="1" ht="319.5" customHeight="1" x14ac:dyDescent="0.25">
      <c r="A78" s="296" t="s">
        <v>320</v>
      </c>
      <c r="B78" s="1025" t="s">
        <v>1083</v>
      </c>
      <c r="C78" s="1026"/>
      <c r="D78" s="297" t="s">
        <v>500</v>
      </c>
      <c r="E78" s="298" t="s">
        <v>509</v>
      </c>
      <c r="F78" s="1008" t="s">
        <v>720</v>
      </c>
      <c r="G78" s="1009" t="s">
        <v>720</v>
      </c>
      <c r="H78" s="1008" t="s">
        <v>1300</v>
      </c>
      <c r="I78" s="1009" t="s">
        <v>729</v>
      </c>
      <c r="J78" s="1010" t="s">
        <v>729</v>
      </c>
      <c r="K78" s="404" t="s">
        <v>1301</v>
      </c>
      <c r="L78" s="404" t="s">
        <v>721</v>
      </c>
      <c r="M78" s="403" t="s">
        <v>1098</v>
      </c>
      <c r="N78" s="279" t="s">
        <v>721</v>
      </c>
      <c r="O78" s="279"/>
      <c r="P78" s="555" t="s">
        <v>730</v>
      </c>
      <c r="Q78" s="1201"/>
      <c r="R78" s="1026"/>
      <c r="S78" s="299" t="s">
        <v>151</v>
      </c>
      <c r="T78" s="293" t="s">
        <v>110</v>
      </c>
      <c r="U78" s="294">
        <v>1</v>
      </c>
      <c r="V78" s="399">
        <v>1</v>
      </c>
      <c r="W78" s="182"/>
      <c r="X78" s="356">
        <f t="shared" si="22"/>
        <v>0</v>
      </c>
      <c r="Y78" s="42">
        <f t="shared" si="23"/>
        <v>0</v>
      </c>
      <c r="Z78" s="46"/>
      <c r="AA78" s="182"/>
      <c r="AB78" s="182"/>
      <c r="AC78" s="356" t="e">
        <f t="shared" si="24"/>
        <v>#DIV/0!</v>
      </c>
      <c r="AD78" s="42" t="e">
        <f t="shared" si="25"/>
        <v>#DIV/0!</v>
      </c>
      <c r="AE78" s="182"/>
      <c r="AF78" s="182"/>
      <c r="AG78" s="356" t="e">
        <f t="shared" si="26"/>
        <v>#DIV/0!</v>
      </c>
      <c r="AH78" s="42" t="e">
        <f t="shared" si="27"/>
        <v>#DIV/0!</v>
      </c>
      <c r="AI78" s="182"/>
      <c r="AJ78" s="182"/>
      <c r="AK78" s="356" t="e">
        <f t="shared" si="28"/>
        <v>#DIV/0!</v>
      </c>
      <c r="AL78" s="42" t="e">
        <f t="shared" si="29"/>
        <v>#DIV/0!</v>
      </c>
      <c r="AM78" s="182">
        <f t="shared" si="30"/>
        <v>1</v>
      </c>
      <c r="AN78" s="182"/>
      <c r="AO78" s="356">
        <f t="shared" si="31"/>
        <v>0</v>
      </c>
      <c r="AP78" s="42">
        <f t="shared" si="32"/>
        <v>0</v>
      </c>
    </row>
    <row r="79" spans="1:42" s="49" customFormat="1" ht="296.25" customHeight="1" x14ac:dyDescent="0.25">
      <c r="A79" s="296" t="s">
        <v>320</v>
      </c>
      <c r="B79" s="1025" t="s">
        <v>1152</v>
      </c>
      <c r="C79" s="1026"/>
      <c r="D79" s="297" t="s">
        <v>500</v>
      </c>
      <c r="E79" s="298" t="s">
        <v>509</v>
      </c>
      <c r="F79" s="1008"/>
      <c r="G79" s="1009"/>
      <c r="H79" s="1008" t="s">
        <v>1153</v>
      </c>
      <c r="I79" s="1009"/>
      <c r="J79" s="1010"/>
      <c r="K79" s="404" t="s">
        <v>1299</v>
      </c>
      <c r="L79" s="50"/>
      <c r="M79" s="403" t="s">
        <v>1098</v>
      </c>
      <c r="N79" s="69"/>
      <c r="O79" s="68"/>
      <c r="P79" s="587" t="s">
        <v>1123</v>
      </c>
      <c r="Q79" s="588"/>
      <c r="R79" s="589"/>
      <c r="S79" s="299" t="s">
        <v>151</v>
      </c>
      <c r="T79" s="293" t="s">
        <v>110</v>
      </c>
      <c r="U79" s="294">
        <v>1</v>
      </c>
      <c r="V79" s="399">
        <v>1</v>
      </c>
      <c r="W79" s="182"/>
      <c r="X79" s="356">
        <f t="shared" si="22"/>
        <v>0</v>
      </c>
      <c r="Y79" s="42">
        <f t="shared" si="23"/>
        <v>0</v>
      </c>
      <c r="Z79" s="46"/>
      <c r="AA79" s="182"/>
      <c r="AB79" s="182"/>
      <c r="AC79" s="356" t="e">
        <f t="shared" si="24"/>
        <v>#DIV/0!</v>
      </c>
      <c r="AD79" s="42" t="e">
        <f t="shared" si="25"/>
        <v>#DIV/0!</v>
      </c>
      <c r="AE79" s="182"/>
      <c r="AF79" s="182"/>
      <c r="AG79" s="356" t="e">
        <f t="shared" si="26"/>
        <v>#DIV/0!</v>
      </c>
      <c r="AH79" s="42" t="e">
        <f t="shared" si="27"/>
        <v>#DIV/0!</v>
      </c>
      <c r="AI79" s="182"/>
      <c r="AJ79" s="182"/>
      <c r="AK79" s="356" t="e">
        <f t="shared" si="28"/>
        <v>#DIV/0!</v>
      </c>
      <c r="AL79" s="42" t="e">
        <f t="shared" si="29"/>
        <v>#DIV/0!</v>
      </c>
      <c r="AM79" s="182">
        <f t="shared" si="30"/>
        <v>1</v>
      </c>
      <c r="AN79" s="182"/>
      <c r="AO79" s="356">
        <f t="shared" si="31"/>
        <v>0</v>
      </c>
      <c r="AP79" s="42">
        <f t="shared" si="32"/>
        <v>0</v>
      </c>
    </row>
    <row r="80" spans="1:42" s="15" customFormat="1" ht="10.5" customHeight="1" x14ac:dyDescent="0.25">
      <c r="A80" s="21"/>
      <c r="B80" s="21"/>
      <c r="C80" s="21"/>
      <c r="D80" s="21"/>
      <c r="E80" s="21"/>
      <c r="F80" s="21"/>
      <c r="G80" s="21"/>
      <c r="H80" s="21"/>
      <c r="I80" s="21"/>
      <c r="J80" s="21"/>
      <c r="K80" s="21"/>
      <c r="L80" s="21"/>
      <c r="M80" s="21"/>
      <c r="N80" s="21"/>
      <c r="O80" s="12"/>
      <c r="P80" s="22"/>
      <c r="Q80" s="22"/>
      <c r="R80" s="22"/>
      <c r="S80" s="89"/>
      <c r="T80" s="22"/>
      <c r="U80" s="13"/>
      <c r="V80" s="45"/>
    </row>
    <row r="81" spans="1:53" ht="101.25" customHeight="1" x14ac:dyDescent="0.25">
      <c r="A81" s="596" t="s">
        <v>641</v>
      </c>
      <c r="B81" s="596"/>
      <c r="C81" s="596"/>
      <c r="D81" s="596"/>
      <c r="E81" s="596"/>
      <c r="F81" s="596"/>
      <c r="G81" s="596"/>
      <c r="H81" s="596"/>
      <c r="I81" s="596"/>
      <c r="J81" s="596"/>
      <c r="K81" s="596"/>
      <c r="L81" s="596"/>
      <c r="M81" s="596"/>
      <c r="N81" s="596"/>
      <c r="O81" s="596"/>
      <c r="P81" s="596"/>
      <c r="Q81" s="596"/>
      <c r="R81" s="596"/>
      <c r="S81" s="596"/>
      <c r="T81" s="596"/>
      <c r="U81" s="596"/>
      <c r="V81" s="74"/>
    </row>
    <row r="82" spans="1:53" ht="36" customHeight="1" thickBot="1" x14ac:dyDescent="0.3">
      <c r="A82" s="30"/>
      <c r="B82" s="30"/>
      <c r="C82" s="30"/>
      <c r="D82" s="30"/>
      <c r="E82" s="30"/>
      <c r="F82" s="30"/>
      <c r="G82" s="30"/>
      <c r="H82" s="30"/>
      <c r="I82" s="30"/>
      <c r="J82" s="30"/>
      <c r="K82" s="30"/>
      <c r="L82" s="30"/>
      <c r="M82" s="30"/>
      <c r="N82" s="30"/>
      <c r="O82" s="30"/>
      <c r="P82" s="30"/>
      <c r="Q82" s="30"/>
      <c r="R82" s="30"/>
      <c r="S82" s="30"/>
      <c r="T82" s="30"/>
      <c r="U82" s="30"/>
      <c r="V82" s="74"/>
    </row>
    <row r="83" spans="1:53" ht="66" customHeight="1" thickTop="1" x14ac:dyDescent="0.25">
      <c r="A83" s="851" t="s">
        <v>530</v>
      </c>
      <c r="B83" s="851"/>
      <c r="C83" s="851"/>
      <c r="D83" s="851"/>
      <c r="E83" s="1209" t="s">
        <v>1259</v>
      </c>
      <c r="F83" s="1210"/>
      <c r="G83" s="1210"/>
      <c r="H83" s="1210"/>
      <c r="I83" s="1210"/>
      <c r="J83" s="1211"/>
      <c r="K83" s="220"/>
      <c r="L83" s="161"/>
      <c r="M83" s="161"/>
      <c r="N83" s="161"/>
      <c r="O83" s="161"/>
      <c r="P83" s="161"/>
      <c r="Q83" s="246"/>
      <c r="R83" s="246"/>
      <c r="S83" s="246"/>
      <c r="T83" s="246"/>
      <c r="U83" s="246"/>
      <c r="V83" s="46"/>
    </row>
    <row r="84" spans="1:53" ht="62.25" customHeight="1" thickBot="1" x14ac:dyDescent="0.3">
      <c r="A84" s="851"/>
      <c r="B84" s="851"/>
      <c r="C84" s="851"/>
      <c r="D84" s="852"/>
      <c r="E84" s="1158" t="s">
        <v>29</v>
      </c>
      <c r="F84" s="1159"/>
      <c r="G84" s="1160" t="s">
        <v>30</v>
      </c>
      <c r="H84" s="1159"/>
      <c r="I84" s="114" t="s">
        <v>9</v>
      </c>
      <c r="J84" s="115" t="s">
        <v>10</v>
      </c>
      <c r="K84" s="207"/>
      <c r="L84" s="162"/>
      <c r="M84" s="162"/>
      <c r="N84" s="162"/>
      <c r="O84" s="162"/>
      <c r="P84" s="162"/>
      <c r="Q84" s="31"/>
      <c r="R84" s="31"/>
      <c r="S84" s="31"/>
      <c r="T84" s="31"/>
      <c r="U84" s="31"/>
      <c r="V84" s="46"/>
    </row>
    <row r="85" spans="1:53" ht="111" customHeight="1" thickTop="1" x14ac:dyDescent="0.25">
      <c r="A85" s="1220" t="s">
        <v>651</v>
      </c>
      <c r="B85" s="1220"/>
      <c r="C85" s="1220"/>
      <c r="D85" s="1221"/>
      <c r="E85" s="1190">
        <f>+E92</f>
        <v>7569607000</v>
      </c>
      <c r="F85" s="960"/>
      <c r="G85" s="1190">
        <f>+G92</f>
        <v>0</v>
      </c>
      <c r="H85" s="960"/>
      <c r="I85" s="1202">
        <f>G85/E85</f>
        <v>0</v>
      </c>
      <c r="J85" s="1067">
        <f>+I85</f>
        <v>0</v>
      </c>
      <c r="K85" s="161"/>
      <c r="L85" s="161"/>
      <c r="M85" s="161"/>
      <c r="N85" s="161"/>
      <c r="O85" s="161"/>
      <c r="P85" s="161"/>
      <c r="Q85" s="31"/>
      <c r="R85" s="31"/>
      <c r="S85" s="31"/>
      <c r="T85" s="31"/>
      <c r="U85" s="31"/>
      <c r="V85" s="46"/>
      <c r="AL85" s="1205" t="s">
        <v>1252</v>
      </c>
      <c r="AM85" s="1205"/>
      <c r="AN85" s="1205"/>
      <c r="AO85" s="1205"/>
      <c r="AP85" s="1205"/>
      <c r="AQ85" s="1205"/>
      <c r="AR85" s="1205"/>
      <c r="AS85" s="1205"/>
      <c r="AT85" s="1205"/>
      <c r="AU85" s="1205"/>
      <c r="AV85" s="1205"/>
      <c r="AW85" s="1205"/>
      <c r="AX85" s="1205"/>
      <c r="AY85" s="1205"/>
      <c r="AZ85" s="1205"/>
      <c r="BA85" s="1205"/>
    </row>
    <row r="86" spans="1:53" ht="60.75" customHeight="1" x14ac:dyDescent="0.25">
      <c r="A86" s="1222"/>
      <c r="B86" s="1222"/>
      <c r="C86" s="1222"/>
      <c r="D86" s="1223"/>
      <c r="E86" s="1037"/>
      <c r="F86" s="962"/>
      <c r="G86" s="1037"/>
      <c r="H86" s="962"/>
      <c r="I86" s="1203"/>
      <c r="J86" s="1068"/>
      <c r="K86" s="161"/>
      <c r="L86" s="161"/>
      <c r="M86" s="161"/>
      <c r="N86" s="161"/>
      <c r="O86" s="161"/>
      <c r="P86" s="161"/>
      <c r="Q86" s="586">
        <v>2016</v>
      </c>
      <c r="R86" s="586"/>
      <c r="S86" s="586"/>
      <c r="T86" s="586"/>
      <c r="U86" s="586">
        <v>2017</v>
      </c>
      <c r="V86" s="586"/>
      <c r="W86" s="586"/>
      <c r="X86" s="586"/>
      <c r="Y86" s="586">
        <v>2018</v>
      </c>
      <c r="Z86" s="586"/>
      <c r="AA86" s="586"/>
      <c r="AB86" s="586"/>
      <c r="AC86" s="586">
        <v>2019</v>
      </c>
      <c r="AD86" s="586"/>
      <c r="AE86" s="586"/>
      <c r="AF86" s="586"/>
      <c r="AG86" s="586">
        <v>2020</v>
      </c>
      <c r="AH86" s="586"/>
      <c r="AI86" s="586"/>
      <c r="AJ86" s="586"/>
      <c r="AL86" s="958"/>
      <c r="AM86" s="958"/>
      <c r="AN86" s="958"/>
      <c r="AO86" s="958"/>
      <c r="AP86" s="958"/>
      <c r="AQ86" s="958"/>
      <c r="AR86" s="958"/>
      <c r="AS86" s="958"/>
      <c r="AT86" s="958"/>
      <c r="AU86" s="958"/>
      <c r="AV86" s="958"/>
      <c r="AW86" s="958"/>
      <c r="AX86" s="958"/>
      <c r="AY86" s="958"/>
      <c r="AZ86" s="958"/>
      <c r="BA86" s="958"/>
    </row>
    <row r="87" spans="1:53" ht="78" customHeight="1" thickBot="1" x14ac:dyDescent="0.3">
      <c r="A87" s="1224"/>
      <c r="B87" s="1224"/>
      <c r="C87" s="1224"/>
      <c r="D87" s="1225"/>
      <c r="E87" s="1039"/>
      <c r="F87" s="1191"/>
      <c r="G87" s="1039"/>
      <c r="H87" s="1191"/>
      <c r="I87" s="1204"/>
      <c r="J87" s="1069"/>
      <c r="K87" s="208"/>
      <c r="L87" s="209"/>
      <c r="M87" s="209"/>
      <c r="N87" s="209"/>
      <c r="O87" s="209"/>
      <c r="P87" s="209"/>
      <c r="Q87" s="586"/>
      <c r="R87" s="586"/>
      <c r="S87" s="586"/>
      <c r="T87" s="586"/>
      <c r="U87" s="586"/>
      <c r="V87" s="586"/>
      <c r="W87" s="586"/>
      <c r="X87" s="586"/>
      <c r="Y87" s="586"/>
      <c r="Z87" s="586"/>
      <c r="AA87" s="586"/>
      <c r="AB87" s="586"/>
      <c r="AC87" s="586"/>
      <c r="AD87" s="586"/>
      <c r="AE87" s="586"/>
      <c r="AF87" s="586"/>
      <c r="AG87" s="586"/>
      <c r="AH87" s="586"/>
      <c r="AI87" s="586"/>
      <c r="AJ87" s="586"/>
      <c r="AL87" s="590" t="s">
        <v>1253</v>
      </c>
      <c r="AM87" s="590"/>
      <c r="AN87" s="590"/>
      <c r="AO87" s="590"/>
      <c r="AP87" s="590" t="s">
        <v>1254</v>
      </c>
      <c r="AQ87" s="590"/>
      <c r="AR87" s="590"/>
      <c r="AS87" s="590"/>
      <c r="AT87" s="590" t="s">
        <v>1255</v>
      </c>
      <c r="AU87" s="590"/>
      <c r="AV87" s="590"/>
      <c r="AW87" s="590"/>
      <c r="AX87" s="590" t="s">
        <v>1256</v>
      </c>
      <c r="AY87" s="590"/>
      <c r="AZ87" s="590"/>
      <c r="BA87" s="590"/>
    </row>
    <row r="88" spans="1:53" ht="110.25" customHeight="1" thickTop="1" thickBot="1" x14ac:dyDescent="0.3">
      <c r="A88" s="591" t="s">
        <v>27</v>
      </c>
      <c r="B88" s="591"/>
      <c r="C88" s="591"/>
      <c r="D88" s="244" t="s">
        <v>147</v>
      </c>
      <c r="E88" s="34" t="s">
        <v>29</v>
      </c>
      <c r="F88" s="267" t="s">
        <v>833</v>
      </c>
      <c r="G88" s="1129" t="s">
        <v>30</v>
      </c>
      <c r="H88" s="1130"/>
      <c r="I88" s="34" t="s">
        <v>31</v>
      </c>
      <c r="J88" s="43" t="s">
        <v>10</v>
      </c>
      <c r="K88" s="591" t="s">
        <v>32</v>
      </c>
      <c r="L88" s="591"/>
      <c r="M88" s="591"/>
      <c r="N88" s="591"/>
      <c r="O88" s="259" t="s">
        <v>7</v>
      </c>
      <c r="P88" s="272" t="s">
        <v>836</v>
      </c>
      <c r="Q88" s="266" t="s">
        <v>11</v>
      </c>
      <c r="R88" s="266" t="s">
        <v>12</v>
      </c>
      <c r="S88" s="39" t="s">
        <v>9</v>
      </c>
      <c r="T88" s="354" t="s">
        <v>10</v>
      </c>
      <c r="U88" s="266" t="s">
        <v>11</v>
      </c>
      <c r="V88" s="266" t="s">
        <v>12</v>
      </c>
      <c r="W88" s="160" t="s">
        <v>9</v>
      </c>
      <c r="X88" s="354" t="s">
        <v>10</v>
      </c>
      <c r="Y88" s="266" t="s">
        <v>11</v>
      </c>
      <c r="Z88" s="266" t="s">
        <v>12</v>
      </c>
      <c r="AA88" s="39" t="s">
        <v>9</v>
      </c>
      <c r="AB88" s="354" t="s">
        <v>10</v>
      </c>
      <c r="AC88" s="266" t="s">
        <v>11</v>
      </c>
      <c r="AD88" s="266" t="s">
        <v>12</v>
      </c>
      <c r="AE88" s="160" t="s">
        <v>9</v>
      </c>
      <c r="AF88" s="354" t="s">
        <v>10</v>
      </c>
      <c r="AG88" s="266" t="s">
        <v>11</v>
      </c>
      <c r="AH88" s="266" t="s">
        <v>12</v>
      </c>
      <c r="AI88" s="160" t="s">
        <v>9</v>
      </c>
      <c r="AJ88" s="354" t="s">
        <v>10</v>
      </c>
      <c r="AL88" s="353" t="s">
        <v>13</v>
      </c>
      <c r="AM88" s="353" t="s">
        <v>14</v>
      </c>
      <c r="AN88" s="165" t="s">
        <v>9</v>
      </c>
      <c r="AO88" s="354" t="s">
        <v>10</v>
      </c>
      <c r="AP88" s="353" t="s">
        <v>13</v>
      </c>
      <c r="AQ88" s="353" t="s">
        <v>14</v>
      </c>
      <c r="AR88" s="165" t="s">
        <v>9</v>
      </c>
      <c r="AS88" s="354" t="s">
        <v>10</v>
      </c>
      <c r="AT88" s="353" t="s">
        <v>13</v>
      </c>
      <c r="AU88" s="353" t="s">
        <v>14</v>
      </c>
      <c r="AV88" s="165" t="s">
        <v>9</v>
      </c>
      <c r="AW88" s="354" t="s">
        <v>10</v>
      </c>
      <c r="AX88" s="353" t="s">
        <v>13</v>
      </c>
      <c r="AY88" s="353" t="s">
        <v>14</v>
      </c>
      <c r="AZ88" s="165" t="s">
        <v>9</v>
      </c>
      <c r="BA88" s="354" t="s">
        <v>10</v>
      </c>
    </row>
    <row r="89" spans="1:53" ht="201.75" customHeight="1" thickTop="1" thickBot="1" x14ac:dyDescent="0.3">
      <c r="A89" s="623" t="s">
        <v>33</v>
      </c>
      <c r="B89" s="850" t="s">
        <v>839</v>
      </c>
      <c r="C89" s="850"/>
      <c r="D89" s="138" t="s">
        <v>500</v>
      </c>
      <c r="E89" s="37">
        <v>998877000</v>
      </c>
      <c r="F89" s="35">
        <f>+E89/'FUENTES '!$L$7</f>
        <v>0.11729135625348527</v>
      </c>
      <c r="G89" s="814"/>
      <c r="H89" s="815"/>
      <c r="I89" s="36">
        <f>G89/E89</f>
        <v>0</v>
      </c>
      <c r="J89" s="54">
        <f>+I89</f>
        <v>0</v>
      </c>
      <c r="K89" s="1032" t="s">
        <v>499</v>
      </c>
      <c r="L89" s="1033"/>
      <c r="M89" s="1033"/>
      <c r="N89" s="1034"/>
      <c r="O89" s="81" t="s">
        <v>110</v>
      </c>
      <c r="P89" s="136">
        <v>276</v>
      </c>
      <c r="Q89" s="283">
        <v>57</v>
      </c>
      <c r="R89" s="283">
        <v>57</v>
      </c>
      <c r="S89" s="356">
        <f>+R89/Q89</f>
        <v>1</v>
      </c>
      <c r="T89" s="53">
        <f>+S89</f>
        <v>1</v>
      </c>
      <c r="U89" s="283">
        <v>60</v>
      </c>
      <c r="V89" s="283">
        <v>60</v>
      </c>
      <c r="W89" s="356">
        <f>+V89/U89</f>
        <v>1</v>
      </c>
      <c r="X89" s="53">
        <f>+W89</f>
        <v>1</v>
      </c>
      <c r="Y89" s="283">
        <v>116</v>
      </c>
      <c r="Z89" s="283">
        <v>116</v>
      </c>
      <c r="AA89" s="356">
        <f>+Z89/Y89</f>
        <v>1</v>
      </c>
      <c r="AB89" s="53">
        <f>+AA89</f>
        <v>1</v>
      </c>
      <c r="AC89" s="283">
        <v>42</v>
      </c>
      <c r="AD89" s="283">
        <f>AQ89</f>
        <v>0</v>
      </c>
      <c r="AE89" s="356">
        <f>+AD89/AC89</f>
        <v>0</v>
      </c>
      <c r="AF89" s="53">
        <f>+AE89</f>
        <v>0</v>
      </c>
      <c r="AG89" s="283">
        <v>1</v>
      </c>
      <c r="AH89" s="283">
        <v>0</v>
      </c>
      <c r="AI89" s="356">
        <f>+AH89/AG89</f>
        <v>0</v>
      </c>
      <c r="AJ89" s="53">
        <f>+AI89</f>
        <v>0</v>
      </c>
      <c r="AL89" s="182"/>
      <c r="AM89" s="182"/>
      <c r="AN89" s="356" t="e">
        <f>AM89/AL89</f>
        <v>#DIV/0!</v>
      </c>
      <c r="AO89" s="42" t="e">
        <f>AN89</f>
        <v>#DIV/0!</v>
      </c>
      <c r="AP89" s="182"/>
      <c r="AQ89" s="182"/>
      <c r="AR89" s="356" t="e">
        <f>AQ89/AP89</f>
        <v>#DIV/0!</v>
      </c>
      <c r="AS89" s="42" t="e">
        <f>AR89</f>
        <v>#DIV/0!</v>
      </c>
      <c r="AT89" s="182"/>
      <c r="AU89" s="182"/>
      <c r="AV89" s="356" t="e">
        <f>AU89/AT89</f>
        <v>#DIV/0!</v>
      </c>
      <c r="AW89" s="42" t="e">
        <f>AV89</f>
        <v>#DIV/0!</v>
      </c>
      <c r="AX89" s="182">
        <f>+AG89</f>
        <v>1</v>
      </c>
      <c r="AY89" s="182"/>
      <c r="AZ89" s="356">
        <f>AY89/AX89</f>
        <v>0</v>
      </c>
      <c r="BA89" s="42">
        <f>AZ89</f>
        <v>0</v>
      </c>
    </row>
    <row r="90" spans="1:53" ht="268.5" customHeight="1" thickTop="1" thickBot="1" x14ac:dyDescent="0.3">
      <c r="A90" s="623"/>
      <c r="B90" s="850" t="s">
        <v>498</v>
      </c>
      <c r="C90" s="850"/>
      <c r="D90" s="138" t="s">
        <v>497</v>
      </c>
      <c r="E90" s="37">
        <v>111796000</v>
      </c>
      <c r="F90" s="35">
        <f>+E90/'FUENTES '!$L$7</f>
        <v>1.3127446586230976E-2</v>
      </c>
      <c r="G90" s="814"/>
      <c r="H90" s="815"/>
      <c r="I90" s="36">
        <f>G90/E90</f>
        <v>0</v>
      </c>
      <c r="J90" s="54">
        <f>+I90</f>
        <v>0</v>
      </c>
      <c r="K90" s="1032" t="s">
        <v>840</v>
      </c>
      <c r="L90" s="1033"/>
      <c r="M90" s="1033"/>
      <c r="N90" s="1034"/>
      <c r="O90" s="81" t="s">
        <v>110</v>
      </c>
      <c r="P90" s="329">
        <v>1</v>
      </c>
      <c r="Q90" s="170">
        <v>0.2</v>
      </c>
      <c r="R90" s="170">
        <v>0.2</v>
      </c>
      <c r="S90" s="356">
        <f>+R90/Q90</f>
        <v>1</v>
      </c>
      <c r="T90" s="53">
        <f>+S90</f>
        <v>1</v>
      </c>
      <c r="U90" s="170">
        <v>0.3</v>
      </c>
      <c r="V90" s="171">
        <v>0.3</v>
      </c>
      <c r="W90" s="356">
        <f>+V90/U90</f>
        <v>1</v>
      </c>
      <c r="X90" s="53">
        <f>+W90</f>
        <v>1</v>
      </c>
      <c r="Y90" s="170">
        <v>0.25</v>
      </c>
      <c r="Z90" s="170">
        <v>0.25</v>
      </c>
      <c r="AA90" s="356">
        <f>+Z90/Y90</f>
        <v>1</v>
      </c>
      <c r="AB90" s="53">
        <f>+AA90</f>
        <v>1</v>
      </c>
      <c r="AC90" s="170">
        <v>0.15</v>
      </c>
      <c r="AD90" s="349">
        <f>AQ90</f>
        <v>0</v>
      </c>
      <c r="AE90" s="356">
        <f>+AD90/AC90</f>
        <v>0</v>
      </c>
      <c r="AF90" s="53">
        <f>+AE90</f>
        <v>0</v>
      </c>
      <c r="AG90" s="170">
        <v>0.1</v>
      </c>
      <c r="AH90" s="171">
        <v>0</v>
      </c>
      <c r="AI90" s="356">
        <f>+AH90/AG90</f>
        <v>0</v>
      </c>
      <c r="AJ90" s="53">
        <f>+AI90</f>
        <v>0</v>
      </c>
      <c r="AL90" s="182"/>
      <c r="AM90" s="182"/>
      <c r="AN90" s="356" t="e">
        <f>AM90/AL90</f>
        <v>#DIV/0!</v>
      </c>
      <c r="AO90" s="42" t="e">
        <f>AN90</f>
        <v>#DIV/0!</v>
      </c>
      <c r="AP90" s="182"/>
      <c r="AQ90" s="182"/>
      <c r="AR90" s="356" t="e">
        <f>AQ90/AP90</f>
        <v>#DIV/0!</v>
      </c>
      <c r="AS90" s="42" t="e">
        <f>AR90</f>
        <v>#DIV/0!</v>
      </c>
      <c r="AT90" s="182"/>
      <c r="AU90" s="182"/>
      <c r="AV90" s="356" t="e">
        <f>AU90/AT90</f>
        <v>#DIV/0!</v>
      </c>
      <c r="AW90" s="42" t="e">
        <f>AV90</f>
        <v>#DIV/0!</v>
      </c>
      <c r="AX90" s="170">
        <f>+AG90</f>
        <v>0.1</v>
      </c>
      <c r="AY90" s="182"/>
      <c r="AZ90" s="356">
        <f>AY90/AX90</f>
        <v>0</v>
      </c>
      <c r="BA90" s="42">
        <f>AZ90</f>
        <v>0</v>
      </c>
    </row>
    <row r="91" spans="1:53" ht="257.25" customHeight="1" thickTop="1" thickBot="1" x14ac:dyDescent="0.3">
      <c r="A91" s="623"/>
      <c r="B91" s="850" t="s">
        <v>496</v>
      </c>
      <c r="C91" s="850"/>
      <c r="D91" s="138" t="s">
        <v>495</v>
      </c>
      <c r="E91" s="37">
        <v>6458934000</v>
      </c>
      <c r="F91" s="35">
        <f>+E91/'FUENTES '!$L$7</f>
        <v>0.75842884440401437</v>
      </c>
      <c r="G91" s="814"/>
      <c r="H91" s="815"/>
      <c r="I91" s="36">
        <f>G91/E91</f>
        <v>0</v>
      </c>
      <c r="J91" s="54">
        <f>+I91</f>
        <v>0</v>
      </c>
      <c r="K91" s="1032" t="s">
        <v>494</v>
      </c>
      <c r="L91" s="1033"/>
      <c r="M91" s="1033"/>
      <c r="N91" s="1034"/>
      <c r="O91" s="81" t="s">
        <v>110</v>
      </c>
      <c r="P91" s="136">
        <v>108</v>
      </c>
      <c r="Q91" s="283">
        <v>34</v>
      </c>
      <c r="R91" s="283">
        <v>34</v>
      </c>
      <c r="S91" s="356">
        <f>+R91/Q91</f>
        <v>1</v>
      </c>
      <c r="T91" s="53">
        <f>+S91</f>
        <v>1</v>
      </c>
      <c r="U91" s="283">
        <v>25</v>
      </c>
      <c r="V91" s="283">
        <v>25</v>
      </c>
      <c r="W91" s="356">
        <f>+V91/U91</f>
        <v>1</v>
      </c>
      <c r="X91" s="53">
        <f>+W91</f>
        <v>1</v>
      </c>
      <c r="Y91" s="283">
        <v>21</v>
      </c>
      <c r="Z91" s="283">
        <v>21</v>
      </c>
      <c r="AA91" s="356">
        <f>+Z91/Y91</f>
        <v>1</v>
      </c>
      <c r="AB91" s="53">
        <f>+AA91</f>
        <v>1</v>
      </c>
      <c r="AC91" s="283">
        <v>19</v>
      </c>
      <c r="AD91" s="283">
        <f>AQ91</f>
        <v>0</v>
      </c>
      <c r="AE91" s="356">
        <f>+AD91/AC91</f>
        <v>0</v>
      </c>
      <c r="AF91" s="53">
        <f>+AE91</f>
        <v>0</v>
      </c>
      <c r="AG91" s="283">
        <v>9</v>
      </c>
      <c r="AH91" s="283">
        <v>0</v>
      </c>
      <c r="AI91" s="356">
        <f>+AH91/AG91</f>
        <v>0</v>
      </c>
      <c r="AJ91" s="53">
        <f>+AI91</f>
        <v>0</v>
      </c>
      <c r="AL91" s="182"/>
      <c r="AM91" s="182"/>
      <c r="AN91" s="356" t="e">
        <f>AM91/AL91</f>
        <v>#DIV/0!</v>
      </c>
      <c r="AO91" s="42" t="e">
        <f>AN91</f>
        <v>#DIV/0!</v>
      </c>
      <c r="AP91" s="182"/>
      <c r="AQ91" s="182"/>
      <c r="AR91" s="356" t="e">
        <f>AQ91/AP91</f>
        <v>#DIV/0!</v>
      </c>
      <c r="AS91" s="42" t="e">
        <f>AR91</f>
        <v>#DIV/0!</v>
      </c>
      <c r="AT91" s="182"/>
      <c r="AU91" s="182"/>
      <c r="AV91" s="356" t="e">
        <f>AU91/AT91</f>
        <v>#DIV/0!</v>
      </c>
      <c r="AW91" s="42" t="e">
        <f>AV91</f>
        <v>#DIV/0!</v>
      </c>
      <c r="AX91" s="182">
        <f>+AG91</f>
        <v>9</v>
      </c>
      <c r="AY91" s="182"/>
      <c r="AZ91" s="356">
        <f>AY91/AX91</f>
        <v>0</v>
      </c>
      <c r="BA91" s="42">
        <f>AZ91</f>
        <v>0</v>
      </c>
    </row>
    <row r="92" spans="1:53" ht="117" customHeight="1" thickTop="1" thickBot="1" x14ac:dyDescent="0.3">
      <c r="A92" s="809" t="s">
        <v>34</v>
      </c>
      <c r="B92" s="810"/>
      <c r="C92" s="811"/>
      <c r="D92" s="235"/>
      <c r="E92" s="38">
        <f>SUM(E89:E91)</f>
        <v>7569607000</v>
      </c>
      <c r="F92" s="339">
        <f>+E92/'FUENTES '!$L$7</f>
        <v>0.88884764724373055</v>
      </c>
      <c r="G92" s="848">
        <f>SUM(G89:H91)</f>
        <v>0</v>
      </c>
      <c r="H92" s="849">
        <v>0</v>
      </c>
      <c r="I92" s="337">
        <f>G92/E92</f>
        <v>0</v>
      </c>
      <c r="J92" s="54">
        <f>+I92</f>
        <v>0</v>
      </c>
      <c r="K92" s="600"/>
      <c r="L92" s="600"/>
      <c r="M92" s="600"/>
      <c r="N92" s="600"/>
      <c r="O92" s="144"/>
      <c r="P92" s="74"/>
      <c r="Q92" s="74"/>
      <c r="R92" s="74"/>
      <c r="S92" s="90"/>
      <c r="T92" s="74"/>
      <c r="U92" s="74"/>
      <c r="V92" s="46"/>
    </row>
    <row r="93" spans="1:53" s="45" customFormat="1" ht="15.75" customHeight="1" thickTop="1" x14ac:dyDescent="0.25">
      <c r="A93" s="40"/>
      <c r="B93" s="40"/>
      <c r="C93" s="40"/>
      <c r="D93" s="40"/>
      <c r="E93" s="40"/>
      <c r="F93" s="40"/>
      <c r="G93" s="40"/>
      <c r="H93" s="40"/>
      <c r="I93" s="40"/>
      <c r="J93" s="40"/>
      <c r="K93" s="40"/>
      <c r="L93" s="40"/>
      <c r="M93" s="40"/>
      <c r="N93" s="40"/>
      <c r="O93" s="40"/>
      <c r="P93" s="40"/>
      <c r="Q93" s="40"/>
      <c r="R93" s="40"/>
      <c r="S93" s="85"/>
      <c r="T93" s="40"/>
      <c r="U93" s="40"/>
      <c r="V93" s="46"/>
    </row>
    <row r="97" spans="1:22" ht="13.5" thickBot="1" x14ac:dyDescent="0.3"/>
    <row r="98" spans="1:22" ht="113.25" customHeight="1" thickTop="1" thickBot="1" x14ac:dyDescent="0.3">
      <c r="A98" s="1072" t="s">
        <v>35</v>
      </c>
      <c r="B98" s="1073"/>
      <c r="C98" s="637">
        <v>43860</v>
      </c>
      <c r="D98" s="637"/>
      <c r="E98" s="157" t="s">
        <v>36</v>
      </c>
      <c r="F98" s="52"/>
      <c r="G98" s="638" t="s">
        <v>37</v>
      </c>
      <c r="H98" s="639"/>
      <c r="I98" s="44"/>
      <c r="J98" s="184" t="s">
        <v>38</v>
      </c>
      <c r="K98" s="44"/>
      <c r="L98" s="640" t="s">
        <v>39</v>
      </c>
      <c r="M98" s="641"/>
      <c r="N98" s="158"/>
      <c r="O98" s="185" t="s">
        <v>40</v>
      </c>
      <c r="V98" s="74"/>
    </row>
    <row r="99" spans="1:22" ht="13.5" thickTop="1" x14ac:dyDescent="0.25"/>
  </sheetData>
  <autoFilter ref="A44:AP79" xr:uid="{00000000-0009-0000-0000-00000A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95">
    <mergeCell ref="A98:B98"/>
    <mergeCell ref="C98:D98"/>
    <mergeCell ref="G98:H98"/>
    <mergeCell ref="L98:M98"/>
    <mergeCell ref="H44:J45"/>
    <mergeCell ref="H74:J74"/>
    <mergeCell ref="B77:C77"/>
    <mergeCell ref="B78:C78"/>
    <mergeCell ref="B74:C74"/>
    <mergeCell ref="B75:C75"/>
    <mergeCell ref="F63:G63"/>
    <mergeCell ref="B64:C64"/>
    <mergeCell ref="F64:G64"/>
    <mergeCell ref="B65:C65"/>
    <mergeCell ref="F65:G65"/>
    <mergeCell ref="B66:C66"/>
    <mergeCell ref="F66:G66"/>
    <mergeCell ref="H61:J61"/>
    <mergeCell ref="H63:J63"/>
    <mergeCell ref="H64:J64"/>
    <mergeCell ref="H65:J65"/>
    <mergeCell ref="H66:J66"/>
    <mergeCell ref="B61:C61"/>
    <mergeCell ref="F61:G61"/>
    <mergeCell ref="A39:B39"/>
    <mergeCell ref="C39:F39"/>
    <mergeCell ref="A42:Y42"/>
    <mergeCell ref="B44:C45"/>
    <mergeCell ref="T44:T45"/>
    <mergeCell ref="D44:D45"/>
    <mergeCell ref="V44:Y44"/>
    <mergeCell ref="G39:I39"/>
    <mergeCell ref="J39:L39"/>
    <mergeCell ref="P39:S39"/>
    <mergeCell ref="U44:U45"/>
    <mergeCell ref="B62:C62"/>
    <mergeCell ref="F62:G62"/>
    <mergeCell ref="B63:C63"/>
    <mergeCell ref="B57:C57"/>
    <mergeCell ref="F57:G57"/>
    <mergeCell ref="B58:C58"/>
    <mergeCell ref="F58:G58"/>
    <mergeCell ref="B59:C59"/>
    <mergeCell ref="F59:G59"/>
    <mergeCell ref="B60:C60"/>
    <mergeCell ref="F60:G60"/>
    <mergeCell ref="L44:L45"/>
    <mergeCell ref="B56:C56"/>
    <mergeCell ref="F56:G56"/>
    <mergeCell ref="B52:C52"/>
    <mergeCell ref="F52:G52"/>
    <mergeCell ref="B53:C53"/>
    <mergeCell ref="F53:G53"/>
    <mergeCell ref="B54:C54"/>
    <mergeCell ref="F54:G54"/>
    <mergeCell ref="B55:C55"/>
    <mergeCell ref="F55:G55"/>
    <mergeCell ref="P54:R54"/>
    <mergeCell ref="A30:B30"/>
    <mergeCell ref="C28:Y28"/>
    <mergeCell ref="A28:B28"/>
    <mergeCell ref="U21:U22"/>
    <mergeCell ref="A23:H23"/>
    <mergeCell ref="I23:N23"/>
    <mergeCell ref="P23:R23"/>
    <mergeCell ref="A32:A33"/>
    <mergeCell ref="U12:U13"/>
    <mergeCell ref="S32:S33"/>
    <mergeCell ref="E38:H38"/>
    <mergeCell ref="E37:H37"/>
    <mergeCell ref="E36:H36"/>
    <mergeCell ref="E35:H35"/>
    <mergeCell ref="E34:H34"/>
    <mergeCell ref="E32:H33"/>
    <mergeCell ref="B38:C38"/>
    <mergeCell ref="D32:D33"/>
    <mergeCell ref="A21:H22"/>
    <mergeCell ref="B37:C37"/>
    <mergeCell ref="B36:C36"/>
    <mergeCell ref="B35:C35"/>
    <mergeCell ref="B34:C34"/>
    <mergeCell ref="B32:C33"/>
    <mergeCell ref="A26:Y26"/>
    <mergeCell ref="C30:Y30"/>
    <mergeCell ref="C29:Y29"/>
    <mergeCell ref="L34:N34"/>
    <mergeCell ref="P34:R34"/>
    <mergeCell ref="U32:U33"/>
    <mergeCell ref="V32:Y32"/>
    <mergeCell ref="S21:S22"/>
    <mergeCell ref="T21:T22"/>
    <mergeCell ref="A29:B29"/>
    <mergeCell ref="A6:B6"/>
    <mergeCell ref="C6:U6"/>
    <mergeCell ref="C8:U8"/>
    <mergeCell ref="A14:C16"/>
    <mergeCell ref="D14:E16"/>
    <mergeCell ref="V21:Y21"/>
    <mergeCell ref="A3:U3"/>
    <mergeCell ref="A5:U5"/>
    <mergeCell ref="A12:C13"/>
    <mergeCell ref="D12:E13"/>
    <mergeCell ref="F12:H13"/>
    <mergeCell ref="I12:I13"/>
    <mergeCell ref="J12:O13"/>
    <mergeCell ref="P12:S13"/>
    <mergeCell ref="J15:O15"/>
    <mergeCell ref="I21:N22"/>
    <mergeCell ref="O21:O22"/>
    <mergeCell ref="P21:R22"/>
    <mergeCell ref="V12:Y12"/>
    <mergeCell ref="A10:Y10"/>
    <mergeCell ref="A19:Y19"/>
    <mergeCell ref="E44:E45"/>
    <mergeCell ref="F44:G45"/>
    <mergeCell ref="K44:K45"/>
    <mergeCell ref="G88:H88"/>
    <mergeCell ref="K88:N88"/>
    <mergeCell ref="K90:N90"/>
    <mergeCell ref="A92:C92"/>
    <mergeCell ref="G92:H92"/>
    <mergeCell ref="K92:N92"/>
    <mergeCell ref="A89:A91"/>
    <mergeCell ref="B90:C90"/>
    <mergeCell ref="G90:H90"/>
    <mergeCell ref="B89:C89"/>
    <mergeCell ref="K89:N89"/>
    <mergeCell ref="G89:H89"/>
    <mergeCell ref="B91:C91"/>
    <mergeCell ref="G91:H91"/>
    <mergeCell ref="K91:N91"/>
    <mergeCell ref="A88:C88"/>
    <mergeCell ref="B76:C76"/>
    <mergeCell ref="A44:A45"/>
    <mergeCell ref="A83:D84"/>
    <mergeCell ref="A85:D87"/>
    <mergeCell ref="H75:J75"/>
    <mergeCell ref="B47:C47"/>
    <mergeCell ref="B48:C48"/>
    <mergeCell ref="B49:C49"/>
    <mergeCell ref="B50:C50"/>
    <mergeCell ref="B51:C51"/>
    <mergeCell ref="P76:R76"/>
    <mergeCell ref="F77:G77"/>
    <mergeCell ref="P77:R77"/>
    <mergeCell ref="F79:G79"/>
    <mergeCell ref="P79:R79"/>
    <mergeCell ref="B79:C79"/>
    <mergeCell ref="H79:J79"/>
    <mergeCell ref="H76:J76"/>
    <mergeCell ref="H77:J77"/>
    <mergeCell ref="H78:J78"/>
    <mergeCell ref="P78:R78"/>
    <mergeCell ref="H70:J70"/>
    <mergeCell ref="H71:J71"/>
    <mergeCell ref="H72:J72"/>
    <mergeCell ref="B70:C70"/>
    <mergeCell ref="F70:G70"/>
    <mergeCell ref="B71:C71"/>
    <mergeCell ref="F71:G71"/>
    <mergeCell ref="B67:C67"/>
    <mergeCell ref="M44:M45"/>
    <mergeCell ref="N44:N45"/>
    <mergeCell ref="O44:O45"/>
    <mergeCell ref="P44:R45"/>
    <mergeCell ref="S44:S45"/>
    <mergeCell ref="L32:N33"/>
    <mergeCell ref="P15:S15"/>
    <mergeCell ref="J14:O14"/>
    <mergeCell ref="P14:S14"/>
    <mergeCell ref="L36:N36"/>
    <mergeCell ref="P36:R36"/>
    <mergeCell ref="O32:O33"/>
    <mergeCell ref="L35:N35"/>
    <mergeCell ref="P35:R35"/>
    <mergeCell ref="P37:R37"/>
    <mergeCell ref="I35:K35"/>
    <mergeCell ref="I34:K34"/>
    <mergeCell ref="I32:K33"/>
    <mergeCell ref="P38:R38"/>
    <mergeCell ref="L38:N38"/>
    <mergeCell ref="L37:N37"/>
    <mergeCell ref="I38:K38"/>
    <mergeCell ref="I37:K37"/>
    <mergeCell ref="I36:K36"/>
    <mergeCell ref="AA10:AP10"/>
    <mergeCell ref="AA12:AD12"/>
    <mergeCell ref="AE12:AH12"/>
    <mergeCell ref="AI12:AL12"/>
    <mergeCell ref="AM12:AP12"/>
    <mergeCell ref="AA19:AP19"/>
    <mergeCell ref="P32:R33"/>
    <mergeCell ref="F14:H16"/>
    <mergeCell ref="I15:I16"/>
    <mergeCell ref="J16:O16"/>
    <mergeCell ref="P16:S16"/>
    <mergeCell ref="T12:T13"/>
    <mergeCell ref="T32:T33"/>
    <mergeCell ref="AA21:AD21"/>
    <mergeCell ref="AE21:AH21"/>
    <mergeCell ref="AI21:AL21"/>
    <mergeCell ref="AM21:AP21"/>
    <mergeCell ref="AL87:AO87"/>
    <mergeCell ref="AP87:AS87"/>
    <mergeCell ref="AI44:AL44"/>
    <mergeCell ref="AM44:AP44"/>
    <mergeCell ref="AC86:AF87"/>
    <mergeCell ref="AG86:AJ87"/>
    <mergeCell ref="Y86:AB87"/>
    <mergeCell ref="AT87:AW87"/>
    <mergeCell ref="AX87:BA87"/>
    <mergeCell ref="AA30:AP30"/>
    <mergeCell ref="AA32:AD32"/>
    <mergeCell ref="AE32:AH32"/>
    <mergeCell ref="AI32:AL32"/>
    <mergeCell ref="AM32:AP32"/>
    <mergeCell ref="AA42:AP42"/>
    <mergeCell ref="AA44:AD44"/>
    <mergeCell ref="AE44:AH44"/>
    <mergeCell ref="AL85:BA86"/>
    <mergeCell ref="E84:F84"/>
    <mergeCell ref="G84:H84"/>
    <mergeCell ref="J85:J87"/>
    <mergeCell ref="E85:F87"/>
    <mergeCell ref="G85:H87"/>
    <mergeCell ref="I85:I87"/>
    <mergeCell ref="F78:G78"/>
    <mergeCell ref="F74:G74"/>
    <mergeCell ref="F49:G49"/>
    <mergeCell ref="F50:G50"/>
    <mergeCell ref="F51:G51"/>
    <mergeCell ref="H52:J52"/>
    <mergeCell ref="H53:J53"/>
    <mergeCell ref="H54:J54"/>
    <mergeCell ref="H55:J55"/>
    <mergeCell ref="H56:J56"/>
    <mergeCell ref="H57:J57"/>
    <mergeCell ref="E83:J83"/>
    <mergeCell ref="A81:U81"/>
    <mergeCell ref="Q86:T87"/>
    <mergeCell ref="U86:X87"/>
    <mergeCell ref="F67:G67"/>
    <mergeCell ref="B68:C68"/>
    <mergeCell ref="F68:G68"/>
    <mergeCell ref="F76:G76"/>
    <mergeCell ref="H58:J58"/>
    <mergeCell ref="H59:J59"/>
    <mergeCell ref="H60:J60"/>
    <mergeCell ref="H67:J67"/>
    <mergeCell ref="H68:J68"/>
    <mergeCell ref="H69:J69"/>
    <mergeCell ref="P68:R68"/>
    <mergeCell ref="P69:R69"/>
    <mergeCell ref="H62:J62"/>
    <mergeCell ref="F69:G69"/>
    <mergeCell ref="F72:G72"/>
    <mergeCell ref="P58:R58"/>
    <mergeCell ref="P59:R59"/>
    <mergeCell ref="P60:R60"/>
    <mergeCell ref="P61:R61"/>
    <mergeCell ref="P71:R71"/>
    <mergeCell ref="P72:R72"/>
    <mergeCell ref="P47:R47"/>
    <mergeCell ref="P48:R48"/>
    <mergeCell ref="P49:R49"/>
    <mergeCell ref="P50:R50"/>
    <mergeCell ref="P51:R51"/>
    <mergeCell ref="P70:R70"/>
    <mergeCell ref="P74:R74"/>
    <mergeCell ref="F75:G75"/>
    <mergeCell ref="P75:R75"/>
    <mergeCell ref="H47:J47"/>
    <mergeCell ref="H48:J48"/>
    <mergeCell ref="H49:J49"/>
    <mergeCell ref="H50:J50"/>
    <mergeCell ref="H51:J51"/>
    <mergeCell ref="F47:G47"/>
    <mergeCell ref="F48:G48"/>
    <mergeCell ref="P55:R55"/>
    <mergeCell ref="P56:R56"/>
    <mergeCell ref="P57:R57"/>
    <mergeCell ref="B73:C73"/>
    <mergeCell ref="F73:G73"/>
    <mergeCell ref="H73:J73"/>
    <mergeCell ref="P73:R73"/>
    <mergeCell ref="P52:R52"/>
    <mergeCell ref="P53:R53"/>
    <mergeCell ref="P62:R62"/>
    <mergeCell ref="P63:R63"/>
    <mergeCell ref="P64:R64"/>
    <mergeCell ref="P65:R65"/>
    <mergeCell ref="P66:R66"/>
    <mergeCell ref="P67:R67"/>
    <mergeCell ref="B69:C69"/>
    <mergeCell ref="B72:C72"/>
  </mergeCells>
  <conditionalFormatting sqref="Y14">
    <cfRule type="iconSet" priority="1116">
      <iconSet iconSet="4Arrows" showValue="0">
        <cfvo type="percent" val="0"/>
        <cfvo type="num" val="0.6"/>
        <cfvo type="num" val="0.8"/>
        <cfvo type="num" val="0.9"/>
      </iconSet>
    </cfRule>
    <cfRule type="cellIs" dxfId="731" priority="1117" operator="lessThan">
      <formula>0.6</formula>
    </cfRule>
    <cfRule type="cellIs" dxfId="730" priority="1118" operator="between">
      <formula>0.8</formula>
      <formula>0.899999999999999</formula>
    </cfRule>
    <cfRule type="cellIs" dxfId="729" priority="1119" operator="between">
      <formula>0.6</formula>
      <formula>0.8</formula>
    </cfRule>
    <cfRule type="cellIs" dxfId="728" priority="1120" operator="greaterThanOrEqual">
      <formula>0.9</formula>
    </cfRule>
  </conditionalFormatting>
  <conditionalFormatting sqref="Y15:Y16">
    <cfRule type="iconSet" priority="1111">
      <iconSet iconSet="4Arrows" showValue="0">
        <cfvo type="percent" val="0"/>
        <cfvo type="num" val="0.6"/>
        <cfvo type="num" val="0.8"/>
        <cfvo type="num" val="0.9"/>
      </iconSet>
    </cfRule>
    <cfRule type="cellIs" dxfId="727" priority="1112" operator="lessThan">
      <formula>0.6</formula>
    </cfRule>
    <cfRule type="cellIs" dxfId="726" priority="1113" operator="between">
      <formula>0.8</formula>
      <formula>0.899999999999999</formula>
    </cfRule>
    <cfRule type="cellIs" dxfId="725" priority="1114" operator="between">
      <formula>0.6</formula>
      <formula>0.8</formula>
    </cfRule>
    <cfRule type="cellIs" dxfId="724" priority="1115" operator="greaterThanOrEqual">
      <formula>0.9</formula>
    </cfRule>
  </conditionalFormatting>
  <conditionalFormatting sqref="AD14:AD16">
    <cfRule type="iconSet" priority="1106">
      <iconSet iconSet="4Arrows" showValue="0">
        <cfvo type="percent" val="0"/>
        <cfvo type="num" val="0.6"/>
        <cfvo type="num" val="0.8"/>
        <cfvo type="num" val="0.9"/>
      </iconSet>
    </cfRule>
    <cfRule type="cellIs" dxfId="723" priority="1107" operator="lessThan">
      <formula>0.6</formula>
    </cfRule>
    <cfRule type="cellIs" dxfId="722" priority="1108" operator="between">
      <formula>0.8</formula>
      <formula>0.899999999999999</formula>
    </cfRule>
    <cfRule type="cellIs" dxfId="721" priority="1109" operator="between">
      <formula>0.6</formula>
      <formula>0.8</formula>
    </cfRule>
    <cfRule type="cellIs" dxfId="720" priority="1110" operator="greaterThanOrEqual">
      <formula>0.9</formula>
    </cfRule>
  </conditionalFormatting>
  <conditionalFormatting sqref="J85">
    <cfRule type="iconSet" priority="1056">
      <iconSet iconSet="4Arrows" showValue="0">
        <cfvo type="percent" val="0"/>
        <cfvo type="num" val="0.6"/>
        <cfvo type="num" val="0.8"/>
        <cfvo type="num" val="0.9"/>
      </iconSet>
    </cfRule>
    <cfRule type="cellIs" dxfId="719" priority="1057" operator="lessThan">
      <formula>0.6</formula>
    </cfRule>
    <cfRule type="cellIs" dxfId="718" priority="1058" operator="between">
      <formula>0.8</formula>
      <formula>0.899999999999999</formula>
    </cfRule>
    <cfRule type="cellIs" dxfId="717" priority="1059" operator="between">
      <formula>0.6</formula>
      <formula>0.8</formula>
    </cfRule>
    <cfRule type="cellIs" dxfId="716" priority="1060" operator="greaterThanOrEqual">
      <formula>0.9</formula>
    </cfRule>
  </conditionalFormatting>
  <conditionalFormatting sqref="J89 J91:J92">
    <cfRule type="iconSet" priority="1061">
      <iconSet iconSet="4Arrows" showValue="0">
        <cfvo type="percent" val="0"/>
        <cfvo type="num" val="0.6"/>
        <cfvo type="num" val="0.8"/>
        <cfvo type="num" val="0.9"/>
      </iconSet>
    </cfRule>
    <cfRule type="cellIs" dxfId="715" priority="1062" operator="lessThan">
      <formula>0.6</formula>
    </cfRule>
    <cfRule type="cellIs" dxfId="714" priority="1063" operator="between">
      <formula>0.8</formula>
      <formula>0.899999999999999</formula>
    </cfRule>
    <cfRule type="cellIs" dxfId="713" priority="1064" operator="between">
      <formula>0.6</formula>
      <formula>0.8</formula>
    </cfRule>
    <cfRule type="cellIs" dxfId="712" priority="1065" operator="greaterThanOrEqual">
      <formula>0.9</formula>
    </cfRule>
  </conditionalFormatting>
  <conditionalFormatting sqref="J90">
    <cfRule type="iconSet" priority="1051">
      <iconSet iconSet="4Arrows" showValue="0">
        <cfvo type="percent" val="0"/>
        <cfvo type="num" val="0.6"/>
        <cfvo type="num" val="0.8"/>
        <cfvo type="num" val="0.9"/>
      </iconSet>
    </cfRule>
    <cfRule type="cellIs" dxfId="711" priority="1052" operator="lessThan">
      <formula>0.6</formula>
    </cfRule>
    <cfRule type="cellIs" dxfId="710" priority="1053" operator="between">
      <formula>0.8</formula>
      <formula>0.899999999999999</formula>
    </cfRule>
    <cfRule type="cellIs" dxfId="709" priority="1054" operator="between">
      <formula>0.6</formula>
      <formula>0.8</formula>
    </cfRule>
    <cfRule type="cellIs" dxfId="708" priority="1055" operator="greaterThanOrEqual">
      <formula>0.9</formula>
    </cfRule>
  </conditionalFormatting>
  <conditionalFormatting sqref="X89">
    <cfRule type="iconSet" priority="1046">
      <iconSet iconSet="4Arrows" showValue="0">
        <cfvo type="percent" val="0"/>
        <cfvo type="num" val="0.6"/>
        <cfvo type="num" val="0.8"/>
        <cfvo type="num" val="0.9"/>
      </iconSet>
    </cfRule>
    <cfRule type="cellIs" dxfId="707" priority="1047" operator="lessThan">
      <formula>0.6</formula>
    </cfRule>
    <cfRule type="cellIs" dxfId="706" priority="1048" operator="between">
      <formula>0.8</formula>
      <formula>0.899999999999999</formula>
    </cfRule>
    <cfRule type="cellIs" dxfId="705" priority="1049" operator="between">
      <formula>0.6</formula>
      <formula>0.8</formula>
    </cfRule>
    <cfRule type="cellIs" dxfId="704" priority="1050" operator="greaterThanOrEqual">
      <formula>0.9</formula>
    </cfRule>
  </conditionalFormatting>
  <conditionalFormatting sqref="T89">
    <cfRule type="iconSet" priority="1041">
      <iconSet iconSet="4Arrows" showValue="0">
        <cfvo type="percent" val="0"/>
        <cfvo type="num" val="0.6"/>
        <cfvo type="num" val="0.8"/>
        <cfvo type="num" val="0.9"/>
      </iconSet>
    </cfRule>
    <cfRule type="cellIs" dxfId="703" priority="1042" operator="lessThan">
      <formula>0.6</formula>
    </cfRule>
    <cfRule type="cellIs" dxfId="702" priority="1043" operator="between">
      <formula>0.8</formula>
      <formula>0.899999999999999</formula>
    </cfRule>
    <cfRule type="cellIs" dxfId="701" priority="1044" operator="between">
      <formula>0.6</formula>
      <formula>0.8</formula>
    </cfRule>
    <cfRule type="cellIs" dxfId="700" priority="1045" operator="greaterThanOrEqual">
      <formula>0.9</formula>
    </cfRule>
  </conditionalFormatting>
  <conditionalFormatting sqref="X90:X91">
    <cfRule type="iconSet" priority="1036">
      <iconSet iconSet="4Arrows" showValue="0">
        <cfvo type="percent" val="0"/>
        <cfvo type="num" val="0.6"/>
        <cfvo type="num" val="0.8"/>
        <cfvo type="num" val="0.9"/>
      </iconSet>
    </cfRule>
    <cfRule type="cellIs" dxfId="699" priority="1037" operator="lessThan">
      <formula>0.6</formula>
    </cfRule>
    <cfRule type="cellIs" dxfId="698" priority="1038" operator="between">
      <formula>0.8</formula>
      <formula>0.899999999999999</formula>
    </cfRule>
    <cfRule type="cellIs" dxfId="697" priority="1039" operator="between">
      <formula>0.6</formula>
      <formula>0.8</formula>
    </cfRule>
    <cfRule type="cellIs" dxfId="696" priority="1040" operator="greaterThanOrEqual">
      <formula>0.9</formula>
    </cfRule>
  </conditionalFormatting>
  <conditionalFormatting sqref="T90:T91">
    <cfRule type="iconSet" priority="1031">
      <iconSet iconSet="4Arrows" showValue="0">
        <cfvo type="percent" val="0"/>
        <cfvo type="num" val="0.6"/>
        <cfvo type="num" val="0.8"/>
        <cfvo type="num" val="0.9"/>
      </iconSet>
    </cfRule>
    <cfRule type="cellIs" dxfId="695" priority="1032" operator="lessThan">
      <formula>0.6</formula>
    </cfRule>
    <cfRule type="cellIs" dxfId="694" priority="1033" operator="between">
      <formula>0.8</formula>
      <formula>0.899999999999999</formula>
    </cfRule>
    <cfRule type="cellIs" dxfId="693" priority="1034" operator="between">
      <formula>0.6</formula>
      <formula>0.8</formula>
    </cfRule>
    <cfRule type="cellIs" dxfId="692" priority="1035" operator="greaterThanOrEqual">
      <formula>0.9</formula>
    </cfRule>
  </conditionalFormatting>
  <conditionalFormatting sqref="AF89">
    <cfRule type="iconSet" priority="1006">
      <iconSet iconSet="4Arrows" showValue="0">
        <cfvo type="percent" val="0"/>
        <cfvo type="num" val="0.6"/>
        <cfvo type="num" val="0.8"/>
        <cfvo type="num" val="0.9"/>
      </iconSet>
    </cfRule>
    <cfRule type="cellIs" dxfId="691" priority="1007" operator="lessThan">
      <formula>0.6</formula>
    </cfRule>
    <cfRule type="cellIs" dxfId="690" priority="1008" operator="between">
      <formula>0.8</formula>
      <formula>0.899999999999999</formula>
    </cfRule>
    <cfRule type="cellIs" dxfId="689" priority="1009" operator="between">
      <formula>0.6</formula>
      <formula>0.8</formula>
    </cfRule>
    <cfRule type="cellIs" dxfId="688" priority="1010" operator="greaterThanOrEqual">
      <formula>0.9</formula>
    </cfRule>
  </conditionalFormatting>
  <conditionalFormatting sqref="AB89">
    <cfRule type="iconSet" priority="1001">
      <iconSet iconSet="4Arrows" showValue="0">
        <cfvo type="percent" val="0"/>
        <cfvo type="num" val="0.6"/>
        <cfvo type="num" val="0.8"/>
        <cfvo type="num" val="0.9"/>
      </iconSet>
    </cfRule>
    <cfRule type="cellIs" dxfId="687" priority="1002" operator="lessThan">
      <formula>0.6</formula>
    </cfRule>
    <cfRule type="cellIs" dxfId="686" priority="1003" operator="between">
      <formula>0.8</formula>
      <formula>0.899999999999999</formula>
    </cfRule>
    <cfRule type="cellIs" dxfId="685" priority="1004" operator="between">
      <formula>0.6</formula>
      <formula>0.8</formula>
    </cfRule>
    <cfRule type="cellIs" dxfId="684" priority="1005" operator="greaterThanOrEqual">
      <formula>0.9</formula>
    </cfRule>
  </conditionalFormatting>
  <conditionalFormatting sqref="AF90:AF91">
    <cfRule type="iconSet" priority="996">
      <iconSet iconSet="4Arrows" showValue="0">
        <cfvo type="percent" val="0"/>
        <cfvo type="num" val="0.6"/>
        <cfvo type="num" val="0.8"/>
        <cfvo type="num" val="0.9"/>
      </iconSet>
    </cfRule>
    <cfRule type="cellIs" dxfId="683" priority="997" operator="lessThan">
      <formula>0.6</formula>
    </cfRule>
    <cfRule type="cellIs" dxfId="682" priority="998" operator="between">
      <formula>0.8</formula>
      <formula>0.899999999999999</formula>
    </cfRule>
    <cfRule type="cellIs" dxfId="681" priority="999" operator="between">
      <formula>0.6</formula>
      <formula>0.8</formula>
    </cfRule>
    <cfRule type="cellIs" dxfId="680" priority="1000" operator="greaterThanOrEqual">
      <formula>0.9</formula>
    </cfRule>
  </conditionalFormatting>
  <conditionalFormatting sqref="AB90:AB91">
    <cfRule type="iconSet" priority="991">
      <iconSet iconSet="4Arrows" showValue="0">
        <cfvo type="percent" val="0"/>
        <cfvo type="num" val="0.6"/>
        <cfvo type="num" val="0.8"/>
        <cfvo type="num" val="0.9"/>
      </iconSet>
    </cfRule>
    <cfRule type="cellIs" dxfId="679" priority="992" operator="lessThan">
      <formula>0.6</formula>
    </cfRule>
    <cfRule type="cellIs" dxfId="678" priority="993" operator="between">
      <formula>0.8</formula>
      <formula>0.899999999999999</formula>
    </cfRule>
    <cfRule type="cellIs" dxfId="677" priority="994" operator="between">
      <formula>0.6</formula>
      <formula>0.8</formula>
    </cfRule>
    <cfRule type="cellIs" dxfId="676" priority="995" operator="greaterThanOrEqual">
      <formula>0.9</formula>
    </cfRule>
  </conditionalFormatting>
  <conditionalFormatting sqref="AJ89">
    <cfRule type="iconSet" priority="986">
      <iconSet iconSet="4Arrows" showValue="0">
        <cfvo type="percent" val="0"/>
        <cfvo type="num" val="0.6"/>
        <cfvo type="num" val="0.8"/>
        <cfvo type="num" val="0.9"/>
      </iconSet>
    </cfRule>
    <cfRule type="cellIs" dxfId="675" priority="987" operator="lessThan">
      <formula>0.6</formula>
    </cfRule>
    <cfRule type="cellIs" dxfId="674" priority="988" operator="between">
      <formula>0.8</formula>
      <formula>0.899999999999999</formula>
    </cfRule>
    <cfRule type="cellIs" dxfId="673" priority="989" operator="between">
      <formula>0.6</formula>
      <formula>0.8</formula>
    </cfRule>
    <cfRule type="cellIs" dxfId="672" priority="990" operator="greaterThanOrEqual">
      <formula>0.9</formula>
    </cfRule>
  </conditionalFormatting>
  <conditionalFormatting sqref="AJ90:AJ91">
    <cfRule type="iconSet" priority="981">
      <iconSet iconSet="4Arrows" showValue="0">
        <cfvo type="percent" val="0"/>
        <cfvo type="num" val="0.6"/>
        <cfvo type="num" val="0.8"/>
        <cfvo type="num" val="0.9"/>
      </iconSet>
    </cfRule>
    <cfRule type="cellIs" dxfId="671" priority="982" operator="lessThan">
      <formula>0.6</formula>
    </cfRule>
    <cfRule type="cellIs" dxfId="670" priority="983" operator="between">
      <formula>0.8</formula>
      <formula>0.899999999999999</formula>
    </cfRule>
    <cfRule type="cellIs" dxfId="669" priority="984" operator="between">
      <formula>0.6</formula>
      <formula>0.8</formula>
    </cfRule>
    <cfRule type="cellIs" dxfId="668" priority="985" operator="greaterThanOrEqual">
      <formula>0.9</formula>
    </cfRule>
  </conditionalFormatting>
  <conditionalFormatting sqref="AH14:AH16">
    <cfRule type="iconSet" priority="151">
      <iconSet iconSet="4Arrows" showValue="0">
        <cfvo type="percent" val="0"/>
        <cfvo type="num" val="0.6"/>
        <cfvo type="num" val="0.8"/>
        <cfvo type="num" val="0.9"/>
      </iconSet>
    </cfRule>
    <cfRule type="cellIs" dxfId="667" priority="152" operator="lessThan">
      <formula>0.6</formula>
    </cfRule>
    <cfRule type="cellIs" dxfId="666" priority="153" operator="between">
      <formula>0.8</formula>
      <formula>0.899999999999999</formula>
    </cfRule>
    <cfRule type="cellIs" dxfId="665" priority="154" operator="between">
      <formula>0.6</formula>
      <formula>0.8</formula>
    </cfRule>
    <cfRule type="cellIs" dxfId="664" priority="155" operator="greaterThanOrEqual">
      <formula>0.9</formula>
    </cfRule>
  </conditionalFormatting>
  <conditionalFormatting sqref="AL14:AL16">
    <cfRule type="iconSet" priority="146">
      <iconSet iconSet="4Arrows" showValue="0">
        <cfvo type="percent" val="0"/>
        <cfvo type="num" val="0.6"/>
        <cfvo type="num" val="0.8"/>
        <cfvo type="num" val="0.9"/>
      </iconSet>
    </cfRule>
    <cfRule type="cellIs" dxfId="663" priority="147" operator="lessThan">
      <formula>0.6</formula>
    </cfRule>
    <cfRule type="cellIs" dxfId="662" priority="148" operator="between">
      <formula>0.8</formula>
      <formula>0.899999999999999</formula>
    </cfRule>
    <cfRule type="cellIs" dxfId="661" priority="149" operator="between">
      <formula>0.6</formula>
      <formula>0.8</formula>
    </cfRule>
    <cfRule type="cellIs" dxfId="660" priority="150" operator="greaterThanOrEqual">
      <formula>0.9</formula>
    </cfRule>
  </conditionalFormatting>
  <conditionalFormatting sqref="AP14:AP16">
    <cfRule type="iconSet" priority="131">
      <iconSet iconSet="4Arrows" showValue="0">
        <cfvo type="percent" val="0"/>
        <cfvo type="num" val="0.6"/>
        <cfvo type="num" val="0.8"/>
        <cfvo type="num" val="0.9"/>
      </iconSet>
    </cfRule>
    <cfRule type="cellIs" dxfId="659" priority="132" operator="lessThan">
      <formula>0.6</formula>
    </cfRule>
    <cfRule type="cellIs" dxfId="658" priority="133" operator="between">
      <formula>0.8</formula>
      <formula>0.899999999999999</formula>
    </cfRule>
    <cfRule type="cellIs" dxfId="657" priority="134" operator="between">
      <formula>0.6</formula>
      <formula>0.8</formula>
    </cfRule>
    <cfRule type="cellIs" dxfId="656" priority="135" operator="greaterThanOrEqual">
      <formula>0.9</formula>
    </cfRule>
  </conditionalFormatting>
  <conditionalFormatting sqref="Y23">
    <cfRule type="iconSet" priority="116">
      <iconSet iconSet="4Arrows" showValue="0">
        <cfvo type="percent" val="0"/>
        <cfvo type="num" val="0.6"/>
        <cfvo type="num" val="0.8"/>
        <cfvo type="num" val="0.9"/>
      </iconSet>
    </cfRule>
    <cfRule type="cellIs" dxfId="655" priority="117" operator="lessThan">
      <formula>0.6</formula>
    </cfRule>
    <cfRule type="cellIs" dxfId="654" priority="118" operator="between">
      <formula>0.8</formula>
      <formula>0.899999999999999</formula>
    </cfRule>
    <cfRule type="cellIs" dxfId="653" priority="119" operator="between">
      <formula>0.6</formula>
      <formula>0.8</formula>
    </cfRule>
    <cfRule type="cellIs" dxfId="652" priority="120" operator="greaterThanOrEqual">
      <formula>0.9</formula>
    </cfRule>
  </conditionalFormatting>
  <conditionalFormatting sqref="AD23">
    <cfRule type="iconSet" priority="111">
      <iconSet iconSet="4Arrows" showValue="0">
        <cfvo type="percent" val="0"/>
        <cfvo type="num" val="0.6"/>
        <cfvo type="num" val="0.8"/>
        <cfvo type="num" val="0.9"/>
      </iconSet>
    </cfRule>
    <cfRule type="cellIs" dxfId="651" priority="112" operator="lessThan">
      <formula>0.6</formula>
    </cfRule>
    <cfRule type="cellIs" dxfId="650" priority="113" operator="between">
      <formula>0.8</formula>
      <formula>0.899999999999999</formula>
    </cfRule>
    <cfRule type="cellIs" dxfId="649" priority="114" operator="between">
      <formula>0.6</formula>
      <formula>0.8</formula>
    </cfRule>
    <cfRule type="cellIs" dxfId="648" priority="115" operator="greaterThanOrEqual">
      <formula>0.9</formula>
    </cfRule>
  </conditionalFormatting>
  <conditionalFormatting sqref="AH23">
    <cfRule type="iconSet" priority="106">
      <iconSet iconSet="4Arrows" showValue="0">
        <cfvo type="percent" val="0"/>
        <cfvo type="num" val="0.6"/>
        <cfvo type="num" val="0.8"/>
        <cfvo type="num" val="0.9"/>
      </iconSet>
    </cfRule>
    <cfRule type="cellIs" dxfId="647" priority="107" operator="lessThan">
      <formula>0.6</formula>
    </cfRule>
    <cfRule type="cellIs" dxfId="646" priority="108" operator="between">
      <formula>0.8</formula>
      <formula>0.899999999999999</formula>
    </cfRule>
    <cfRule type="cellIs" dxfId="645" priority="109" operator="between">
      <formula>0.6</formula>
      <formula>0.8</formula>
    </cfRule>
    <cfRule type="cellIs" dxfId="644" priority="110" operator="greaterThanOrEqual">
      <formula>0.9</formula>
    </cfRule>
  </conditionalFormatting>
  <conditionalFormatting sqref="AL23">
    <cfRule type="iconSet" priority="101">
      <iconSet iconSet="4Arrows" showValue="0">
        <cfvo type="percent" val="0"/>
        <cfvo type="num" val="0.6"/>
        <cfvo type="num" val="0.8"/>
        <cfvo type="num" val="0.9"/>
      </iconSet>
    </cfRule>
    <cfRule type="cellIs" dxfId="643" priority="102" operator="lessThan">
      <formula>0.6</formula>
    </cfRule>
    <cfRule type="cellIs" dxfId="642" priority="103" operator="between">
      <formula>0.8</formula>
      <formula>0.899999999999999</formula>
    </cfRule>
    <cfRule type="cellIs" dxfId="641" priority="104" operator="between">
      <formula>0.6</formula>
      <formula>0.8</formula>
    </cfRule>
    <cfRule type="cellIs" dxfId="640" priority="105" operator="greaterThanOrEqual">
      <formula>0.9</formula>
    </cfRule>
  </conditionalFormatting>
  <conditionalFormatting sqref="AP23">
    <cfRule type="iconSet" priority="96">
      <iconSet iconSet="4Arrows" showValue="0">
        <cfvo type="percent" val="0"/>
        <cfvo type="num" val="0.6"/>
        <cfvo type="num" val="0.8"/>
        <cfvo type="num" val="0.9"/>
      </iconSet>
    </cfRule>
    <cfRule type="cellIs" dxfId="639" priority="97" operator="lessThan">
      <formula>0.6</formula>
    </cfRule>
    <cfRule type="cellIs" dxfId="638" priority="98" operator="between">
      <formula>0.8</formula>
      <formula>0.899999999999999</formula>
    </cfRule>
    <cfRule type="cellIs" dxfId="637" priority="99" operator="between">
      <formula>0.6</formula>
      <formula>0.8</formula>
    </cfRule>
    <cfRule type="cellIs" dxfId="636" priority="100" operator="greaterThanOrEqual">
      <formula>0.9</formula>
    </cfRule>
  </conditionalFormatting>
  <conditionalFormatting sqref="Y34:Y38">
    <cfRule type="iconSet" priority="91">
      <iconSet iconSet="4Arrows" showValue="0">
        <cfvo type="percent" val="0"/>
        <cfvo type="num" val="0.6"/>
        <cfvo type="num" val="0.8"/>
        <cfvo type="num" val="0.9"/>
      </iconSet>
    </cfRule>
    <cfRule type="cellIs" dxfId="635" priority="92" operator="lessThan">
      <formula>0.6</formula>
    </cfRule>
    <cfRule type="cellIs" dxfId="634" priority="93" operator="between">
      <formula>0.8</formula>
      <formula>0.899999999999999</formula>
    </cfRule>
    <cfRule type="cellIs" dxfId="633" priority="94" operator="between">
      <formula>0.6</formula>
      <formula>0.8</formula>
    </cfRule>
    <cfRule type="cellIs" dxfId="632" priority="95" operator="greaterThanOrEqual">
      <formula>0.9</formula>
    </cfRule>
  </conditionalFormatting>
  <conditionalFormatting sqref="AD34:AD38">
    <cfRule type="iconSet" priority="86">
      <iconSet iconSet="4Arrows" showValue="0">
        <cfvo type="percent" val="0"/>
        <cfvo type="num" val="0.6"/>
        <cfvo type="num" val="0.8"/>
        <cfvo type="num" val="0.9"/>
      </iconSet>
    </cfRule>
    <cfRule type="cellIs" dxfId="631" priority="87" operator="lessThan">
      <formula>0.6</formula>
    </cfRule>
    <cfRule type="cellIs" dxfId="630" priority="88" operator="between">
      <formula>0.8</formula>
      <formula>0.899999999999999</formula>
    </cfRule>
    <cfRule type="cellIs" dxfId="629" priority="89" operator="between">
      <formula>0.6</formula>
      <formula>0.8</formula>
    </cfRule>
    <cfRule type="cellIs" dxfId="628" priority="90" operator="greaterThanOrEqual">
      <formula>0.9</formula>
    </cfRule>
  </conditionalFormatting>
  <conditionalFormatting sqref="AH34:AH38">
    <cfRule type="iconSet" priority="81">
      <iconSet iconSet="4Arrows" showValue="0">
        <cfvo type="percent" val="0"/>
        <cfvo type="num" val="0.6"/>
        <cfvo type="num" val="0.8"/>
        <cfvo type="num" val="0.9"/>
      </iconSet>
    </cfRule>
    <cfRule type="cellIs" dxfId="627" priority="82" operator="lessThan">
      <formula>0.6</formula>
    </cfRule>
    <cfRule type="cellIs" dxfId="626" priority="83" operator="between">
      <formula>0.8</formula>
      <formula>0.899999999999999</formula>
    </cfRule>
    <cfRule type="cellIs" dxfId="625" priority="84" operator="between">
      <formula>0.6</formula>
      <formula>0.8</formula>
    </cfRule>
    <cfRule type="cellIs" dxfId="624" priority="85" operator="greaterThanOrEqual">
      <formula>0.9</formula>
    </cfRule>
  </conditionalFormatting>
  <conditionalFormatting sqref="AL34:AL38">
    <cfRule type="iconSet" priority="76">
      <iconSet iconSet="4Arrows" showValue="0">
        <cfvo type="percent" val="0"/>
        <cfvo type="num" val="0.6"/>
        <cfvo type="num" val="0.8"/>
        <cfvo type="num" val="0.9"/>
      </iconSet>
    </cfRule>
    <cfRule type="cellIs" dxfId="623" priority="77" operator="lessThan">
      <formula>0.6</formula>
    </cfRule>
    <cfRule type="cellIs" dxfId="622" priority="78" operator="between">
      <formula>0.8</formula>
      <formula>0.899999999999999</formula>
    </cfRule>
    <cfRule type="cellIs" dxfId="621" priority="79" operator="between">
      <formula>0.6</formula>
      <formula>0.8</formula>
    </cfRule>
    <cfRule type="cellIs" dxfId="620" priority="80" operator="greaterThanOrEqual">
      <formula>0.9</formula>
    </cfRule>
  </conditionalFormatting>
  <conditionalFormatting sqref="AP34:AP38">
    <cfRule type="iconSet" priority="71">
      <iconSet iconSet="4Arrows" showValue="0">
        <cfvo type="percent" val="0"/>
        <cfvo type="num" val="0.6"/>
        <cfvo type="num" val="0.8"/>
        <cfvo type="num" val="0.9"/>
      </iconSet>
    </cfRule>
    <cfRule type="cellIs" dxfId="619" priority="72" operator="lessThan">
      <formula>0.6</formula>
    </cfRule>
    <cfRule type="cellIs" dxfId="618" priority="73" operator="between">
      <formula>0.8</formula>
      <formula>0.899999999999999</formula>
    </cfRule>
    <cfRule type="cellIs" dxfId="617" priority="74" operator="between">
      <formula>0.6</formula>
      <formula>0.8</formula>
    </cfRule>
    <cfRule type="cellIs" dxfId="616" priority="75" operator="greaterThanOrEqual">
      <formula>0.9</formula>
    </cfRule>
  </conditionalFormatting>
  <conditionalFormatting sqref="AO89:AO91">
    <cfRule type="iconSet" priority="41">
      <iconSet iconSet="4Arrows" showValue="0">
        <cfvo type="percent" val="0"/>
        <cfvo type="num" val="0.6"/>
        <cfvo type="num" val="0.8"/>
        <cfvo type="num" val="0.9"/>
      </iconSet>
    </cfRule>
    <cfRule type="cellIs" dxfId="615" priority="42" operator="lessThan">
      <formula>0.6</formula>
    </cfRule>
    <cfRule type="cellIs" dxfId="614" priority="43" operator="between">
      <formula>0.8</formula>
      <formula>0.899999999999999</formula>
    </cfRule>
    <cfRule type="cellIs" dxfId="613" priority="44" operator="between">
      <formula>0.6</formula>
      <formula>0.8</formula>
    </cfRule>
    <cfRule type="cellIs" dxfId="612" priority="45" operator="greaterThanOrEqual">
      <formula>0.9</formula>
    </cfRule>
  </conditionalFormatting>
  <conditionalFormatting sqref="AS89:AS91">
    <cfRule type="iconSet" priority="36">
      <iconSet iconSet="4Arrows" showValue="0">
        <cfvo type="percent" val="0"/>
        <cfvo type="num" val="0.6"/>
        <cfvo type="num" val="0.8"/>
        <cfvo type="num" val="0.9"/>
      </iconSet>
    </cfRule>
    <cfRule type="cellIs" dxfId="611" priority="37" operator="lessThan">
      <formula>0.6</formula>
    </cfRule>
    <cfRule type="cellIs" dxfId="610" priority="38" operator="between">
      <formula>0.8</formula>
      <formula>0.899999999999999</formula>
    </cfRule>
    <cfRule type="cellIs" dxfId="609" priority="39" operator="between">
      <formula>0.6</formula>
      <formula>0.8</formula>
    </cfRule>
    <cfRule type="cellIs" dxfId="608" priority="40" operator="greaterThanOrEqual">
      <formula>0.9</formula>
    </cfRule>
  </conditionalFormatting>
  <conditionalFormatting sqref="AW89:AW91">
    <cfRule type="iconSet" priority="31">
      <iconSet iconSet="4Arrows" showValue="0">
        <cfvo type="percent" val="0"/>
        <cfvo type="num" val="0.6"/>
        <cfvo type="num" val="0.8"/>
        <cfvo type="num" val="0.9"/>
      </iconSet>
    </cfRule>
    <cfRule type="cellIs" dxfId="607" priority="32" operator="lessThan">
      <formula>0.6</formula>
    </cfRule>
    <cfRule type="cellIs" dxfId="606" priority="33" operator="between">
      <formula>0.8</formula>
      <formula>0.899999999999999</formula>
    </cfRule>
    <cfRule type="cellIs" dxfId="605" priority="34" operator="between">
      <formula>0.6</formula>
      <formula>0.8</formula>
    </cfRule>
    <cfRule type="cellIs" dxfId="604" priority="35" operator="greaterThanOrEqual">
      <formula>0.9</formula>
    </cfRule>
  </conditionalFormatting>
  <conditionalFormatting sqref="BA89:BA91">
    <cfRule type="iconSet" priority="26">
      <iconSet iconSet="4Arrows" showValue="0">
        <cfvo type="percent" val="0"/>
        <cfvo type="num" val="0.6"/>
        <cfvo type="num" val="0.8"/>
        <cfvo type="num" val="0.9"/>
      </iconSet>
    </cfRule>
    <cfRule type="cellIs" dxfId="603" priority="27" operator="lessThan">
      <formula>0.6</formula>
    </cfRule>
    <cfRule type="cellIs" dxfId="602" priority="28" operator="between">
      <formula>0.8</formula>
      <formula>0.899999999999999</formula>
    </cfRule>
    <cfRule type="cellIs" dxfId="601" priority="29" operator="between">
      <formula>0.6</formula>
      <formula>0.8</formula>
    </cfRule>
    <cfRule type="cellIs" dxfId="600" priority="30" operator="greaterThanOrEqual">
      <formula>0.9</formula>
    </cfRule>
  </conditionalFormatting>
  <conditionalFormatting sqref="Y47:Y72 Y74:Y79">
    <cfRule type="iconSet" priority="19224">
      <iconSet iconSet="4Arrows" showValue="0">
        <cfvo type="percent" val="0"/>
        <cfvo type="num" val="0.6"/>
        <cfvo type="num" val="0.8"/>
        <cfvo type="num" val="0.9"/>
      </iconSet>
    </cfRule>
    <cfRule type="cellIs" dxfId="599" priority="19225" operator="lessThan">
      <formula>0.6</formula>
    </cfRule>
    <cfRule type="cellIs" dxfId="598" priority="19226" operator="between">
      <formula>0.8</formula>
      <formula>0.899999999999999</formula>
    </cfRule>
    <cfRule type="cellIs" dxfId="597" priority="19227" operator="between">
      <formula>0.6</formula>
      <formula>0.8</formula>
    </cfRule>
    <cfRule type="cellIs" dxfId="596" priority="19228" operator="greaterThanOrEqual">
      <formula>0.9</formula>
    </cfRule>
  </conditionalFormatting>
  <conditionalFormatting sqref="AD47:AD72 AD74:AD79">
    <cfRule type="iconSet" priority="19234">
      <iconSet iconSet="4Arrows" showValue="0">
        <cfvo type="percent" val="0"/>
        <cfvo type="num" val="0.6"/>
        <cfvo type="num" val="0.8"/>
        <cfvo type="num" val="0.9"/>
      </iconSet>
    </cfRule>
    <cfRule type="cellIs" dxfId="595" priority="19235" operator="lessThan">
      <formula>0.6</formula>
    </cfRule>
    <cfRule type="cellIs" dxfId="594" priority="19236" operator="between">
      <formula>0.8</formula>
      <formula>0.899999999999999</formula>
    </cfRule>
    <cfRule type="cellIs" dxfId="593" priority="19237" operator="between">
      <formula>0.6</formula>
      <formula>0.8</formula>
    </cfRule>
    <cfRule type="cellIs" dxfId="592" priority="19238" operator="greaterThanOrEqual">
      <formula>0.9</formula>
    </cfRule>
  </conditionalFormatting>
  <conditionalFormatting sqref="AH47:AH72 AH74:AH79">
    <cfRule type="iconSet" priority="19244">
      <iconSet iconSet="4Arrows" showValue="0">
        <cfvo type="percent" val="0"/>
        <cfvo type="num" val="0.6"/>
        <cfvo type="num" val="0.8"/>
        <cfvo type="num" val="0.9"/>
      </iconSet>
    </cfRule>
    <cfRule type="cellIs" dxfId="591" priority="19245" operator="lessThan">
      <formula>0.6</formula>
    </cfRule>
    <cfRule type="cellIs" dxfId="590" priority="19246" operator="between">
      <formula>0.8</formula>
      <formula>0.899999999999999</formula>
    </cfRule>
    <cfRule type="cellIs" dxfId="589" priority="19247" operator="between">
      <formula>0.6</formula>
      <formula>0.8</formula>
    </cfRule>
    <cfRule type="cellIs" dxfId="588" priority="19248" operator="greaterThanOrEqual">
      <formula>0.9</formula>
    </cfRule>
  </conditionalFormatting>
  <conditionalFormatting sqref="AL47:AL72 AL74:AL79">
    <cfRule type="iconSet" priority="19254">
      <iconSet iconSet="4Arrows" showValue="0">
        <cfvo type="percent" val="0"/>
        <cfvo type="num" val="0.6"/>
        <cfvo type="num" val="0.8"/>
        <cfvo type="num" val="0.9"/>
      </iconSet>
    </cfRule>
    <cfRule type="cellIs" dxfId="587" priority="19255" operator="lessThan">
      <formula>0.6</formula>
    </cfRule>
    <cfRule type="cellIs" dxfId="586" priority="19256" operator="between">
      <formula>0.8</formula>
      <formula>0.899999999999999</formula>
    </cfRule>
    <cfRule type="cellIs" dxfId="585" priority="19257" operator="between">
      <formula>0.6</formula>
      <formula>0.8</formula>
    </cfRule>
    <cfRule type="cellIs" dxfId="584" priority="19258" operator="greaterThanOrEqual">
      <formula>0.9</formula>
    </cfRule>
  </conditionalFormatting>
  <conditionalFormatting sqref="AP47:AP72 AP74:AP79">
    <cfRule type="iconSet" priority="19264">
      <iconSet iconSet="4Arrows" showValue="0">
        <cfvo type="percent" val="0"/>
        <cfvo type="num" val="0.6"/>
        <cfvo type="num" val="0.8"/>
        <cfvo type="num" val="0.9"/>
      </iconSet>
    </cfRule>
    <cfRule type="cellIs" dxfId="583" priority="19265" operator="lessThan">
      <formula>0.6</formula>
    </cfRule>
    <cfRule type="cellIs" dxfId="582" priority="19266" operator="between">
      <formula>0.8</formula>
      <formula>0.899999999999999</formula>
    </cfRule>
    <cfRule type="cellIs" dxfId="581" priority="19267" operator="between">
      <formula>0.6</formula>
      <formula>0.8</formula>
    </cfRule>
    <cfRule type="cellIs" dxfId="580" priority="19268" operator="greaterThanOrEqual">
      <formula>0.9</formula>
    </cfRule>
  </conditionalFormatting>
  <conditionalFormatting sqref="Y73">
    <cfRule type="iconSet" priority="1">
      <iconSet iconSet="4Arrows" showValue="0">
        <cfvo type="percent" val="0"/>
        <cfvo type="num" val="0.6"/>
        <cfvo type="num" val="0.8"/>
        <cfvo type="num" val="0.9"/>
      </iconSet>
    </cfRule>
    <cfRule type="cellIs" dxfId="579" priority="2" operator="lessThan">
      <formula>0.6</formula>
    </cfRule>
    <cfRule type="cellIs" dxfId="578" priority="3" operator="between">
      <formula>0.8</formula>
      <formula>0.899999999999999</formula>
    </cfRule>
    <cfRule type="cellIs" dxfId="577" priority="4" operator="between">
      <formula>0.6</formula>
      <formula>0.8</formula>
    </cfRule>
    <cfRule type="cellIs" dxfId="576" priority="5" operator="greaterThanOrEqual">
      <formula>0.9</formula>
    </cfRule>
  </conditionalFormatting>
  <conditionalFormatting sqref="AD73">
    <cfRule type="iconSet" priority="6">
      <iconSet iconSet="4Arrows" showValue="0">
        <cfvo type="percent" val="0"/>
        <cfvo type="num" val="0.6"/>
        <cfvo type="num" val="0.8"/>
        <cfvo type="num" val="0.9"/>
      </iconSet>
    </cfRule>
    <cfRule type="cellIs" dxfId="575" priority="7" operator="lessThan">
      <formula>0.6</formula>
    </cfRule>
    <cfRule type="cellIs" dxfId="574" priority="8" operator="between">
      <formula>0.8</formula>
      <formula>0.899999999999999</formula>
    </cfRule>
    <cfRule type="cellIs" dxfId="573" priority="9" operator="between">
      <formula>0.6</formula>
      <formula>0.8</formula>
    </cfRule>
    <cfRule type="cellIs" dxfId="572" priority="10" operator="greaterThanOrEqual">
      <formula>0.9</formula>
    </cfRule>
  </conditionalFormatting>
  <conditionalFormatting sqref="AH73">
    <cfRule type="iconSet" priority="11">
      <iconSet iconSet="4Arrows" showValue="0">
        <cfvo type="percent" val="0"/>
        <cfvo type="num" val="0.6"/>
        <cfvo type="num" val="0.8"/>
        <cfvo type="num" val="0.9"/>
      </iconSet>
    </cfRule>
    <cfRule type="cellIs" dxfId="571" priority="12" operator="lessThan">
      <formula>0.6</formula>
    </cfRule>
    <cfRule type="cellIs" dxfId="570" priority="13" operator="between">
      <formula>0.8</formula>
      <formula>0.899999999999999</formula>
    </cfRule>
    <cfRule type="cellIs" dxfId="569" priority="14" operator="between">
      <formula>0.6</formula>
      <formula>0.8</formula>
    </cfRule>
    <cfRule type="cellIs" dxfId="568" priority="15" operator="greaterThanOrEqual">
      <formula>0.9</formula>
    </cfRule>
  </conditionalFormatting>
  <conditionalFormatting sqref="AL73">
    <cfRule type="iconSet" priority="16">
      <iconSet iconSet="4Arrows" showValue="0">
        <cfvo type="percent" val="0"/>
        <cfvo type="num" val="0.6"/>
        <cfvo type="num" val="0.8"/>
        <cfvo type="num" val="0.9"/>
      </iconSet>
    </cfRule>
    <cfRule type="cellIs" dxfId="567" priority="17" operator="lessThan">
      <formula>0.6</formula>
    </cfRule>
    <cfRule type="cellIs" dxfId="566" priority="18" operator="between">
      <formula>0.8</formula>
      <formula>0.899999999999999</formula>
    </cfRule>
    <cfRule type="cellIs" dxfId="565" priority="19" operator="between">
      <formula>0.6</formula>
      <formula>0.8</formula>
    </cfRule>
    <cfRule type="cellIs" dxfId="564" priority="20" operator="greaterThanOrEqual">
      <formula>0.9</formula>
    </cfRule>
  </conditionalFormatting>
  <conditionalFormatting sqref="AP73">
    <cfRule type="iconSet" priority="21">
      <iconSet iconSet="4Arrows" showValue="0">
        <cfvo type="percent" val="0"/>
        <cfvo type="num" val="0.6"/>
        <cfvo type="num" val="0.8"/>
        <cfvo type="num" val="0.9"/>
      </iconSet>
    </cfRule>
    <cfRule type="cellIs" dxfId="563" priority="22" operator="lessThan">
      <formula>0.6</formula>
    </cfRule>
    <cfRule type="cellIs" dxfId="562" priority="23" operator="between">
      <formula>0.8</formula>
      <formula>0.899999999999999</formula>
    </cfRule>
    <cfRule type="cellIs" dxfId="561" priority="24" operator="between">
      <formula>0.6</formula>
      <formula>0.8</formula>
    </cfRule>
    <cfRule type="cellIs" dxfId="560" priority="25" operator="greaterThanOrEqual">
      <formula>0.9</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IV268"/>
  <sheetViews>
    <sheetView topLeftCell="A190" zoomScale="18" zoomScaleNormal="18" workbookViewId="0">
      <selection activeCell="N61" sqref="N61"/>
    </sheetView>
  </sheetViews>
  <sheetFormatPr baseColWidth="10" defaultColWidth="11.42578125" defaultRowHeight="12.75" x14ac:dyDescent="0.25"/>
  <cols>
    <col min="1" max="1" width="67.42578125" style="46" customWidth="1"/>
    <col min="2" max="2" width="60.28515625" style="46" customWidth="1"/>
    <col min="3" max="3" width="69.7109375" style="46" customWidth="1"/>
    <col min="4" max="4" width="101.42578125" style="46" customWidth="1"/>
    <col min="5" max="5" width="77.42578125" style="46" customWidth="1"/>
    <col min="6" max="8" width="63.28515625" style="46" customWidth="1"/>
    <col min="9" max="9" width="93.7109375" style="46" customWidth="1"/>
    <col min="10" max="10" width="116" style="46" customWidth="1"/>
    <col min="11" max="11" width="59.7109375" style="46" customWidth="1"/>
    <col min="12" max="12" width="48.85546875" style="46" customWidth="1"/>
    <col min="13" max="13" width="59.85546875" style="46" customWidth="1"/>
    <col min="14" max="14" width="67.42578125" style="46" customWidth="1"/>
    <col min="15" max="15" width="85.42578125" style="46" customWidth="1"/>
    <col min="16" max="16" width="51.42578125" style="46" customWidth="1"/>
    <col min="17" max="18" width="32.28515625" style="46" customWidth="1"/>
    <col min="19" max="19" width="32.28515625" style="56" customWidth="1"/>
    <col min="20" max="20" width="32.28515625" style="46" customWidth="1"/>
    <col min="21" max="21" width="45" style="46" customWidth="1"/>
    <col min="22" max="53" width="32.28515625" style="46" customWidth="1"/>
    <col min="54" max="186" width="11.42578125" style="46"/>
    <col min="187" max="188" width="21.28515625" style="46" customWidth="1"/>
    <col min="189" max="189" width="37.140625" style="46" customWidth="1"/>
    <col min="190" max="190" width="49.28515625" style="46" customWidth="1"/>
    <col min="191" max="191" width="18.42578125" style="46" customWidth="1"/>
    <col min="192" max="192" width="62.28515625" style="46" customWidth="1"/>
    <col min="193" max="193" width="21.7109375" style="46" customWidth="1"/>
    <col min="194" max="194" width="18.42578125" style="46" customWidth="1"/>
    <col min="195" max="195" width="63" style="46" customWidth="1"/>
    <col min="196" max="196" width="22.28515625" style="46" customWidth="1"/>
    <col min="197" max="197" width="21" style="46" customWidth="1"/>
    <col min="198" max="201" width="15.85546875" style="46" customWidth="1"/>
    <col min="202" max="202" width="26.140625" style="46" customWidth="1"/>
    <col min="203" max="214" width="10.7109375" style="46" customWidth="1"/>
    <col min="215" max="222" width="0" style="46" hidden="1" customWidth="1"/>
    <col min="223" max="224" width="15.42578125" style="46" customWidth="1"/>
    <col min="225" max="225" width="18.7109375" style="46" customWidth="1"/>
    <col min="226" max="226" width="18.42578125" style="46" customWidth="1"/>
    <col min="227" max="228" width="15.42578125" style="46" customWidth="1"/>
    <col min="229" max="229" width="18.140625" style="46" customWidth="1"/>
    <col min="230" max="230" width="20.42578125" style="46" customWidth="1"/>
    <col min="231" max="231" width="18.140625" style="46" customWidth="1"/>
    <col min="232" max="232" width="15.42578125" style="46" customWidth="1"/>
    <col min="233" max="233" width="20" style="46" customWidth="1"/>
    <col min="234" max="234" width="18.140625" style="46" customWidth="1"/>
    <col min="235" max="235" width="15.42578125" style="46" customWidth="1"/>
    <col min="236" max="236" width="18.7109375" style="46" customWidth="1"/>
    <col min="237" max="237" width="15.42578125" style="46" customWidth="1"/>
    <col min="238" max="238" width="17.140625" style="46" customWidth="1"/>
    <col min="239" max="239" width="19.28515625" style="46" customWidth="1"/>
    <col min="240" max="240" width="17.42578125" style="46" customWidth="1"/>
    <col min="241" max="241" width="20.7109375" style="46" customWidth="1"/>
    <col min="242" max="242" width="21.42578125" style="46" customWidth="1"/>
    <col min="243" max="243" width="21" style="46" customWidth="1"/>
    <col min="244" max="244" width="16" style="46" customWidth="1"/>
    <col min="245" max="245" width="14.42578125" style="46" customWidth="1"/>
    <col min="246" max="246" width="74.42578125" style="46" customWidth="1"/>
    <col min="247" max="247" width="101.42578125" style="46" customWidth="1"/>
    <col min="248" max="16384" width="11.42578125" style="46"/>
  </cols>
  <sheetData>
    <row r="1" spans="1:256" ht="69.75" customHeight="1" x14ac:dyDescent="0.25">
      <c r="B1" s="55"/>
      <c r="C1" s="55" t="s">
        <v>139</v>
      </c>
      <c r="D1" s="59"/>
      <c r="E1" s="59"/>
      <c r="F1" s="59"/>
      <c r="G1" s="59"/>
      <c r="H1" s="59"/>
      <c r="I1" s="59"/>
      <c r="J1" s="59"/>
      <c r="K1" s="59"/>
      <c r="L1" s="59"/>
      <c r="M1" s="59"/>
      <c r="N1" s="59"/>
      <c r="O1" s="59"/>
      <c r="P1" s="59"/>
      <c r="Q1" s="59"/>
      <c r="R1" s="59"/>
      <c r="S1" s="82"/>
      <c r="T1" s="59"/>
      <c r="U1" s="59"/>
    </row>
    <row r="2" spans="1:256" ht="69.75" customHeight="1" x14ac:dyDescent="0.25">
      <c r="B2" s="55"/>
      <c r="C2" s="55" t="s">
        <v>140</v>
      </c>
      <c r="D2" s="55"/>
      <c r="E2" s="55"/>
      <c r="F2" s="55"/>
      <c r="G2" s="55"/>
      <c r="H2" s="55"/>
      <c r="I2" s="55"/>
      <c r="J2" s="55"/>
      <c r="K2" s="55"/>
      <c r="L2" s="55"/>
      <c r="M2" s="55"/>
      <c r="N2" s="55"/>
      <c r="O2" s="55"/>
      <c r="P2" s="55"/>
      <c r="Q2" s="55"/>
      <c r="R2" s="55"/>
      <c r="S2" s="82"/>
      <c r="T2" s="55"/>
      <c r="U2" s="55"/>
    </row>
    <row r="3" spans="1:256"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256" ht="114.75" customHeight="1" x14ac:dyDescent="0.25">
      <c r="B4" s="60"/>
      <c r="C4" s="60" t="s">
        <v>1251</v>
      </c>
      <c r="D4" s="60"/>
      <c r="E4" s="60"/>
      <c r="F4" s="60"/>
      <c r="G4" s="60"/>
      <c r="H4" s="60"/>
      <c r="I4" s="60"/>
      <c r="J4" s="60"/>
      <c r="K4" s="60"/>
      <c r="L4" s="60"/>
      <c r="M4" s="60"/>
      <c r="N4" s="60"/>
      <c r="O4" s="60"/>
      <c r="P4" s="60"/>
      <c r="Q4" s="60"/>
      <c r="R4" s="60"/>
      <c r="S4" s="83"/>
      <c r="T4" s="60"/>
      <c r="U4" s="60"/>
    </row>
    <row r="5" spans="1:256"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256" ht="135.75" customHeight="1" x14ac:dyDescent="0.25">
      <c r="A6" s="685" t="s">
        <v>646</v>
      </c>
      <c r="B6" s="685"/>
      <c r="C6" s="762" t="s">
        <v>227</v>
      </c>
      <c r="D6" s="762"/>
      <c r="E6" s="762"/>
      <c r="F6" s="762"/>
      <c r="G6" s="762"/>
      <c r="H6" s="762"/>
      <c r="I6" s="762"/>
      <c r="J6" s="762"/>
      <c r="K6" s="762"/>
      <c r="L6" s="762"/>
      <c r="M6" s="762"/>
      <c r="N6" s="762"/>
      <c r="O6" s="762"/>
      <c r="P6" s="762"/>
      <c r="Q6" s="762"/>
      <c r="R6" s="762"/>
      <c r="S6" s="762"/>
      <c r="T6" s="762"/>
      <c r="U6" s="762"/>
    </row>
    <row r="7" spans="1:256" ht="13.5" customHeight="1" x14ac:dyDescent="0.25">
      <c r="A7" s="65"/>
      <c r="B7" s="65"/>
      <c r="C7" s="66"/>
      <c r="D7" s="25"/>
      <c r="E7" s="48"/>
      <c r="F7" s="58"/>
      <c r="G7" s="58"/>
      <c r="H7" s="58"/>
      <c r="I7" s="1"/>
      <c r="J7" s="1"/>
      <c r="K7" s="1"/>
      <c r="L7" s="1"/>
      <c r="M7" s="1"/>
      <c r="N7" s="1"/>
      <c r="O7" s="1"/>
      <c r="P7" s="1"/>
      <c r="Q7" s="1"/>
      <c r="R7" s="1"/>
      <c r="S7" s="1"/>
      <c r="T7" s="1"/>
      <c r="U7" s="1"/>
    </row>
    <row r="8" spans="1:256" ht="379.5" customHeight="1" x14ac:dyDescent="0.25">
      <c r="A8" s="64" t="s">
        <v>628</v>
      </c>
      <c r="B8" s="64"/>
      <c r="C8" s="1262" t="s">
        <v>647</v>
      </c>
      <c r="D8" s="1263"/>
      <c r="E8" s="1263"/>
      <c r="F8" s="1263"/>
      <c r="G8" s="1263"/>
      <c r="H8" s="1263"/>
      <c r="I8" s="1263"/>
      <c r="J8" s="1263"/>
      <c r="K8" s="1263"/>
      <c r="L8" s="1263"/>
      <c r="M8" s="1263"/>
      <c r="N8" s="1263"/>
      <c r="O8" s="1263"/>
      <c r="P8" s="1263"/>
      <c r="Q8" s="1263"/>
      <c r="R8" s="1263"/>
      <c r="S8" s="1263"/>
      <c r="T8" s="1263"/>
      <c r="U8" s="1264"/>
    </row>
    <row r="9" spans="1:256" ht="409.5" customHeight="1" x14ac:dyDescent="0.25">
      <c r="A9" s="67"/>
      <c r="B9" s="67"/>
      <c r="C9" s="1114" t="s">
        <v>648</v>
      </c>
      <c r="D9" s="1115"/>
      <c r="E9" s="1115"/>
      <c r="F9" s="1115"/>
      <c r="G9" s="1115"/>
      <c r="H9" s="1115"/>
      <c r="I9" s="1115"/>
      <c r="J9" s="1115"/>
      <c r="K9" s="1115"/>
      <c r="L9" s="1115"/>
      <c r="M9" s="1115"/>
      <c r="N9" s="1115"/>
      <c r="O9" s="1115"/>
      <c r="P9" s="1115"/>
      <c r="Q9" s="1115"/>
      <c r="R9" s="1115"/>
      <c r="S9" s="1115"/>
      <c r="T9" s="1115"/>
      <c r="U9" s="1116"/>
    </row>
    <row r="10" spans="1:256" ht="23.25" customHeight="1" x14ac:dyDescent="0.25">
      <c r="A10" s="64"/>
      <c r="B10" s="64"/>
      <c r="C10" s="64"/>
      <c r="D10" s="48"/>
      <c r="E10" s="1261"/>
      <c r="F10" s="1261"/>
      <c r="G10" s="1261"/>
      <c r="H10" s="1261"/>
      <c r="I10" s="1261"/>
      <c r="J10" s="1261"/>
      <c r="K10" s="1261"/>
      <c r="L10" s="1261"/>
      <c r="M10" s="1261"/>
      <c r="N10" s="1261"/>
      <c r="O10" s="1261"/>
      <c r="P10" s="1261"/>
      <c r="Q10" s="1261"/>
      <c r="R10" s="1261"/>
      <c r="S10" s="180"/>
      <c r="T10" s="64"/>
      <c r="U10" s="64"/>
    </row>
    <row r="11" spans="1:256" s="45" customFormat="1" ht="21.75" customHeight="1" x14ac:dyDescent="0.25">
      <c r="A11" s="2"/>
      <c r="B11" s="2"/>
      <c r="C11" s="2"/>
      <c r="D11" s="2"/>
      <c r="E11" s="14"/>
      <c r="F11" s="14"/>
      <c r="G11" s="14"/>
      <c r="H11" s="14"/>
      <c r="I11" s="14"/>
      <c r="J11" s="14"/>
      <c r="K11" s="14"/>
      <c r="L11" s="14"/>
      <c r="M11" s="14"/>
      <c r="N11" s="14"/>
      <c r="O11" s="14"/>
      <c r="P11" s="14"/>
      <c r="Q11" s="14"/>
      <c r="R11" s="14"/>
      <c r="S11" s="84"/>
      <c r="T11" s="14"/>
      <c r="U11" s="14"/>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row>
    <row r="12" spans="1:256" s="45" customFormat="1" ht="95.25" customHeight="1" x14ac:dyDescent="0.25">
      <c r="A12" s="711" t="s">
        <v>592</v>
      </c>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46"/>
      <c r="AA12" s="644" t="s">
        <v>1252</v>
      </c>
      <c r="AB12" s="645"/>
      <c r="AC12" s="645"/>
      <c r="AD12" s="645"/>
      <c r="AE12" s="645"/>
      <c r="AF12" s="645"/>
      <c r="AG12" s="645"/>
      <c r="AH12" s="645"/>
      <c r="AI12" s="645"/>
      <c r="AJ12" s="645"/>
      <c r="AK12" s="645"/>
      <c r="AL12" s="645"/>
      <c r="AM12" s="645"/>
      <c r="AN12" s="645"/>
      <c r="AO12" s="645"/>
      <c r="AP12" s="6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row>
    <row r="13" spans="1:256" ht="25.5" customHeight="1" x14ac:dyDescent="0.25">
      <c r="A13" s="3"/>
      <c r="B13" s="3"/>
      <c r="C13" s="3"/>
      <c r="D13" s="3"/>
      <c r="E13" s="3"/>
      <c r="F13" s="3"/>
      <c r="G13" s="3"/>
      <c r="H13" s="3"/>
      <c r="I13" s="3"/>
      <c r="J13" s="3"/>
      <c r="K13" s="3"/>
      <c r="L13" s="3"/>
      <c r="M13" s="3"/>
      <c r="N13" s="3"/>
      <c r="O13" s="3"/>
      <c r="P13" s="3"/>
      <c r="Q13" s="3"/>
      <c r="R13" s="3"/>
      <c r="S13" s="3"/>
      <c r="T13" s="4"/>
      <c r="U13" s="4"/>
      <c r="V13" s="4"/>
      <c r="W13" s="4"/>
      <c r="X13" s="4"/>
      <c r="Y13" s="4"/>
    </row>
    <row r="14" spans="1:256" s="62" customFormat="1" ht="99" customHeight="1" x14ac:dyDescent="0.25">
      <c r="A14" s="715" t="s">
        <v>1</v>
      </c>
      <c r="B14" s="715"/>
      <c r="C14" s="715"/>
      <c r="D14" s="715" t="s">
        <v>2</v>
      </c>
      <c r="E14" s="715"/>
      <c r="F14" s="715" t="s">
        <v>3</v>
      </c>
      <c r="G14" s="715"/>
      <c r="H14" s="715"/>
      <c r="I14" s="715" t="s">
        <v>4</v>
      </c>
      <c r="J14" s="716" t="s">
        <v>5</v>
      </c>
      <c r="K14" s="717"/>
      <c r="L14" s="717"/>
      <c r="M14" s="717"/>
      <c r="N14" s="717"/>
      <c r="O14" s="718"/>
      <c r="P14" s="691" t="s">
        <v>6</v>
      </c>
      <c r="Q14" s="691"/>
      <c r="R14" s="691"/>
      <c r="S14" s="691"/>
      <c r="T14" s="740" t="s">
        <v>7</v>
      </c>
      <c r="U14" s="679" t="s">
        <v>8</v>
      </c>
      <c r="V14" s="619">
        <v>2020</v>
      </c>
      <c r="W14" s="619"/>
      <c r="X14" s="619"/>
      <c r="Y14" s="619"/>
      <c r="AA14" s="590" t="s">
        <v>1253</v>
      </c>
      <c r="AB14" s="590"/>
      <c r="AC14" s="590"/>
      <c r="AD14" s="590"/>
      <c r="AE14" s="590" t="s">
        <v>1254</v>
      </c>
      <c r="AF14" s="590"/>
      <c r="AG14" s="590"/>
      <c r="AH14" s="590"/>
      <c r="AI14" s="590" t="s">
        <v>1255</v>
      </c>
      <c r="AJ14" s="590"/>
      <c r="AK14" s="590"/>
      <c r="AL14" s="590"/>
      <c r="AM14" s="590" t="s">
        <v>1256</v>
      </c>
      <c r="AN14" s="590"/>
      <c r="AO14" s="590"/>
      <c r="AP14" s="590"/>
      <c r="AS14" s="46"/>
    </row>
    <row r="15" spans="1:256" s="62" customFormat="1" ht="99" customHeight="1" x14ac:dyDescent="0.25">
      <c r="A15" s="715"/>
      <c r="B15" s="715"/>
      <c r="C15" s="715"/>
      <c r="D15" s="715"/>
      <c r="E15" s="715"/>
      <c r="F15" s="715"/>
      <c r="G15" s="715"/>
      <c r="H15" s="715"/>
      <c r="I15" s="715"/>
      <c r="J15" s="719"/>
      <c r="K15" s="720"/>
      <c r="L15" s="720"/>
      <c r="M15" s="720"/>
      <c r="N15" s="720"/>
      <c r="O15" s="721"/>
      <c r="P15" s="691"/>
      <c r="Q15" s="691"/>
      <c r="R15" s="691"/>
      <c r="S15" s="691"/>
      <c r="T15" s="741"/>
      <c r="U15" s="679"/>
      <c r="V15" s="164" t="s">
        <v>11</v>
      </c>
      <c r="W15" s="164" t="s">
        <v>12</v>
      </c>
      <c r="X15" s="165" t="s">
        <v>9</v>
      </c>
      <c r="Y15" s="166" t="s">
        <v>10</v>
      </c>
      <c r="AA15" s="201" t="s">
        <v>13</v>
      </c>
      <c r="AB15" s="201" t="s">
        <v>14</v>
      </c>
      <c r="AC15" s="165" t="s">
        <v>9</v>
      </c>
      <c r="AD15" s="166" t="s">
        <v>10</v>
      </c>
      <c r="AE15" s="201" t="s">
        <v>13</v>
      </c>
      <c r="AF15" s="201" t="s">
        <v>14</v>
      </c>
      <c r="AG15" s="165" t="s">
        <v>9</v>
      </c>
      <c r="AH15" s="166" t="s">
        <v>10</v>
      </c>
      <c r="AI15" s="201" t="s">
        <v>13</v>
      </c>
      <c r="AJ15" s="201" t="s">
        <v>14</v>
      </c>
      <c r="AK15" s="165" t="s">
        <v>9</v>
      </c>
      <c r="AL15" s="166" t="s">
        <v>10</v>
      </c>
      <c r="AM15" s="201" t="s">
        <v>13</v>
      </c>
      <c r="AN15" s="201" t="s">
        <v>14</v>
      </c>
      <c r="AO15" s="165" t="s">
        <v>9</v>
      </c>
      <c r="AP15" s="166" t="s">
        <v>10</v>
      </c>
    </row>
    <row r="16" spans="1:256" ht="145.5" customHeight="1" x14ac:dyDescent="0.25">
      <c r="A16" s="723" t="s">
        <v>493</v>
      </c>
      <c r="B16" s="723"/>
      <c r="C16" s="723"/>
      <c r="D16" s="723" t="s">
        <v>492</v>
      </c>
      <c r="E16" s="723"/>
      <c r="F16" s="886" t="s">
        <v>529</v>
      </c>
      <c r="G16" s="887"/>
      <c r="H16" s="888"/>
      <c r="I16" s="118" t="s">
        <v>50</v>
      </c>
      <c r="J16" s="727" t="s">
        <v>490</v>
      </c>
      <c r="K16" s="728"/>
      <c r="L16" s="728"/>
      <c r="M16" s="728"/>
      <c r="N16" s="728"/>
      <c r="O16" s="729"/>
      <c r="P16" s="616" t="s">
        <v>489</v>
      </c>
      <c r="Q16" s="617"/>
      <c r="R16" s="617"/>
      <c r="S16" s="618"/>
      <c r="T16" s="79" t="s">
        <v>52</v>
      </c>
      <c r="U16" s="137">
        <v>0.15</v>
      </c>
      <c r="V16" s="182">
        <f>'Dirección Fomento'!V14</f>
        <v>15</v>
      </c>
      <c r="W16" s="182"/>
      <c r="X16" s="356">
        <f>W16/V16</f>
        <v>0</v>
      </c>
      <c r="Y16" s="42">
        <f>X16</f>
        <v>0</v>
      </c>
      <c r="AA16" s="182"/>
      <c r="AB16" s="182"/>
      <c r="AC16" s="356" t="e">
        <f>AB16/AA16</f>
        <v>#DIV/0!</v>
      </c>
      <c r="AD16" s="42" t="e">
        <f>AC16</f>
        <v>#DIV/0!</v>
      </c>
      <c r="AE16" s="182"/>
      <c r="AF16" s="182"/>
      <c r="AG16" s="356" t="e">
        <f>AF16/AE16</f>
        <v>#DIV/0!</v>
      </c>
      <c r="AH16" s="42" t="e">
        <f>AG16</f>
        <v>#DIV/0!</v>
      </c>
      <c r="AI16" s="182"/>
      <c r="AJ16" s="182"/>
      <c r="AK16" s="356" t="e">
        <f>AJ16/AI16</f>
        <v>#DIV/0!</v>
      </c>
      <c r="AL16" s="42" t="e">
        <f>AK16</f>
        <v>#DIV/0!</v>
      </c>
      <c r="AM16" s="182">
        <f>+V16</f>
        <v>15</v>
      </c>
      <c r="AN16" s="182"/>
      <c r="AO16" s="356">
        <f>AN16/AM16</f>
        <v>0</v>
      </c>
      <c r="AP16" s="42">
        <f>AO16</f>
        <v>0</v>
      </c>
      <c r="AR16" s="63"/>
    </row>
    <row r="17" spans="1:44" ht="206.25" customHeight="1" x14ac:dyDescent="0.25">
      <c r="A17" s="723"/>
      <c r="B17" s="723"/>
      <c r="C17" s="723"/>
      <c r="D17" s="723"/>
      <c r="E17" s="723"/>
      <c r="F17" s="889"/>
      <c r="G17" s="890"/>
      <c r="H17" s="891"/>
      <c r="I17" s="875" t="s">
        <v>13</v>
      </c>
      <c r="J17" s="723" t="s">
        <v>649</v>
      </c>
      <c r="K17" s="723"/>
      <c r="L17" s="723"/>
      <c r="M17" s="723"/>
      <c r="N17" s="723"/>
      <c r="O17" s="723"/>
      <c r="P17" s="826" t="s">
        <v>506</v>
      </c>
      <c r="Q17" s="826"/>
      <c r="R17" s="826"/>
      <c r="S17" s="826"/>
      <c r="T17" s="80" t="s">
        <v>52</v>
      </c>
      <c r="U17" s="130">
        <v>1</v>
      </c>
      <c r="V17" s="182">
        <v>0.9</v>
      </c>
      <c r="W17" s="182"/>
      <c r="X17" s="356">
        <f t="shared" ref="X17:X26" si="0">W17/V17</f>
        <v>0</v>
      </c>
      <c r="Y17" s="42">
        <f t="shared" ref="Y17:Y26" si="1">X17</f>
        <v>0</v>
      </c>
      <c r="AA17" s="182"/>
      <c r="AB17" s="182"/>
      <c r="AC17" s="356" t="e">
        <f t="shared" ref="AC17:AC26" si="2">AB17/AA17</f>
        <v>#DIV/0!</v>
      </c>
      <c r="AD17" s="42" t="e">
        <f t="shared" ref="AD17:AD26" si="3">AC17</f>
        <v>#DIV/0!</v>
      </c>
      <c r="AE17" s="182"/>
      <c r="AF17" s="182"/>
      <c r="AG17" s="356" t="e">
        <f t="shared" ref="AG17:AG26" si="4">AF17/AE17</f>
        <v>#DIV/0!</v>
      </c>
      <c r="AH17" s="42" t="e">
        <f t="shared" ref="AH17:AH26" si="5">AG17</f>
        <v>#DIV/0!</v>
      </c>
      <c r="AI17" s="182"/>
      <c r="AJ17" s="182"/>
      <c r="AK17" s="356" t="e">
        <f t="shared" ref="AK17:AK26" si="6">AJ17/AI17</f>
        <v>#DIV/0!</v>
      </c>
      <c r="AL17" s="42" t="e">
        <f t="shared" ref="AL17:AL26" si="7">AK17</f>
        <v>#DIV/0!</v>
      </c>
      <c r="AM17" s="182">
        <f t="shared" ref="AM17:AM26" si="8">+V17</f>
        <v>0.9</v>
      </c>
      <c r="AN17" s="182"/>
      <c r="AO17" s="356">
        <f t="shared" ref="AO17:AO26" si="9">AN17/AM17</f>
        <v>0</v>
      </c>
      <c r="AP17" s="42">
        <f t="shared" ref="AP17:AP26" si="10">AO17</f>
        <v>0</v>
      </c>
    </row>
    <row r="18" spans="1:44" ht="153.75" customHeight="1" x14ac:dyDescent="0.25">
      <c r="A18" s="723"/>
      <c r="B18" s="723"/>
      <c r="C18" s="723"/>
      <c r="D18" s="723"/>
      <c r="E18" s="723"/>
      <c r="F18" s="889"/>
      <c r="G18" s="890"/>
      <c r="H18" s="891"/>
      <c r="I18" s="875"/>
      <c r="J18" s="723" t="s">
        <v>528</v>
      </c>
      <c r="K18" s="723"/>
      <c r="L18" s="723"/>
      <c r="M18" s="723"/>
      <c r="N18" s="723"/>
      <c r="O18" s="723"/>
      <c r="P18" s="826" t="s">
        <v>503</v>
      </c>
      <c r="Q18" s="826"/>
      <c r="R18" s="826"/>
      <c r="S18" s="826"/>
      <c r="T18" s="80" t="s">
        <v>58</v>
      </c>
      <c r="U18" s="130">
        <v>1</v>
      </c>
      <c r="V18" s="182">
        <v>1</v>
      </c>
      <c r="W18" s="182"/>
      <c r="X18" s="356">
        <f t="shared" si="0"/>
        <v>0</v>
      </c>
      <c r="Y18" s="42">
        <f t="shared" si="1"/>
        <v>0</v>
      </c>
      <c r="AA18" s="182"/>
      <c r="AB18" s="182"/>
      <c r="AC18" s="356" t="e">
        <f t="shared" si="2"/>
        <v>#DIV/0!</v>
      </c>
      <c r="AD18" s="42" t="e">
        <f t="shared" si="3"/>
        <v>#DIV/0!</v>
      </c>
      <c r="AE18" s="182"/>
      <c r="AF18" s="182"/>
      <c r="AG18" s="356" t="e">
        <f t="shared" si="4"/>
        <v>#DIV/0!</v>
      </c>
      <c r="AH18" s="42" t="e">
        <f t="shared" si="5"/>
        <v>#DIV/0!</v>
      </c>
      <c r="AI18" s="182"/>
      <c r="AJ18" s="182"/>
      <c r="AK18" s="356" t="e">
        <f t="shared" si="6"/>
        <v>#DIV/0!</v>
      </c>
      <c r="AL18" s="42" t="e">
        <f t="shared" si="7"/>
        <v>#DIV/0!</v>
      </c>
      <c r="AM18" s="182">
        <f t="shared" si="8"/>
        <v>1</v>
      </c>
      <c r="AN18" s="182"/>
      <c r="AO18" s="356">
        <f t="shared" si="9"/>
        <v>0</v>
      </c>
      <c r="AP18" s="42">
        <f t="shared" si="10"/>
        <v>0</v>
      </c>
    </row>
    <row r="19" spans="1:44" ht="147.75" customHeight="1" x14ac:dyDescent="0.25">
      <c r="A19" s="723"/>
      <c r="B19" s="723"/>
      <c r="C19" s="723"/>
      <c r="D19" s="723"/>
      <c r="E19" s="723"/>
      <c r="F19" s="892"/>
      <c r="G19" s="893"/>
      <c r="H19" s="894"/>
      <c r="I19" s="875"/>
      <c r="J19" s="723" t="s">
        <v>527</v>
      </c>
      <c r="K19" s="723"/>
      <c r="L19" s="723"/>
      <c r="M19" s="723"/>
      <c r="N19" s="723"/>
      <c r="O19" s="723"/>
      <c r="P19" s="826" t="s">
        <v>501</v>
      </c>
      <c r="Q19" s="826"/>
      <c r="R19" s="826"/>
      <c r="S19" s="826"/>
      <c r="T19" s="80" t="s">
        <v>52</v>
      </c>
      <c r="U19" s="130">
        <v>1</v>
      </c>
      <c r="V19" s="182">
        <v>0.9</v>
      </c>
      <c r="W19" s="182"/>
      <c r="X19" s="356">
        <f t="shared" si="0"/>
        <v>0</v>
      </c>
      <c r="Y19" s="42">
        <f t="shared" si="1"/>
        <v>0</v>
      </c>
      <c r="AA19" s="182"/>
      <c r="AB19" s="182"/>
      <c r="AC19" s="356" t="e">
        <f t="shared" si="2"/>
        <v>#DIV/0!</v>
      </c>
      <c r="AD19" s="42" t="e">
        <f t="shared" si="3"/>
        <v>#DIV/0!</v>
      </c>
      <c r="AE19" s="182"/>
      <c r="AF19" s="182"/>
      <c r="AG19" s="356" t="e">
        <f t="shared" si="4"/>
        <v>#DIV/0!</v>
      </c>
      <c r="AH19" s="42" t="e">
        <f t="shared" si="5"/>
        <v>#DIV/0!</v>
      </c>
      <c r="AI19" s="182"/>
      <c r="AJ19" s="182"/>
      <c r="AK19" s="356" t="e">
        <f t="shared" si="6"/>
        <v>#DIV/0!</v>
      </c>
      <c r="AL19" s="42" t="e">
        <f t="shared" si="7"/>
        <v>#DIV/0!</v>
      </c>
      <c r="AM19" s="182">
        <f t="shared" si="8"/>
        <v>0.9</v>
      </c>
      <c r="AN19" s="182"/>
      <c r="AO19" s="356">
        <f t="shared" si="9"/>
        <v>0</v>
      </c>
      <c r="AP19" s="42">
        <f t="shared" si="10"/>
        <v>0</v>
      </c>
    </row>
    <row r="20" spans="1:44" ht="281.25" customHeight="1" x14ac:dyDescent="0.25">
      <c r="A20" s="948" t="s">
        <v>332</v>
      </c>
      <c r="B20" s="954"/>
      <c r="C20" s="949"/>
      <c r="D20" s="948" t="s">
        <v>302</v>
      </c>
      <c r="E20" s="949"/>
      <c r="F20" s="948" t="s">
        <v>303</v>
      </c>
      <c r="G20" s="954"/>
      <c r="H20" s="949"/>
      <c r="I20" s="118" t="s">
        <v>50</v>
      </c>
      <c r="J20" s="735" t="s">
        <v>1302</v>
      </c>
      <c r="K20" s="735"/>
      <c r="L20" s="735"/>
      <c r="M20" s="735"/>
      <c r="N20" s="735"/>
      <c r="O20" s="735"/>
      <c r="P20" s="722" t="s">
        <v>308</v>
      </c>
      <c r="Q20" s="624"/>
      <c r="R20" s="624"/>
      <c r="S20" s="625"/>
      <c r="T20" s="80" t="s">
        <v>189</v>
      </c>
      <c r="U20" s="108">
        <v>0.48799999999999999</v>
      </c>
      <c r="V20" s="358">
        <f>U20</f>
        <v>0.48799999999999999</v>
      </c>
      <c r="W20" s="182"/>
      <c r="X20" s="356">
        <f t="shared" si="0"/>
        <v>0</v>
      </c>
      <c r="Y20" s="42">
        <f t="shared" si="1"/>
        <v>0</v>
      </c>
      <c r="AA20" s="182"/>
      <c r="AB20" s="182"/>
      <c r="AC20" s="356" t="e">
        <f t="shared" si="2"/>
        <v>#DIV/0!</v>
      </c>
      <c r="AD20" s="42" t="e">
        <f t="shared" si="3"/>
        <v>#DIV/0!</v>
      </c>
      <c r="AE20" s="182"/>
      <c r="AF20" s="182"/>
      <c r="AG20" s="356" t="e">
        <f t="shared" si="4"/>
        <v>#DIV/0!</v>
      </c>
      <c r="AH20" s="42" t="e">
        <f t="shared" si="5"/>
        <v>#DIV/0!</v>
      </c>
      <c r="AI20" s="182"/>
      <c r="AJ20" s="182"/>
      <c r="AK20" s="356" t="e">
        <f t="shared" si="6"/>
        <v>#DIV/0!</v>
      </c>
      <c r="AL20" s="42" t="e">
        <f t="shared" si="7"/>
        <v>#DIV/0!</v>
      </c>
      <c r="AM20" s="182">
        <f t="shared" si="8"/>
        <v>0.48799999999999999</v>
      </c>
      <c r="AN20" s="182"/>
      <c r="AO20" s="356">
        <f t="shared" si="9"/>
        <v>0</v>
      </c>
      <c r="AP20" s="42">
        <f t="shared" si="10"/>
        <v>0</v>
      </c>
      <c r="AR20" s="63"/>
    </row>
    <row r="21" spans="1:44" ht="214.5" customHeight="1" x14ac:dyDescent="0.25">
      <c r="A21" s="950"/>
      <c r="B21" s="955"/>
      <c r="C21" s="951"/>
      <c r="D21" s="950"/>
      <c r="E21" s="951"/>
      <c r="F21" s="950"/>
      <c r="G21" s="955"/>
      <c r="H21" s="951"/>
      <c r="I21" s="118" t="s">
        <v>50</v>
      </c>
      <c r="J21" s="735" t="s">
        <v>1303</v>
      </c>
      <c r="K21" s="735"/>
      <c r="L21" s="735"/>
      <c r="M21" s="735"/>
      <c r="N21" s="735"/>
      <c r="O21" s="735"/>
      <c r="P21" s="722" t="s">
        <v>309</v>
      </c>
      <c r="Q21" s="624"/>
      <c r="R21" s="624"/>
      <c r="S21" s="625"/>
      <c r="T21" s="80" t="s">
        <v>110</v>
      </c>
      <c r="U21" s="108">
        <v>0.13</v>
      </c>
      <c r="V21" s="373">
        <v>13</v>
      </c>
      <c r="W21" s="182"/>
      <c r="X21" s="356">
        <f t="shared" si="0"/>
        <v>0</v>
      </c>
      <c r="Y21" s="42">
        <f t="shared" si="1"/>
        <v>0</v>
      </c>
      <c r="AA21" s="182"/>
      <c r="AB21" s="182"/>
      <c r="AC21" s="356" t="e">
        <f t="shared" si="2"/>
        <v>#DIV/0!</v>
      </c>
      <c r="AD21" s="42" t="e">
        <f t="shared" si="3"/>
        <v>#DIV/0!</v>
      </c>
      <c r="AE21" s="182"/>
      <c r="AF21" s="182"/>
      <c r="AG21" s="356" t="e">
        <f t="shared" si="4"/>
        <v>#DIV/0!</v>
      </c>
      <c r="AH21" s="42" t="e">
        <f t="shared" si="5"/>
        <v>#DIV/0!</v>
      </c>
      <c r="AI21" s="182"/>
      <c r="AJ21" s="182"/>
      <c r="AK21" s="356" t="e">
        <f t="shared" si="6"/>
        <v>#DIV/0!</v>
      </c>
      <c r="AL21" s="42" t="e">
        <f t="shared" si="7"/>
        <v>#DIV/0!</v>
      </c>
      <c r="AM21" s="182">
        <f t="shared" si="8"/>
        <v>13</v>
      </c>
      <c r="AN21" s="182"/>
      <c r="AO21" s="356">
        <f t="shared" si="9"/>
        <v>0</v>
      </c>
      <c r="AP21" s="42">
        <f t="shared" si="10"/>
        <v>0</v>
      </c>
      <c r="AR21" s="63"/>
    </row>
    <row r="22" spans="1:44" ht="301.5" customHeight="1" x14ac:dyDescent="0.25">
      <c r="A22" s="950"/>
      <c r="B22" s="955"/>
      <c r="C22" s="951"/>
      <c r="D22" s="950"/>
      <c r="E22" s="951"/>
      <c r="F22" s="950"/>
      <c r="G22" s="955"/>
      <c r="H22" s="951"/>
      <c r="I22" s="118" t="s">
        <v>13</v>
      </c>
      <c r="J22" s="735" t="s">
        <v>305</v>
      </c>
      <c r="K22" s="735"/>
      <c r="L22" s="735"/>
      <c r="M22" s="735"/>
      <c r="N22" s="735"/>
      <c r="O22" s="735"/>
      <c r="P22" s="722" t="s">
        <v>307</v>
      </c>
      <c r="Q22" s="624"/>
      <c r="R22" s="624"/>
      <c r="S22" s="625"/>
      <c r="T22" s="80" t="s">
        <v>110</v>
      </c>
      <c r="U22" s="107">
        <v>84</v>
      </c>
      <c r="V22" s="182">
        <v>22</v>
      </c>
      <c r="W22" s="182"/>
      <c r="X22" s="356">
        <f t="shared" si="0"/>
        <v>0</v>
      </c>
      <c r="Y22" s="42">
        <f t="shared" si="1"/>
        <v>0</v>
      </c>
      <c r="AA22" s="182"/>
      <c r="AB22" s="182"/>
      <c r="AC22" s="356" t="e">
        <f t="shared" si="2"/>
        <v>#DIV/0!</v>
      </c>
      <c r="AD22" s="42" t="e">
        <f t="shared" si="3"/>
        <v>#DIV/0!</v>
      </c>
      <c r="AE22" s="182"/>
      <c r="AF22" s="182"/>
      <c r="AG22" s="356" t="e">
        <f t="shared" si="4"/>
        <v>#DIV/0!</v>
      </c>
      <c r="AH22" s="42" t="e">
        <f t="shared" si="5"/>
        <v>#DIV/0!</v>
      </c>
      <c r="AI22" s="182"/>
      <c r="AJ22" s="182"/>
      <c r="AK22" s="356" t="e">
        <f t="shared" si="6"/>
        <v>#DIV/0!</v>
      </c>
      <c r="AL22" s="42" t="e">
        <f t="shared" si="7"/>
        <v>#DIV/0!</v>
      </c>
      <c r="AM22" s="182">
        <f t="shared" si="8"/>
        <v>22</v>
      </c>
      <c r="AN22" s="182"/>
      <c r="AO22" s="356">
        <f t="shared" si="9"/>
        <v>0</v>
      </c>
      <c r="AP22" s="42">
        <f t="shared" si="10"/>
        <v>0</v>
      </c>
    </row>
    <row r="23" spans="1:44" ht="348" customHeight="1" x14ac:dyDescent="0.25">
      <c r="A23" s="950"/>
      <c r="B23" s="955"/>
      <c r="C23" s="951"/>
      <c r="D23" s="950"/>
      <c r="E23" s="951"/>
      <c r="F23" s="950"/>
      <c r="G23" s="955"/>
      <c r="H23" s="951"/>
      <c r="I23" s="118" t="s">
        <v>13</v>
      </c>
      <c r="J23" s="735" t="s">
        <v>333</v>
      </c>
      <c r="K23" s="735"/>
      <c r="L23" s="735"/>
      <c r="M23" s="735"/>
      <c r="N23" s="735"/>
      <c r="O23" s="735"/>
      <c r="P23" s="722" t="s">
        <v>334</v>
      </c>
      <c r="Q23" s="624"/>
      <c r="R23" s="624"/>
      <c r="S23" s="625"/>
      <c r="T23" s="80" t="s">
        <v>52</v>
      </c>
      <c r="U23" s="96">
        <v>10</v>
      </c>
      <c r="V23" s="182">
        <v>9</v>
      </c>
      <c r="W23" s="182"/>
      <c r="X23" s="356">
        <f t="shared" si="0"/>
        <v>0</v>
      </c>
      <c r="Y23" s="42">
        <f t="shared" si="1"/>
        <v>0</v>
      </c>
      <c r="AA23" s="182"/>
      <c r="AB23" s="182"/>
      <c r="AC23" s="356" t="e">
        <f t="shared" si="2"/>
        <v>#DIV/0!</v>
      </c>
      <c r="AD23" s="42" t="e">
        <f t="shared" si="3"/>
        <v>#DIV/0!</v>
      </c>
      <c r="AE23" s="182"/>
      <c r="AF23" s="182"/>
      <c r="AG23" s="356" t="e">
        <f t="shared" si="4"/>
        <v>#DIV/0!</v>
      </c>
      <c r="AH23" s="42" t="e">
        <f t="shared" si="5"/>
        <v>#DIV/0!</v>
      </c>
      <c r="AI23" s="182"/>
      <c r="AJ23" s="182"/>
      <c r="AK23" s="356" t="e">
        <f t="shared" si="6"/>
        <v>#DIV/0!</v>
      </c>
      <c r="AL23" s="42" t="e">
        <f t="shared" si="7"/>
        <v>#DIV/0!</v>
      </c>
      <c r="AM23" s="182">
        <f t="shared" si="8"/>
        <v>9</v>
      </c>
      <c r="AN23" s="182"/>
      <c r="AO23" s="356">
        <f t="shared" si="9"/>
        <v>0</v>
      </c>
      <c r="AP23" s="42">
        <f t="shared" si="10"/>
        <v>0</v>
      </c>
    </row>
    <row r="24" spans="1:44" ht="281.25" customHeight="1" x14ac:dyDescent="0.25">
      <c r="A24" s="952"/>
      <c r="B24" s="956"/>
      <c r="C24" s="953"/>
      <c r="D24" s="952"/>
      <c r="E24" s="953"/>
      <c r="F24" s="952"/>
      <c r="G24" s="956"/>
      <c r="H24" s="953"/>
      <c r="I24" s="118" t="s">
        <v>13</v>
      </c>
      <c r="J24" s="735" t="s">
        <v>304</v>
      </c>
      <c r="K24" s="735"/>
      <c r="L24" s="735"/>
      <c r="M24" s="735"/>
      <c r="N24" s="735"/>
      <c r="O24" s="735"/>
      <c r="P24" s="616" t="s">
        <v>306</v>
      </c>
      <c r="Q24" s="617"/>
      <c r="R24" s="617"/>
      <c r="S24" s="618"/>
      <c r="T24" s="80" t="s">
        <v>58</v>
      </c>
      <c r="U24" s="96">
        <v>9</v>
      </c>
      <c r="V24" s="182">
        <v>9</v>
      </c>
      <c r="W24" s="182"/>
      <c r="X24" s="356">
        <f t="shared" si="0"/>
        <v>0</v>
      </c>
      <c r="Y24" s="42">
        <f t="shared" si="1"/>
        <v>0</v>
      </c>
      <c r="AA24" s="182"/>
      <c r="AB24" s="182"/>
      <c r="AC24" s="356" t="e">
        <f t="shared" si="2"/>
        <v>#DIV/0!</v>
      </c>
      <c r="AD24" s="42" t="e">
        <f t="shared" si="3"/>
        <v>#DIV/0!</v>
      </c>
      <c r="AE24" s="182"/>
      <c r="AF24" s="182"/>
      <c r="AG24" s="356" t="e">
        <f t="shared" si="4"/>
        <v>#DIV/0!</v>
      </c>
      <c r="AH24" s="42" t="e">
        <f t="shared" si="5"/>
        <v>#DIV/0!</v>
      </c>
      <c r="AI24" s="182"/>
      <c r="AJ24" s="182"/>
      <c r="AK24" s="356" t="e">
        <f t="shared" si="6"/>
        <v>#DIV/0!</v>
      </c>
      <c r="AL24" s="42" t="e">
        <f t="shared" si="7"/>
        <v>#DIV/0!</v>
      </c>
      <c r="AM24" s="182">
        <f t="shared" si="8"/>
        <v>9</v>
      </c>
      <c r="AN24" s="182"/>
      <c r="AO24" s="356">
        <f t="shared" si="9"/>
        <v>0</v>
      </c>
      <c r="AP24" s="42">
        <f t="shared" si="10"/>
        <v>0</v>
      </c>
    </row>
    <row r="25" spans="1:44" ht="330" customHeight="1" x14ac:dyDescent="0.25">
      <c r="A25" s="948" t="s">
        <v>46</v>
      </c>
      <c r="B25" s="954"/>
      <c r="C25" s="949"/>
      <c r="D25" s="948" t="s">
        <v>228</v>
      </c>
      <c r="E25" s="949"/>
      <c r="F25" s="948" t="s">
        <v>229</v>
      </c>
      <c r="G25" s="954"/>
      <c r="H25" s="949"/>
      <c r="I25" s="118" t="s">
        <v>50</v>
      </c>
      <c r="J25" s="735" t="s">
        <v>848</v>
      </c>
      <c r="K25" s="735"/>
      <c r="L25" s="735"/>
      <c r="M25" s="735"/>
      <c r="N25" s="735"/>
      <c r="O25" s="735"/>
      <c r="P25" s="722" t="s">
        <v>232</v>
      </c>
      <c r="Q25" s="624"/>
      <c r="R25" s="624"/>
      <c r="S25" s="625"/>
      <c r="T25" s="80" t="s">
        <v>110</v>
      </c>
      <c r="U25" s="96">
        <v>350</v>
      </c>
      <c r="V25" s="182">
        <v>100</v>
      </c>
      <c r="W25" s="182"/>
      <c r="X25" s="356">
        <f t="shared" si="0"/>
        <v>0</v>
      </c>
      <c r="Y25" s="42">
        <f t="shared" si="1"/>
        <v>0</v>
      </c>
      <c r="AA25" s="182"/>
      <c r="AB25" s="182"/>
      <c r="AC25" s="356" t="e">
        <f t="shared" si="2"/>
        <v>#DIV/0!</v>
      </c>
      <c r="AD25" s="42" t="e">
        <f t="shared" si="3"/>
        <v>#DIV/0!</v>
      </c>
      <c r="AE25" s="182"/>
      <c r="AF25" s="182"/>
      <c r="AG25" s="356" t="e">
        <f t="shared" si="4"/>
        <v>#DIV/0!</v>
      </c>
      <c r="AH25" s="42" t="e">
        <f t="shared" si="5"/>
        <v>#DIV/0!</v>
      </c>
      <c r="AI25" s="182"/>
      <c r="AJ25" s="182"/>
      <c r="AK25" s="356" t="e">
        <f t="shared" si="6"/>
        <v>#DIV/0!</v>
      </c>
      <c r="AL25" s="42" t="e">
        <f t="shared" si="7"/>
        <v>#DIV/0!</v>
      </c>
      <c r="AM25" s="182">
        <f t="shared" si="8"/>
        <v>100</v>
      </c>
      <c r="AN25" s="182"/>
      <c r="AO25" s="356">
        <f t="shared" si="9"/>
        <v>0</v>
      </c>
      <c r="AP25" s="42">
        <f t="shared" si="10"/>
        <v>0</v>
      </c>
      <c r="AR25" s="63"/>
    </row>
    <row r="26" spans="1:44" ht="279" customHeight="1" x14ac:dyDescent="0.25">
      <c r="A26" s="952"/>
      <c r="B26" s="956"/>
      <c r="C26" s="953"/>
      <c r="D26" s="952"/>
      <c r="E26" s="953"/>
      <c r="F26" s="952"/>
      <c r="G26" s="956"/>
      <c r="H26" s="953"/>
      <c r="I26" s="118" t="s">
        <v>13</v>
      </c>
      <c r="J26" s="735" t="s">
        <v>849</v>
      </c>
      <c r="K26" s="735"/>
      <c r="L26" s="735"/>
      <c r="M26" s="735"/>
      <c r="N26" s="735"/>
      <c r="O26" s="735"/>
      <c r="P26" s="722" t="s">
        <v>230</v>
      </c>
      <c r="Q26" s="624"/>
      <c r="R26" s="624"/>
      <c r="S26" s="625"/>
      <c r="T26" s="80" t="s">
        <v>52</v>
      </c>
      <c r="U26" s="96">
        <v>3</v>
      </c>
      <c r="V26" s="182">
        <v>2.75</v>
      </c>
      <c r="W26" s="182"/>
      <c r="X26" s="356">
        <f t="shared" si="0"/>
        <v>0</v>
      </c>
      <c r="Y26" s="42">
        <f t="shared" si="1"/>
        <v>0</v>
      </c>
      <c r="AA26" s="182"/>
      <c r="AB26" s="182"/>
      <c r="AC26" s="356" t="e">
        <f t="shared" si="2"/>
        <v>#DIV/0!</v>
      </c>
      <c r="AD26" s="42" t="e">
        <f t="shared" si="3"/>
        <v>#DIV/0!</v>
      </c>
      <c r="AE26" s="182"/>
      <c r="AF26" s="182"/>
      <c r="AG26" s="356" t="e">
        <f t="shared" si="4"/>
        <v>#DIV/0!</v>
      </c>
      <c r="AH26" s="42" t="e">
        <f t="shared" si="5"/>
        <v>#DIV/0!</v>
      </c>
      <c r="AI26" s="182"/>
      <c r="AJ26" s="182"/>
      <c r="AK26" s="356" t="e">
        <f t="shared" si="6"/>
        <v>#DIV/0!</v>
      </c>
      <c r="AL26" s="42" t="e">
        <f t="shared" si="7"/>
        <v>#DIV/0!</v>
      </c>
      <c r="AM26" s="182">
        <f t="shared" si="8"/>
        <v>2.75</v>
      </c>
      <c r="AN26" s="182"/>
      <c r="AO26" s="356">
        <f t="shared" si="9"/>
        <v>0</v>
      </c>
      <c r="AP26" s="42">
        <f t="shared" si="10"/>
        <v>0</v>
      </c>
    </row>
    <row r="27" spans="1:44" ht="24.75" customHeight="1" x14ac:dyDescent="0.25">
      <c r="A27" s="2"/>
      <c r="B27" s="2"/>
      <c r="C27" s="2"/>
      <c r="D27" s="2"/>
      <c r="E27" s="14"/>
      <c r="F27" s="14"/>
      <c r="G27" s="14"/>
      <c r="H27" s="14"/>
      <c r="I27" s="14"/>
      <c r="J27" s="14"/>
      <c r="K27" s="14"/>
      <c r="L27" s="14"/>
      <c r="M27" s="14"/>
      <c r="N27" s="14"/>
      <c r="O27" s="14"/>
      <c r="P27" s="14"/>
      <c r="Q27" s="14"/>
      <c r="R27" s="14"/>
      <c r="S27" s="84"/>
      <c r="T27" s="14"/>
      <c r="U27" s="14"/>
    </row>
    <row r="28" spans="1:44" ht="95.25" customHeight="1" x14ac:dyDescent="0.25">
      <c r="A28" s="761" t="s">
        <v>594</v>
      </c>
      <c r="B28" s="761"/>
      <c r="C28" s="761"/>
      <c r="D28" s="761"/>
      <c r="E28" s="761"/>
      <c r="F28" s="761"/>
      <c r="G28" s="761"/>
      <c r="H28" s="761"/>
      <c r="I28" s="761"/>
      <c r="J28" s="761"/>
      <c r="K28" s="761"/>
      <c r="L28" s="761"/>
      <c r="M28" s="761"/>
      <c r="N28" s="761"/>
      <c r="O28" s="761"/>
      <c r="P28" s="761"/>
      <c r="Q28" s="761"/>
      <c r="R28" s="761"/>
      <c r="S28" s="761"/>
      <c r="T28" s="761"/>
      <c r="U28" s="761"/>
      <c r="V28" s="761"/>
      <c r="W28" s="761"/>
      <c r="X28" s="761"/>
      <c r="Y28" s="761"/>
      <c r="AA28" s="644" t="s">
        <v>1252</v>
      </c>
      <c r="AB28" s="645"/>
      <c r="AC28" s="645"/>
      <c r="AD28" s="645"/>
      <c r="AE28" s="645"/>
      <c r="AF28" s="645"/>
      <c r="AG28" s="645"/>
      <c r="AH28" s="645"/>
      <c r="AI28" s="645"/>
      <c r="AJ28" s="645"/>
      <c r="AK28" s="645"/>
      <c r="AL28" s="645"/>
      <c r="AM28" s="645"/>
      <c r="AN28" s="645"/>
      <c r="AO28" s="645"/>
      <c r="AP28" s="646"/>
    </row>
    <row r="29" spans="1:44" ht="21" customHeight="1" x14ac:dyDescent="0.25">
      <c r="A29" s="40"/>
      <c r="B29" s="40"/>
      <c r="C29" s="40"/>
      <c r="D29" s="40"/>
      <c r="E29" s="40"/>
      <c r="F29" s="40"/>
      <c r="G29" s="40"/>
      <c r="H29" s="40"/>
      <c r="I29" s="40"/>
      <c r="J29" s="40"/>
      <c r="K29" s="40"/>
      <c r="L29" s="40"/>
      <c r="M29" s="40"/>
      <c r="N29" s="40"/>
      <c r="O29" s="40"/>
      <c r="P29" s="40"/>
      <c r="Q29" s="40"/>
      <c r="R29" s="40"/>
      <c r="S29" s="85"/>
      <c r="T29" s="40"/>
      <c r="U29" s="40"/>
      <c r="V29" s="40"/>
      <c r="W29" s="40"/>
      <c r="X29" s="40"/>
      <c r="Y29" s="40"/>
    </row>
    <row r="30" spans="1:44" s="71" customFormat="1" ht="84" customHeight="1" x14ac:dyDescent="0.25">
      <c r="A30" s="715" t="s">
        <v>15</v>
      </c>
      <c r="B30" s="715"/>
      <c r="C30" s="715"/>
      <c r="D30" s="715"/>
      <c r="E30" s="715"/>
      <c r="F30" s="715"/>
      <c r="G30" s="715"/>
      <c r="H30" s="715"/>
      <c r="I30" s="730" t="s">
        <v>16</v>
      </c>
      <c r="J30" s="730"/>
      <c r="K30" s="730"/>
      <c r="L30" s="730"/>
      <c r="M30" s="730"/>
      <c r="N30" s="730"/>
      <c r="O30" s="715" t="s">
        <v>17</v>
      </c>
      <c r="P30" s="696" t="s">
        <v>18</v>
      </c>
      <c r="Q30" s="697"/>
      <c r="R30" s="698"/>
      <c r="S30" s="709" t="s">
        <v>148</v>
      </c>
      <c r="T30" s="740" t="s">
        <v>7</v>
      </c>
      <c r="U30" s="1117" t="s">
        <v>1310</v>
      </c>
      <c r="V30" s="619">
        <v>2020</v>
      </c>
      <c r="W30" s="619"/>
      <c r="X30" s="619"/>
      <c r="Y30" s="619"/>
      <c r="AA30" s="590" t="s">
        <v>1253</v>
      </c>
      <c r="AB30" s="590"/>
      <c r="AC30" s="590"/>
      <c r="AD30" s="590"/>
      <c r="AE30" s="590" t="s">
        <v>1254</v>
      </c>
      <c r="AF30" s="590"/>
      <c r="AG30" s="590"/>
      <c r="AH30" s="590"/>
      <c r="AI30" s="590" t="s">
        <v>1255</v>
      </c>
      <c r="AJ30" s="590"/>
      <c r="AK30" s="590"/>
      <c r="AL30" s="590"/>
      <c r="AM30" s="590" t="s">
        <v>1256</v>
      </c>
      <c r="AN30" s="590"/>
      <c r="AO30" s="590"/>
      <c r="AP30" s="590"/>
    </row>
    <row r="31" spans="1:44" s="71" customFormat="1" ht="84" customHeight="1" x14ac:dyDescent="0.25">
      <c r="A31" s="715"/>
      <c r="B31" s="715"/>
      <c r="C31" s="715"/>
      <c r="D31" s="715"/>
      <c r="E31" s="715"/>
      <c r="F31" s="715"/>
      <c r="G31" s="715"/>
      <c r="H31" s="715"/>
      <c r="I31" s="730"/>
      <c r="J31" s="730"/>
      <c r="K31" s="730"/>
      <c r="L31" s="730"/>
      <c r="M31" s="730"/>
      <c r="N31" s="730"/>
      <c r="O31" s="715"/>
      <c r="P31" s="699"/>
      <c r="Q31" s="700"/>
      <c r="R31" s="701"/>
      <c r="S31" s="710"/>
      <c r="T31" s="741"/>
      <c r="U31" s="1117"/>
      <c r="V31" s="77" t="s">
        <v>11</v>
      </c>
      <c r="W31" s="77" t="s">
        <v>12</v>
      </c>
      <c r="X31" s="39" t="s">
        <v>9</v>
      </c>
      <c r="Y31" s="166" t="s">
        <v>10</v>
      </c>
      <c r="AA31" s="201" t="s">
        <v>13</v>
      </c>
      <c r="AB31" s="201" t="s">
        <v>14</v>
      </c>
      <c r="AC31" s="165" t="s">
        <v>9</v>
      </c>
      <c r="AD31" s="166" t="s">
        <v>10</v>
      </c>
      <c r="AE31" s="201" t="s">
        <v>13</v>
      </c>
      <c r="AF31" s="201" t="s">
        <v>14</v>
      </c>
      <c r="AG31" s="165" t="s">
        <v>9</v>
      </c>
      <c r="AH31" s="166" t="s">
        <v>10</v>
      </c>
      <c r="AI31" s="201" t="s">
        <v>13</v>
      </c>
      <c r="AJ31" s="201" t="s">
        <v>14</v>
      </c>
      <c r="AK31" s="165" t="s">
        <v>9</v>
      </c>
      <c r="AL31" s="166" t="s">
        <v>10</v>
      </c>
      <c r="AM31" s="201" t="s">
        <v>13</v>
      </c>
      <c r="AN31" s="201" t="s">
        <v>14</v>
      </c>
      <c r="AO31" s="165" t="s">
        <v>9</v>
      </c>
      <c r="AP31" s="166" t="s">
        <v>10</v>
      </c>
    </row>
    <row r="32" spans="1:44" ht="191.25" customHeight="1" x14ac:dyDescent="0.25">
      <c r="A32" s="775" t="s">
        <v>523</v>
      </c>
      <c r="B32" s="775"/>
      <c r="C32" s="775"/>
      <c r="D32" s="775"/>
      <c r="E32" s="775"/>
      <c r="F32" s="775"/>
      <c r="G32" s="775"/>
      <c r="H32" s="775"/>
      <c r="I32" s="775" t="s">
        <v>336</v>
      </c>
      <c r="J32" s="775"/>
      <c r="K32" s="775"/>
      <c r="L32" s="775"/>
      <c r="M32" s="775"/>
      <c r="N32" s="775"/>
      <c r="O32" s="78">
        <v>115</v>
      </c>
      <c r="P32" s="1258" t="s">
        <v>335</v>
      </c>
      <c r="Q32" s="1259"/>
      <c r="R32" s="1260"/>
      <c r="S32" s="86" t="s">
        <v>149</v>
      </c>
      <c r="T32" s="79" t="s">
        <v>110</v>
      </c>
      <c r="U32" s="107">
        <v>103</v>
      </c>
      <c r="V32" s="167">
        <f>U32</f>
        <v>103</v>
      </c>
      <c r="W32" s="182"/>
      <c r="X32" s="356">
        <f t="shared" ref="X32:X38" si="11">W32/V32</f>
        <v>0</v>
      </c>
      <c r="Y32" s="42">
        <f t="shared" ref="Y32:Y38" si="12">X32</f>
        <v>0</v>
      </c>
      <c r="AA32" s="182"/>
      <c r="AB32" s="182"/>
      <c r="AC32" s="356" t="e">
        <f t="shared" ref="AC32:AC38" si="13">AB32/AA32</f>
        <v>#DIV/0!</v>
      </c>
      <c r="AD32" s="42" t="e">
        <f t="shared" ref="AD32:AD38" si="14">AC32</f>
        <v>#DIV/0!</v>
      </c>
      <c r="AE32" s="182"/>
      <c r="AF32" s="182"/>
      <c r="AG32" s="356" t="e">
        <f t="shared" ref="AG32:AG38" si="15">AF32/AE32</f>
        <v>#DIV/0!</v>
      </c>
      <c r="AH32" s="42" t="e">
        <f t="shared" ref="AH32:AH38" si="16">AG32</f>
        <v>#DIV/0!</v>
      </c>
      <c r="AI32" s="182"/>
      <c r="AJ32" s="182"/>
      <c r="AK32" s="356" t="e">
        <f t="shared" ref="AK32:AK38" si="17">AJ32/AI32</f>
        <v>#DIV/0!</v>
      </c>
      <c r="AL32" s="42" t="e">
        <f t="shared" ref="AL32:AL38" si="18">AK32</f>
        <v>#DIV/0!</v>
      </c>
      <c r="AM32" s="182">
        <f t="shared" ref="AM32:AM38" si="19">+V32</f>
        <v>103</v>
      </c>
      <c r="AN32" s="182"/>
      <c r="AO32" s="356">
        <f t="shared" ref="AO32:AO38" si="20">AN32/AM32</f>
        <v>0</v>
      </c>
      <c r="AP32" s="42">
        <f t="shared" ref="AP32:AP38" si="21">AO32</f>
        <v>0</v>
      </c>
    </row>
    <row r="33" spans="1:256" ht="354" customHeight="1" x14ac:dyDescent="0.25">
      <c r="A33" s="1245" t="s">
        <v>236</v>
      </c>
      <c r="B33" s="1246"/>
      <c r="C33" s="1246"/>
      <c r="D33" s="1246"/>
      <c r="E33" s="1246"/>
      <c r="F33" s="1246"/>
      <c r="G33" s="1246"/>
      <c r="H33" s="1247"/>
      <c r="I33" s="1245" t="s">
        <v>237</v>
      </c>
      <c r="J33" s="1246"/>
      <c r="K33" s="1246"/>
      <c r="L33" s="1246"/>
      <c r="M33" s="1246"/>
      <c r="N33" s="1247"/>
      <c r="O33" s="78">
        <v>82</v>
      </c>
      <c r="P33" s="616" t="s">
        <v>238</v>
      </c>
      <c r="Q33" s="617"/>
      <c r="R33" s="618"/>
      <c r="S33" s="93" t="s">
        <v>184</v>
      </c>
      <c r="T33" s="79" t="s">
        <v>52</v>
      </c>
      <c r="U33" s="109">
        <f>+U26</f>
        <v>3</v>
      </c>
      <c r="V33" s="325">
        <f>+V26</f>
        <v>2.75</v>
      </c>
      <c r="W33" s="182"/>
      <c r="X33" s="356">
        <f t="shared" si="11"/>
        <v>0</v>
      </c>
      <c r="Y33" s="42">
        <f t="shared" si="12"/>
        <v>0</v>
      </c>
      <c r="AA33" s="182"/>
      <c r="AB33" s="182"/>
      <c r="AC33" s="356" t="e">
        <f t="shared" si="13"/>
        <v>#DIV/0!</v>
      </c>
      <c r="AD33" s="42" t="e">
        <f t="shared" si="14"/>
        <v>#DIV/0!</v>
      </c>
      <c r="AE33" s="182"/>
      <c r="AF33" s="182"/>
      <c r="AG33" s="356" t="e">
        <f t="shared" si="15"/>
        <v>#DIV/0!</v>
      </c>
      <c r="AH33" s="42" t="e">
        <f t="shared" si="16"/>
        <v>#DIV/0!</v>
      </c>
      <c r="AI33" s="182"/>
      <c r="AJ33" s="182"/>
      <c r="AK33" s="356" t="e">
        <f t="shared" si="17"/>
        <v>#DIV/0!</v>
      </c>
      <c r="AL33" s="42" t="e">
        <f t="shared" si="18"/>
        <v>#DIV/0!</v>
      </c>
      <c r="AM33" s="182">
        <f t="shared" si="19"/>
        <v>2.75</v>
      </c>
      <c r="AN33" s="182"/>
      <c r="AO33" s="356">
        <f t="shared" si="20"/>
        <v>0</v>
      </c>
      <c r="AP33" s="42">
        <f t="shared" si="21"/>
        <v>0</v>
      </c>
    </row>
    <row r="34" spans="1:256" ht="408" customHeight="1" x14ac:dyDescent="0.25">
      <c r="A34" s="1248"/>
      <c r="B34" s="1249"/>
      <c r="C34" s="1249"/>
      <c r="D34" s="1249"/>
      <c r="E34" s="1249"/>
      <c r="F34" s="1249"/>
      <c r="G34" s="1249"/>
      <c r="H34" s="1250"/>
      <c r="I34" s="1248"/>
      <c r="J34" s="1249"/>
      <c r="K34" s="1249"/>
      <c r="L34" s="1249"/>
      <c r="M34" s="1249"/>
      <c r="N34" s="1250"/>
      <c r="O34" s="78">
        <v>119</v>
      </c>
      <c r="P34" s="1258" t="s">
        <v>239</v>
      </c>
      <c r="Q34" s="1259"/>
      <c r="R34" s="1260"/>
      <c r="S34" s="93" t="s">
        <v>184</v>
      </c>
      <c r="T34" s="79" t="s">
        <v>110</v>
      </c>
      <c r="U34" s="110">
        <v>0.95</v>
      </c>
      <c r="V34" s="325">
        <f>U34</f>
        <v>0.95</v>
      </c>
      <c r="W34" s="182"/>
      <c r="X34" s="356">
        <f t="shared" si="11"/>
        <v>0</v>
      </c>
      <c r="Y34" s="42">
        <f t="shared" si="12"/>
        <v>0</v>
      </c>
      <c r="AA34" s="182"/>
      <c r="AB34" s="182"/>
      <c r="AC34" s="356" t="e">
        <f t="shared" si="13"/>
        <v>#DIV/0!</v>
      </c>
      <c r="AD34" s="42" t="e">
        <f t="shared" si="14"/>
        <v>#DIV/0!</v>
      </c>
      <c r="AE34" s="182"/>
      <c r="AF34" s="182"/>
      <c r="AG34" s="356" t="e">
        <f t="shared" si="15"/>
        <v>#DIV/0!</v>
      </c>
      <c r="AH34" s="42" t="e">
        <f t="shared" si="16"/>
        <v>#DIV/0!</v>
      </c>
      <c r="AI34" s="182"/>
      <c r="AJ34" s="182"/>
      <c r="AK34" s="356" t="e">
        <f t="shared" si="17"/>
        <v>#DIV/0!</v>
      </c>
      <c r="AL34" s="42" t="e">
        <f t="shared" si="18"/>
        <v>#DIV/0!</v>
      </c>
      <c r="AM34" s="182">
        <f t="shared" si="19"/>
        <v>0.95</v>
      </c>
      <c r="AN34" s="182"/>
      <c r="AO34" s="356">
        <f t="shared" si="20"/>
        <v>0</v>
      </c>
      <c r="AP34" s="42">
        <f t="shared" si="21"/>
        <v>0</v>
      </c>
    </row>
    <row r="35" spans="1:256" ht="333.75" customHeight="1" x14ac:dyDescent="0.25">
      <c r="A35" s="1251"/>
      <c r="B35" s="1252"/>
      <c r="C35" s="1252"/>
      <c r="D35" s="1252"/>
      <c r="E35" s="1252"/>
      <c r="F35" s="1252"/>
      <c r="G35" s="1252"/>
      <c r="H35" s="1253"/>
      <c r="I35" s="1251"/>
      <c r="J35" s="1252"/>
      <c r="K35" s="1252"/>
      <c r="L35" s="1252"/>
      <c r="M35" s="1252"/>
      <c r="N35" s="1253"/>
      <c r="O35" s="78">
        <v>120</v>
      </c>
      <c r="P35" s="616" t="s">
        <v>240</v>
      </c>
      <c r="Q35" s="617"/>
      <c r="R35" s="618"/>
      <c r="S35" s="93" t="s">
        <v>149</v>
      </c>
      <c r="T35" s="79" t="s">
        <v>110</v>
      </c>
      <c r="U35" s="110">
        <v>0.95</v>
      </c>
      <c r="V35" s="325">
        <f>U35</f>
        <v>0.95</v>
      </c>
      <c r="W35" s="182"/>
      <c r="X35" s="356">
        <f t="shared" si="11"/>
        <v>0</v>
      </c>
      <c r="Y35" s="42">
        <f t="shared" si="12"/>
        <v>0</v>
      </c>
      <c r="AA35" s="182"/>
      <c r="AB35" s="182"/>
      <c r="AC35" s="356" t="e">
        <f t="shared" si="13"/>
        <v>#DIV/0!</v>
      </c>
      <c r="AD35" s="42" t="e">
        <f t="shared" si="14"/>
        <v>#DIV/0!</v>
      </c>
      <c r="AE35" s="182"/>
      <c r="AF35" s="182"/>
      <c r="AG35" s="356" t="e">
        <f t="shared" si="15"/>
        <v>#DIV/0!</v>
      </c>
      <c r="AH35" s="42" t="e">
        <f t="shared" si="16"/>
        <v>#DIV/0!</v>
      </c>
      <c r="AI35" s="182"/>
      <c r="AJ35" s="182"/>
      <c r="AK35" s="356" t="e">
        <f t="shared" si="17"/>
        <v>#DIV/0!</v>
      </c>
      <c r="AL35" s="42" t="e">
        <f t="shared" si="18"/>
        <v>#DIV/0!</v>
      </c>
      <c r="AM35" s="182">
        <f t="shared" si="19"/>
        <v>0.95</v>
      </c>
      <c r="AN35" s="182"/>
      <c r="AO35" s="356">
        <f t="shared" si="20"/>
        <v>0</v>
      </c>
      <c r="AP35" s="42">
        <f t="shared" si="21"/>
        <v>0</v>
      </c>
    </row>
    <row r="36" spans="1:256" ht="333.75" customHeight="1" x14ac:dyDescent="0.25">
      <c r="A36" s="1245" t="s">
        <v>310</v>
      </c>
      <c r="B36" s="1246"/>
      <c r="C36" s="1246"/>
      <c r="D36" s="1246"/>
      <c r="E36" s="1246"/>
      <c r="F36" s="1246"/>
      <c r="G36" s="1246"/>
      <c r="H36" s="1247"/>
      <c r="I36" s="1245" t="s">
        <v>312</v>
      </c>
      <c r="J36" s="1246"/>
      <c r="K36" s="1246"/>
      <c r="L36" s="1246"/>
      <c r="M36" s="1246"/>
      <c r="N36" s="1247"/>
      <c r="O36" s="78">
        <v>83</v>
      </c>
      <c r="P36" s="1239" t="s">
        <v>311</v>
      </c>
      <c r="Q36" s="1240"/>
      <c r="R36" s="1241"/>
      <c r="S36" s="93" t="s">
        <v>184</v>
      </c>
      <c r="T36" s="79" t="s">
        <v>52</v>
      </c>
      <c r="U36" s="96">
        <v>18</v>
      </c>
      <c r="V36" s="167">
        <f>U36</f>
        <v>18</v>
      </c>
      <c r="W36" s="182"/>
      <c r="X36" s="356">
        <f t="shared" si="11"/>
        <v>0</v>
      </c>
      <c r="Y36" s="42">
        <f t="shared" si="12"/>
        <v>0</v>
      </c>
      <c r="AA36" s="182"/>
      <c r="AB36" s="182"/>
      <c r="AC36" s="356" t="e">
        <f t="shared" si="13"/>
        <v>#DIV/0!</v>
      </c>
      <c r="AD36" s="42" t="e">
        <f t="shared" si="14"/>
        <v>#DIV/0!</v>
      </c>
      <c r="AE36" s="182"/>
      <c r="AF36" s="182"/>
      <c r="AG36" s="356" t="e">
        <f t="shared" si="15"/>
        <v>#DIV/0!</v>
      </c>
      <c r="AH36" s="42" t="e">
        <f t="shared" si="16"/>
        <v>#DIV/0!</v>
      </c>
      <c r="AI36" s="182"/>
      <c r="AJ36" s="182"/>
      <c r="AK36" s="356" t="e">
        <f t="shared" si="17"/>
        <v>#DIV/0!</v>
      </c>
      <c r="AL36" s="42" t="e">
        <f t="shared" si="18"/>
        <v>#DIV/0!</v>
      </c>
      <c r="AM36" s="182">
        <f t="shared" si="19"/>
        <v>18</v>
      </c>
      <c r="AN36" s="182"/>
      <c r="AO36" s="356">
        <f t="shared" si="20"/>
        <v>0</v>
      </c>
      <c r="AP36" s="42">
        <f t="shared" si="21"/>
        <v>0</v>
      </c>
    </row>
    <row r="37" spans="1:256" ht="408.75" customHeight="1" x14ac:dyDescent="0.25">
      <c r="A37" s="1248"/>
      <c r="B37" s="1249"/>
      <c r="C37" s="1249"/>
      <c r="D37" s="1249"/>
      <c r="E37" s="1249"/>
      <c r="F37" s="1249"/>
      <c r="G37" s="1249"/>
      <c r="H37" s="1250"/>
      <c r="I37" s="1248"/>
      <c r="J37" s="1249"/>
      <c r="K37" s="1249"/>
      <c r="L37" s="1249"/>
      <c r="M37" s="1249"/>
      <c r="N37" s="1250"/>
      <c r="O37" s="78">
        <v>121</v>
      </c>
      <c r="P37" s="1239" t="s">
        <v>313</v>
      </c>
      <c r="Q37" s="1240"/>
      <c r="R37" s="1241"/>
      <c r="S37" s="93" t="s">
        <v>184</v>
      </c>
      <c r="T37" s="79" t="s">
        <v>52</v>
      </c>
      <c r="U37" s="96">
        <v>9</v>
      </c>
      <c r="V37" s="167">
        <f>+V23</f>
        <v>9</v>
      </c>
      <c r="W37" s="182"/>
      <c r="X37" s="356">
        <f t="shared" si="11"/>
        <v>0</v>
      </c>
      <c r="Y37" s="42">
        <f t="shared" si="12"/>
        <v>0</v>
      </c>
      <c r="AA37" s="182"/>
      <c r="AB37" s="182"/>
      <c r="AC37" s="356" t="e">
        <f t="shared" si="13"/>
        <v>#DIV/0!</v>
      </c>
      <c r="AD37" s="42" t="e">
        <f t="shared" si="14"/>
        <v>#DIV/0!</v>
      </c>
      <c r="AE37" s="182"/>
      <c r="AF37" s="182"/>
      <c r="AG37" s="356" t="e">
        <f t="shared" si="15"/>
        <v>#DIV/0!</v>
      </c>
      <c r="AH37" s="42" t="e">
        <f t="shared" si="16"/>
        <v>#DIV/0!</v>
      </c>
      <c r="AI37" s="182"/>
      <c r="AJ37" s="182"/>
      <c r="AK37" s="356" t="e">
        <f t="shared" si="17"/>
        <v>#DIV/0!</v>
      </c>
      <c r="AL37" s="42" t="e">
        <f t="shared" si="18"/>
        <v>#DIV/0!</v>
      </c>
      <c r="AM37" s="182">
        <f t="shared" si="19"/>
        <v>9</v>
      </c>
      <c r="AN37" s="182"/>
      <c r="AO37" s="356">
        <f t="shared" si="20"/>
        <v>0</v>
      </c>
      <c r="AP37" s="42">
        <f t="shared" si="21"/>
        <v>0</v>
      </c>
    </row>
    <row r="38" spans="1:256" ht="333.75" customHeight="1" x14ac:dyDescent="0.25">
      <c r="A38" s="1251"/>
      <c r="B38" s="1252"/>
      <c r="C38" s="1252"/>
      <c r="D38" s="1252"/>
      <c r="E38" s="1252"/>
      <c r="F38" s="1252"/>
      <c r="G38" s="1252"/>
      <c r="H38" s="1253"/>
      <c r="I38" s="1251"/>
      <c r="J38" s="1252"/>
      <c r="K38" s="1252"/>
      <c r="L38" s="1252"/>
      <c r="M38" s="1252"/>
      <c r="N38" s="1253"/>
      <c r="O38" s="78">
        <v>124</v>
      </c>
      <c r="P38" s="1239" t="s">
        <v>314</v>
      </c>
      <c r="Q38" s="1240"/>
      <c r="R38" s="1241"/>
      <c r="S38" s="93" t="s">
        <v>149</v>
      </c>
      <c r="T38" s="79" t="s">
        <v>58</v>
      </c>
      <c r="U38" s="96">
        <f>+U24</f>
        <v>9</v>
      </c>
      <c r="V38" s="167">
        <f>+V24</f>
        <v>9</v>
      </c>
      <c r="W38" s="182"/>
      <c r="X38" s="356">
        <f t="shared" si="11"/>
        <v>0</v>
      </c>
      <c r="Y38" s="42">
        <f t="shared" si="12"/>
        <v>0</v>
      </c>
      <c r="AA38" s="182"/>
      <c r="AB38" s="182"/>
      <c r="AC38" s="356" t="e">
        <f t="shared" si="13"/>
        <v>#DIV/0!</v>
      </c>
      <c r="AD38" s="42" t="e">
        <f t="shared" si="14"/>
        <v>#DIV/0!</v>
      </c>
      <c r="AE38" s="182"/>
      <c r="AF38" s="182"/>
      <c r="AG38" s="356" t="e">
        <f t="shared" si="15"/>
        <v>#DIV/0!</v>
      </c>
      <c r="AH38" s="42" t="e">
        <f t="shared" si="16"/>
        <v>#DIV/0!</v>
      </c>
      <c r="AI38" s="182"/>
      <c r="AJ38" s="182"/>
      <c r="AK38" s="356" t="e">
        <f t="shared" si="17"/>
        <v>#DIV/0!</v>
      </c>
      <c r="AL38" s="42" t="e">
        <f t="shared" si="18"/>
        <v>#DIV/0!</v>
      </c>
      <c r="AM38" s="182">
        <f t="shared" si="19"/>
        <v>9</v>
      </c>
      <c r="AN38" s="182"/>
      <c r="AO38" s="356">
        <f t="shared" si="20"/>
        <v>0</v>
      </c>
      <c r="AP38" s="42">
        <f t="shared" si="21"/>
        <v>0</v>
      </c>
    </row>
    <row r="39" spans="1:256" ht="24.75" customHeight="1" x14ac:dyDescent="0.25">
      <c r="A39" s="2"/>
      <c r="B39" s="2"/>
      <c r="C39" s="2"/>
      <c r="D39" s="2"/>
      <c r="E39" s="14"/>
      <c r="F39" s="14"/>
      <c r="G39" s="14"/>
      <c r="H39" s="14"/>
      <c r="I39" s="14"/>
      <c r="J39" s="14"/>
      <c r="K39" s="14"/>
      <c r="L39" s="14"/>
      <c r="M39" s="14"/>
      <c r="N39" s="14"/>
      <c r="O39" s="14"/>
      <c r="P39" s="14"/>
      <c r="Q39" s="14"/>
      <c r="R39" s="14"/>
      <c r="S39" s="84"/>
      <c r="T39" s="14"/>
      <c r="U39" s="14"/>
    </row>
    <row r="40" spans="1:256" ht="88.5" customHeight="1" x14ac:dyDescent="0.25">
      <c r="A40" s="671" t="s">
        <v>608</v>
      </c>
      <c r="B40" s="671"/>
      <c r="C40" s="671"/>
      <c r="D40" s="671"/>
      <c r="E40" s="671"/>
      <c r="F40" s="671"/>
      <c r="G40" s="671"/>
      <c r="H40" s="671"/>
      <c r="I40" s="671"/>
      <c r="J40" s="671"/>
      <c r="K40" s="671"/>
      <c r="L40" s="671"/>
      <c r="M40" s="671"/>
      <c r="N40" s="671"/>
      <c r="O40" s="671"/>
      <c r="P40" s="671"/>
      <c r="Q40" s="671"/>
      <c r="R40" s="671"/>
      <c r="S40" s="671"/>
      <c r="T40" s="671"/>
      <c r="U40" s="671"/>
      <c r="V40" s="671"/>
      <c r="W40" s="671"/>
      <c r="X40" s="671"/>
      <c r="Y40" s="671"/>
    </row>
    <row r="41" spans="1:256" s="15" customFormat="1" ht="20.2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row>
    <row r="42" spans="1:256" s="15" customFormat="1" ht="92.25" customHeight="1" x14ac:dyDescent="0.25">
      <c r="A42" s="739" t="s">
        <v>59</v>
      </c>
      <c r="B42" s="1024"/>
      <c r="C42" s="1161" t="s">
        <v>60</v>
      </c>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3"/>
    </row>
    <row r="43" spans="1:256" s="15" customFormat="1" ht="94.5" customHeight="1" x14ac:dyDescent="0.25">
      <c r="A43" s="739" t="s">
        <v>19</v>
      </c>
      <c r="B43" s="1024"/>
      <c r="C43" s="738" t="s">
        <v>61</v>
      </c>
      <c r="D43" s="738"/>
      <c r="E43" s="738"/>
      <c r="F43" s="738"/>
      <c r="G43" s="738"/>
      <c r="H43" s="738"/>
      <c r="I43" s="738"/>
      <c r="J43" s="738"/>
      <c r="K43" s="738"/>
      <c r="L43" s="738"/>
      <c r="M43" s="738"/>
      <c r="N43" s="738"/>
      <c r="O43" s="738"/>
      <c r="P43" s="738"/>
      <c r="Q43" s="738"/>
      <c r="R43" s="738"/>
      <c r="S43" s="738"/>
      <c r="T43" s="738"/>
      <c r="U43" s="738"/>
      <c r="V43" s="738"/>
      <c r="W43" s="738"/>
      <c r="X43" s="738"/>
      <c r="Y43" s="738"/>
    </row>
    <row r="44" spans="1:256" s="15" customFormat="1" ht="159.75" customHeight="1" x14ac:dyDescent="0.25">
      <c r="A44" s="739" t="s">
        <v>62</v>
      </c>
      <c r="B44" s="1024"/>
      <c r="C44" s="738" t="s">
        <v>63</v>
      </c>
      <c r="D44" s="738"/>
      <c r="E44" s="738"/>
      <c r="F44" s="738"/>
      <c r="G44" s="738"/>
      <c r="H44" s="738"/>
      <c r="I44" s="738"/>
      <c r="J44" s="738"/>
      <c r="K44" s="738"/>
      <c r="L44" s="738"/>
      <c r="M44" s="738"/>
      <c r="N44" s="738"/>
      <c r="O44" s="738"/>
      <c r="P44" s="738"/>
      <c r="Q44" s="738"/>
      <c r="R44" s="738"/>
      <c r="S44" s="738"/>
      <c r="T44" s="738"/>
      <c r="U44" s="738"/>
      <c r="V44" s="738"/>
      <c r="W44" s="738"/>
      <c r="X44" s="738"/>
      <c r="Y44" s="738"/>
      <c r="AA44" s="644" t="s">
        <v>1252</v>
      </c>
      <c r="AB44" s="645"/>
      <c r="AC44" s="645"/>
      <c r="AD44" s="645"/>
      <c r="AE44" s="645"/>
      <c r="AF44" s="645"/>
      <c r="AG44" s="645"/>
      <c r="AH44" s="645"/>
      <c r="AI44" s="645"/>
      <c r="AJ44" s="645"/>
      <c r="AK44" s="645"/>
      <c r="AL44" s="645"/>
      <c r="AM44" s="645"/>
      <c r="AN44" s="645"/>
      <c r="AO44" s="645"/>
      <c r="AP44" s="646"/>
    </row>
    <row r="45" spans="1:256" s="142" customFormat="1" ht="17.25" customHeight="1" x14ac:dyDescent="0.25">
      <c r="A45" s="140"/>
      <c r="B45" s="140"/>
      <c r="C45" s="140"/>
      <c r="D45" s="140"/>
      <c r="E45" s="140"/>
      <c r="F45" s="140"/>
      <c r="G45" s="140"/>
      <c r="H45" s="140"/>
      <c r="I45" s="140"/>
      <c r="J45" s="140"/>
      <c r="K45" s="140"/>
      <c r="L45" s="140"/>
      <c r="M45" s="140"/>
      <c r="N45" s="140"/>
      <c r="O45" s="140"/>
      <c r="P45" s="140"/>
      <c r="Q45" s="140"/>
      <c r="R45" s="140"/>
      <c r="S45" s="140"/>
      <c r="T45" s="140"/>
      <c r="U45" s="140"/>
      <c r="AA45" s="46"/>
      <c r="AB45" s="46"/>
      <c r="AC45" s="46"/>
      <c r="AD45" s="46"/>
      <c r="AE45" s="46"/>
      <c r="AF45" s="46"/>
      <c r="AG45" s="46"/>
      <c r="AH45" s="46"/>
      <c r="AI45" s="46"/>
      <c r="AJ45" s="46"/>
      <c r="AK45" s="46"/>
      <c r="AL45" s="46"/>
      <c r="AM45" s="46"/>
      <c r="AN45" s="46"/>
      <c r="AO45" s="46"/>
      <c r="AP45" s="46"/>
    </row>
    <row r="46" spans="1:256" ht="72.75" customHeight="1" x14ac:dyDescent="0.25">
      <c r="A46" s="672" t="s">
        <v>20</v>
      </c>
      <c r="B46" s="680" t="s">
        <v>21</v>
      </c>
      <c r="C46" s="680"/>
      <c r="D46" s="1268" t="s">
        <v>22</v>
      </c>
      <c r="E46" s="844" t="s">
        <v>582</v>
      </c>
      <c r="F46" s="1265"/>
      <c r="G46" s="1265"/>
      <c r="H46" s="845"/>
      <c r="I46" s="672" t="s">
        <v>583</v>
      </c>
      <c r="J46" s="672"/>
      <c r="K46" s="680" t="s">
        <v>620</v>
      </c>
      <c r="L46" s="680"/>
      <c r="M46" s="680"/>
      <c r="N46" s="1118" t="s">
        <v>96</v>
      </c>
      <c r="O46" s="1120"/>
      <c r="P46" s="691" t="s">
        <v>23</v>
      </c>
      <c r="Q46" s="691"/>
      <c r="R46" s="691"/>
      <c r="S46" s="691" t="s">
        <v>148</v>
      </c>
      <c r="T46" s="679" t="s">
        <v>7</v>
      </c>
      <c r="U46" s="679" t="s">
        <v>1258</v>
      </c>
      <c r="V46" s="670">
        <v>2020</v>
      </c>
      <c r="W46" s="670"/>
      <c r="X46" s="670"/>
      <c r="Y46" s="670"/>
      <c r="AA46" s="590" t="s">
        <v>1253</v>
      </c>
      <c r="AB46" s="590"/>
      <c r="AC46" s="590"/>
      <c r="AD46" s="590"/>
      <c r="AE46" s="590" t="s">
        <v>1254</v>
      </c>
      <c r="AF46" s="590"/>
      <c r="AG46" s="590"/>
      <c r="AH46" s="590"/>
      <c r="AI46" s="590" t="s">
        <v>1255</v>
      </c>
      <c r="AJ46" s="590"/>
      <c r="AK46" s="590"/>
      <c r="AL46" s="590"/>
      <c r="AM46" s="590" t="s">
        <v>1256</v>
      </c>
      <c r="AN46" s="590"/>
      <c r="AO46" s="590"/>
      <c r="AP46" s="590"/>
    </row>
    <row r="47" spans="1:256" ht="140.25" customHeight="1" x14ac:dyDescent="0.25">
      <c r="A47" s="672"/>
      <c r="B47" s="680"/>
      <c r="C47" s="680"/>
      <c r="D47" s="1268"/>
      <c r="E47" s="846"/>
      <c r="F47" s="1266"/>
      <c r="G47" s="1266"/>
      <c r="H47" s="847"/>
      <c r="I47" s="672"/>
      <c r="J47" s="672"/>
      <c r="K47" s="680"/>
      <c r="L47" s="680"/>
      <c r="M47" s="680"/>
      <c r="N47" s="1121"/>
      <c r="O47" s="1123"/>
      <c r="P47" s="691"/>
      <c r="Q47" s="691"/>
      <c r="R47" s="691"/>
      <c r="S47" s="691"/>
      <c r="T47" s="679"/>
      <c r="U47" s="679"/>
      <c r="V47" s="77" t="s">
        <v>11</v>
      </c>
      <c r="W47" s="77" t="s">
        <v>12</v>
      </c>
      <c r="X47" s="39" t="s">
        <v>9</v>
      </c>
      <c r="Y47" s="166" t="s">
        <v>10</v>
      </c>
      <c r="AA47" s="201" t="s">
        <v>13</v>
      </c>
      <c r="AB47" s="201" t="s">
        <v>14</v>
      </c>
      <c r="AC47" s="165" t="s">
        <v>9</v>
      </c>
      <c r="AD47" s="166" t="s">
        <v>10</v>
      </c>
      <c r="AE47" s="201" t="s">
        <v>13</v>
      </c>
      <c r="AF47" s="201" t="s">
        <v>14</v>
      </c>
      <c r="AG47" s="165" t="s">
        <v>9</v>
      </c>
      <c r="AH47" s="166" t="s">
        <v>10</v>
      </c>
      <c r="AI47" s="201" t="s">
        <v>13</v>
      </c>
      <c r="AJ47" s="201" t="s">
        <v>14</v>
      </c>
      <c r="AK47" s="165" t="s">
        <v>9</v>
      </c>
      <c r="AL47" s="166" t="s">
        <v>10</v>
      </c>
      <c r="AM47" s="201" t="s">
        <v>13</v>
      </c>
      <c r="AN47" s="201" t="s">
        <v>14</v>
      </c>
      <c r="AO47" s="165" t="s">
        <v>9</v>
      </c>
      <c r="AP47" s="166" t="s">
        <v>10</v>
      </c>
    </row>
    <row r="48" spans="1:256" s="45" customFormat="1" ht="366.75" customHeight="1" x14ac:dyDescent="0.25">
      <c r="A48" s="397" t="s">
        <v>459</v>
      </c>
      <c r="B48" s="1256" t="s">
        <v>315</v>
      </c>
      <c r="C48" s="1256"/>
      <c r="D48" s="97" t="s">
        <v>320</v>
      </c>
      <c r="E48" s="1235" t="s">
        <v>322</v>
      </c>
      <c r="F48" s="1267"/>
      <c r="G48" s="1267"/>
      <c r="H48" s="1236"/>
      <c r="I48" s="1254" t="s">
        <v>518</v>
      </c>
      <c r="J48" s="1255"/>
      <c r="K48" s="1256" t="s">
        <v>337</v>
      </c>
      <c r="L48" s="1256"/>
      <c r="M48" s="1256"/>
      <c r="N48" s="1254" t="s">
        <v>324</v>
      </c>
      <c r="O48" s="1255"/>
      <c r="P48" s="1257" t="s">
        <v>338</v>
      </c>
      <c r="Q48" s="1257"/>
      <c r="R48" s="1257"/>
      <c r="S48" s="93" t="s">
        <v>184</v>
      </c>
      <c r="T48" s="80" t="s">
        <v>110</v>
      </c>
      <c r="U48" s="6" t="s">
        <v>866</v>
      </c>
      <c r="V48" s="456">
        <v>1</v>
      </c>
      <c r="W48" s="182"/>
      <c r="X48" s="356">
        <f>W48/V48</f>
        <v>0</v>
      </c>
      <c r="Y48" s="42">
        <f>X48</f>
        <v>0</v>
      </c>
      <c r="Z48" s="46"/>
      <c r="AA48" s="182"/>
      <c r="AB48" s="182"/>
      <c r="AC48" s="356" t="e">
        <f>AB48/AA48</f>
        <v>#DIV/0!</v>
      </c>
      <c r="AD48" s="42" t="e">
        <f>AC48</f>
        <v>#DIV/0!</v>
      </c>
      <c r="AE48" s="182"/>
      <c r="AF48" s="182"/>
      <c r="AG48" s="356" t="e">
        <f>AF48/AE48</f>
        <v>#DIV/0!</v>
      </c>
      <c r="AH48" s="42" t="e">
        <f>AG48</f>
        <v>#DIV/0!</v>
      </c>
      <c r="AI48" s="182"/>
      <c r="AJ48" s="182"/>
      <c r="AK48" s="356" t="e">
        <f>AJ48/AI48</f>
        <v>#DIV/0!</v>
      </c>
      <c r="AL48" s="42" t="e">
        <f>AK48</f>
        <v>#DIV/0!</v>
      </c>
      <c r="AM48" s="182">
        <f>+V48</f>
        <v>1</v>
      </c>
      <c r="AN48" s="182"/>
      <c r="AO48" s="356">
        <f>AN48/AM48</f>
        <v>0</v>
      </c>
      <c r="AP48" s="42">
        <f>AO48</f>
        <v>0</v>
      </c>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row>
    <row r="49" spans="1:256" s="45" customFormat="1" ht="408.75" customHeight="1" x14ac:dyDescent="0.25">
      <c r="A49" s="143" t="s">
        <v>247</v>
      </c>
      <c r="B49" s="830" t="s">
        <v>66</v>
      </c>
      <c r="C49" s="830"/>
      <c r="D49" s="97" t="s">
        <v>248</v>
      </c>
      <c r="E49" s="1234" t="s">
        <v>249</v>
      </c>
      <c r="F49" s="1234"/>
      <c r="G49" s="1234"/>
      <c r="H49" s="1234"/>
      <c r="I49" s="1235" t="s">
        <v>890</v>
      </c>
      <c r="J49" s="1236"/>
      <c r="K49" s="830" t="s">
        <v>253</v>
      </c>
      <c r="L49" s="830"/>
      <c r="M49" s="830"/>
      <c r="N49" s="1237" t="s">
        <v>256</v>
      </c>
      <c r="O49" s="1238"/>
      <c r="P49" s="1239" t="s">
        <v>250</v>
      </c>
      <c r="Q49" s="1240"/>
      <c r="R49" s="1241"/>
      <c r="S49" s="93" t="s">
        <v>149</v>
      </c>
      <c r="T49" s="80" t="s">
        <v>110</v>
      </c>
      <c r="U49" s="127" t="s">
        <v>1189</v>
      </c>
      <c r="V49" s="167">
        <v>1399</v>
      </c>
      <c r="W49" s="182"/>
      <c r="X49" s="356">
        <f>W49/V49</f>
        <v>0</v>
      </c>
      <c r="Y49" s="42">
        <f>X49</f>
        <v>0</v>
      </c>
      <c r="Z49" s="46"/>
      <c r="AA49" s="182"/>
      <c r="AB49" s="182"/>
      <c r="AC49" s="356" t="e">
        <f>AB49/AA49</f>
        <v>#DIV/0!</v>
      </c>
      <c r="AD49" s="42" t="e">
        <f>AC49</f>
        <v>#DIV/0!</v>
      </c>
      <c r="AE49" s="182"/>
      <c r="AF49" s="182"/>
      <c r="AG49" s="356" t="e">
        <f>AF49/AE49</f>
        <v>#DIV/0!</v>
      </c>
      <c r="AH49" s="42" t="e">
        <f>AG49</f>
        <v>#DIV/0!</v>
      </c>
      <c r="AI49" s="182"/>
      <c r="AJ49" s="182"/>
      <c r="AK49" s="356" t="e">
        <f>AJ49/AI49</f>
        <v>#DIV/0!</v>
      </c>
      <c r="AL49" s="42" t="e">
        <f>AK49</f>
        <v>#DIV/0!</v>
      </c>
      <c r="AM49" s="182">
        <f>+V49</f>
        <v>1399</v>
      </c>
      <c r="AN49" s="182"/>
      <c r="AO49" s="356">
        <f>AN49/AM49</f>
        <v>0</v>
      </c>
      <c r="AP49" s="42">
        <f>AO49</f>
        <v>0</v>
      </c>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row>
    <row r="50" spans="1:256" s="45" customFormat="1" ht="275.25" customHeight="1" x14ac:dyDescent="0.25">
      <c r="A50" s="143" t="s">
        <v>247</v>
      </c>
      <c r="B50" s="830" t="s">
        <v>66</v>
      </c>
      <c r="C50" s="830"/>
      <c r="D50" s="97" t="s">
        <v>248</v>
      </c>
      <c r="E50" s="1234" t="s">
        <v>249</v>
      </c>
      <c r="F50" s="1234"/>
      <c r="G50" s="1234"/>
      <c r="H50" s="1234"/>
      <c r="I50" s="1235" t="s">
        <v>891</v>
      </c>
      <c r="J50" s="1236"/>
      <c r="K50" s="830" t="s">
        <v>654</v>
      </c>
      <c r="L50" s="830" t="s">
        <v>254</v>
      </c>
      <c r="M50" s="830" t="s">
        <v>254</v>
      </c>
      <c r="N50" s="1237" t="s">
        <v>258</v>
      </c>
      <c r="O50" s="1238"/>
      <c r="P50" s="1239" t="s">
        <v>251</v>
      </c>
      <c r="Q50" s="1240"/>
      <c r="R50" s="1241"/>
      <c r="S50" s="93" t="s">
        <v>149</v>
      </c>
      <c r="T50" s="80" t="s">
        <v>110</v>
      </c>
      <c r="U50" s="127" t="s">
        <v>1189</v>
      </c>
      <c r="V50" s="167">
        <v>100</v>
      </c>
      <c r="W50" s="182"/>
      <c r="X50" s="356">
        <f>W50/V50</f>
        <v>0</v>
      </c>
      <c r="Y50" s="42">
        <f>X50</f>
        <v>0</v>
      </c>
      <c r="Z50" s="46"/>
      <c r="AA50" s="182"/>
      <c r="AB50" s="182"/>
      <c r="AC50" s="356" t="e">
        <f>AB50/AA50</f>
        <v>#DIV/0!</v>
      </c>
      <c r="AD50" s="42" t="e">
        <f>AC50</f>
        <v>#DIV/0!</v>
      </c>
      <c r="AE50" s="182"/>
      <c r="AF50" s="182"/>
      <c r="AG50" s="356" t="e">
        <f>AF50/AE50</f>
        <v>#DIV/0!</v>
      </c>
      <c r="AH50" s="42" t="e">
        <f>AG50</f>
        <v>#DIV/0!</v>
      </c>
      <c r="AI50" s="182"/>
      <c r="AJ50" s="182"/>
      <c r="AK50" s="356" t="e">
        <f>AJ50/AI50</f>
        <v>#DIV/0!</v>
      </c>
      <c r="AL50" s="42" t="e">
        <f>AK50</f>
        <v>#DIV/0!</v>
      </c>
      <c r="AM50" s="182">
        <f>+V50</f>
        <v>100</v>
      </c>
      <c r="AN50" s="182"/>
      <c r="AO50" s="356">
        <f>AN50/AM50</f>
        <v>0</v>
      </c>
      <c r="AP50" s="42">
        <f>AO50</f>
        <v>0</v>
      </c>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row>
    <row r="51" spans="1:256" s="45" customFormat="1" ht="399.75" customHeight="1" x14ac:dyDescent="0.25">
      <c r="A51" s="143" t="s">
        <v>247</v>
      </c>
      <c r="B51" s="830" t="s">
        <v>66</v>
      </c>
      <c r="C51" s="830"/>
      <c r="D51" s="97" t="s">
        <v>248</v>
      </c>
      <c r="E51" s="1234" t="s">
        <v>249</v>
      </c>
      <c r="F51" s="1234"/>
      <c r="G51" s="1234"/>
      <c r="H51" s="1234"/>
      <c r="I51" s="1235" t="s">
        <v>892</v>
      </c>
      <c r="J51" s="1236"/>
      <c r="K51" s="830" t="s">
        <v>255</v>
      </c>
      <c r="L51" s="830" t="s">
        <v>255</v>
      </c>
      <c r="M51" s="830" t="s">
        <v>255</v>
      </c>
      <c r="N51" s="1237" t="s">
        <v>257</v>
      </c>
      <c r="O51" s="1238"/>
      <c r="P51" s="650" t="s">
        <v>252</v>
      </c>
      <c r="Q51" s="588"/>
      <c r="R51" s="589"/>
      <c r="S51" s="93" t="s">
        <v>149</v>
      </c>
      <c r="T51" s="80" t="s">
        <v>110</v>
      </c>
      <c r="U51" s="127" t="s">
        <v>878</v>
      </c>
      <c r="V51" s="167">
        <f>AE51</f>
        <v>0</v>
      </c>
      <c r="W51" s="182"/>
      <c r="X51" s="356" t="e">
        <f>W51/V51</f>
        <v>#DIV/0!</v>
      </c>
      <c r="Y51" s="42" t="e">
        <f>X51</f>
        <v>#DIV/0!</v>
      </c>
      <c r="Z51" s="46"/>
      <c r="AA51" s="182"/>
      <c r="AB51" s="182"/>
      <c r="AC51" s="356" t="e">
        <f>AB51/AA51</f>
        <v>#DIV/0!</v>
      </c>
      <c r="AD51" s="42" t="e">
        <f>AC51</f>
        <v>#DIV/0!</v>
      </c>
      <c r="AE51" s="182"/>
      <c r="AF51" s="182"/>
      <c r="AG51" s="356" t="e">
        <f>AF51/AE51</f>
        <v>#DIV/0!</v>
      </c>
      <c r="AH51" s="42" t="e">
        <f>AG51</f>
        <v>#DIV/0!</v>
      </c>
      <c r="AI51" s="182"/>
      <c r="AJ51" s="182"/>
      <c r="AK51" s="356" t="e">
        <f>AJ51/AI51</f>
        <v>#DIV/0!</v>
      </c>
      <c r="AL51" s="42" t="e">
        <f>AK51</f>
        <v>#DIV/0!</v>
      </c>
      <c r="AM51" s="182">
        <f>+V51</f>
        <v>0</v>
      </c>
      <c r="AN51" s="182"/>
      <c r="AO51" s="356" t="e">
        <f>AN51/AM51</f>
        <v>#DIV/0!</v>
      </c>
      <c r="AP51" s="42" t="e">
        <f>AO51</f>
        <v>#DIV/0!</v>
      </c>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row>
    <row r="52" spans="1:256" s="45" customFormat="1" ht="287.25" customHeight="1" x14ac:dyDescent="0.25">
      <c r="A52" s="143" t="s">
        <v>316</v>
      </c>
      <c r="B52" s="830" t="s">
        <v>315</v>
      </c>
      <c r="C52" s="830"/>
      <c r="D52" s="97" t="s">
        <v>320</v>
      </c>
      <c r="E52" s="1234" t="s">
        <v>322</v>
      </c>
      <c r="F52" s="1234"/>
      <c r="G52" s="1234"/>
      <c r="H52" s="1234"/>
      <c r="I52" s="1237" t="s">
        <v>321</v>
      </c>
      <c r="J52" s="1238"/>
      <c r="K52" s="830" t="s">
        <v>323</v>
      </c>
      <c r="L52" s="830"/>
      <c r="M52" s="830"/>
      <c r="N52" s="1237" t="s">
        <v>324</v>
      </c>
      <c r="O52" s="1238"/>
      <c r="P52" s="1239" t="s">
        <v>325</v>
      </c>
      <c r="Q52" s="1240"/>
      <c r="R52" s="1241"/>
      <c r="S52" s="93" t="s">
        <v>184</v>
      </c>
      <c r="T52" s="80" t="s">
        <v>110</v>
      </c>
      <c r="U52" s="6">
        <v>1</v>
      </c>
      <c r="V52" s="500"/>
      <c r="W52" s="182"/>
      <c r="X52" s="356" t="e">
        <f>W52/V52</f>
        <v>#DIV/0!</v>
      </c>
      <c r="Y52" s="42" t="e">
        <f>X52</f>
        <v>#DIV/0!</v>
      </c>
      <c r="Z52" s="46"/>
      <c r="AA52" s="182"/>
      <c r="AB52" s="182"/>
      <c r="AC52" s="356" t="e">
        <f>AB52/AA52</f>
        <v>#DIV/0!</v>
      </c>
      <c r="AD52" s="42" t="e">
        <f>AC52</f>
        <v>#DIV/0!</v>
      </c>
      <c r="AE52" s="182"/>
      <c r="AF52" s="182"/>
      <c r="AG52" s="356" t="e">
        <f>AF52/AE52</f>
        <v>#DIV/0!</v>
      </c>
      <c r="AH52" s="42" t="e">
        <f>AG52</f>
        <v>#DIV/0!</v>
      </c>
      <c r="AI52" s="182"/>
      <c r="AJ52" s="182"/>
      <c r="AK52" s="356" t="e">
        <f>AJ52/AI52</f>
        <v>#DIV/0!</v>
      </c>
      <c r="AL52" s="42" t="e">
        <f>AK52</f>
        <v>#DIV/0!</v>
      </c>
      <c r="AM52" s="182">
        <f>+V52</f>
        <v>0</v>
      </c>
      <c r="AN52" s="182"/>
      <c r="AO52" s="356" t="e">
        <f>AN52/AM52</f>
        <v>#DIV/0!</v>
      </c>
      <c r="AP52" s="42" t="e">
        <f>AO52</f>
        <v>#DIV/0!</v>
      </c>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row>
    <row r="53" spans="1:256" ht="24.75" customHeight="1" x14ac:dyDescent="0.25"/>
    <row r="54" spans="1:256" ht="96.75" customHeight="1" x14ac:dyDescent="0.25">
      <c r="A54" s="596" t="s">
        <v>624</v>
      </c>
      <c r="B54" s="596"/>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AA54" s="644" t="s">
        <v>1252</v>
      </c>
      <c r="AB54" s="645"/>
      <c r="AC54" s="645"/>
      <c r="AD54" s="645"/>
      <c r="AE54" s="645"/>
      <c r="AF54" s="645"/>
      <c r="AG54" s="645"/>
      <c r="AH54" s="645"/>
      <c r="AI54" s="645"/>
      <c r="AJ54" s="645"/>
      <c r="AK54" s="645"/>
      <c r="AL54" s="645"/>
      <c r="AM54" s="645"/>
      <c r="AN54" s="645"/>
      <c r="AO54" s="645"/>
      <c r="AP54" s="646"/>
    </row>
    <row r="55" spans="1:256" s="45" customFormat="1" ht="17.25" customHeight="1" x14ac:dyDescent="0.25">
      <c r="A55" s="9"/>
      <c r="B55" s="9"/>
      <c r="C55" s="9"/>
      <c r="D55" s="9"/>
      <c r="E55" s="9"/>
      <c r="F55" s="9"/>
      <c r="G55" s="9"/>
      <c r="H55" s="9"/>
      <c r="I55" s="9"/>
      <c r="J55" s="9"/>
      <c r="K55" s="9"/>
      <c r="L55" s="9"/>
      <c r="M55" s="9"/>
      <c r="N55" s="9"/>
      <c r="O55" s="9"/>
      <c r="P55" s="9"/>
      <c r="Q55" s="9"/>
      <c r="R55" s="9"/>
      <c r="S55" s="87"/>
      <c r="T55" s="9"/>
      <c r="U55" s="9"/>
      <c r="AA55" s="46"/>
      <c r="AB55" s="46"/>
      <c r="AC55" s="46"/>
      <c r="AD55" s="46"/>
      <c r="AE55" s="46"/>
      <c r="AF55" s="46"/>
      <c r="AG55" s="46"/>
      <c r="AH55" s="46"/>
      <c r="AI55" s="46"/>
      <c r="AJ55" s="46"/>
      <c r="AK55" s="46"/>
      <c r="AL55" s="46"/>
      <c r="AM55" s="46"/>
      <c r="AN55" s="46"/>
      <c r="AO55" s="46"/>
      <c r="AP55" s="46"/>
    </row>
    <row r="56" spans="1:256" s="28" customFormat="1" ht="120" customHeight="1" x14ac:dyDescent="0.25">
      <c r="A56" s="1131" t="s">
        <v>22</v>
      </c>
      <c r="B56" s="659" t="s">
        <v>81</v>
      </c>
      <c r="C56" s="659"/>
      <c r="D56" s="659" t="s">
        <v>108</v>
      </c>
      <c r="E56" s="659" t="s">
        <v>93</v>
      </c>
      <c r="F56" s="659" t="s">
        <v>85</v>
      </c>
      <c r="G56" s="659"/>
      <c r="H56" s="702" t="s">
        <v>26</v>
      </c>
      <c r="I56" s="703"/>
      <c r="J56" s="704"/>
      <c r="K56" s="659" t="s">
        <v>82</v>
      </c>
      <c r="L56" s="659" t="s">
        <v>83</v>
      </c>
      <c r="M56" s="659" t="s">
        <v>28</v>
      </c>
      <c r="N56" s="591" t="s">
        <v>104</v>
      </c>
      <c r="O56" s="591" t="s">
        <v>105</v>
      </c>
      <c r="P56" s="696" t="s">
        <v>106</v>
      </c>
      <c r="Q56" s="697"/>
      <c r="R56" s="698"/>
      <c r="S56" s="709" t="s">
        <v>148</v>
      </c>
      <c r="T56" s="679" t="s">
        <v>7</v>
      </c>
      <c r="U56" s="708" t="s">
        <v>1258</v>
      </c>
      <c r="V56" s="670">
        <v>2020</v>
      </c>
      <c r="W56" s="670"/>
      <c r="X56" s="670"/>
      <c r="Y56" s="670"/>
      <c r="AA56" s="590" t="s">
        <v>1253</v>
      </c>
      <c r="AB56" s="590"/>
      <c r="AC56" s="590"/>
      <c r="AD56" s="590"/>
      <c r="AE56" s="590" t="s">
        <v>1254</v>
      </c>
      <c r="AF56" s="590"/>
      <c r="AG56" s="590"/>
      <c r="AH56" s="590"/>
      <c r="AI56" s="590" t="s">
        <v>1255</v>
      </c>
      <c r="AJ56" s="590"/>
      <c r="AK56" s="590"/>
      <c r="AL56" s="590"/>
      <c r="AM56" s="590" t="s">
        <v>1256</v>
      </c>
      <c r="AN56" s="590"/>
      <c r="AO56" s="590"/>
      <c r="AP56" s="590"/>
    </row>
    <row r="57" spans="1:256" s="28" customFormat="1" ht="75" customHeight="1" x14ac:dyDescent="0.25">
      <c r="A57" s="1132"/>
      <c r="B57" s="659"/>
      <c r="C57" s="659"/>
      <c r="D57" s="659"/>
      <c r="E57" s="659"/>
      <c r="F57" s="659"/>
      <c r="G57" s="659"/>
      <c r="H57" s="705"/>
      <c r="I57" s="706"/>
      <c r="J57" s="707"/>
      <c r="K57" s="659"/>
      <c r="L57" s="659"/>
      <c r="M57" s="659"/>
      <c r="N57" s="591"/>
      <c r="O57" s="591"/>
      <c r="P57" s="699"/>
      <c r="Q57" s="700"/>
      <c r="R57" s="701"/>
      <c r="S57" s="710"/>
      <c r="T57" s="679"/>
      <c r="U57" s="708"/>
      <c r="V57" s="77" t="s">
        <v>11</v>
      </c>
      <c r="W57" s="77" t="s">
        <v>12</v>
      </c>
      <c r="X57" s="39" t="s">
        <v>9</v>
      </c>
      <c r="Y57" s="166" t="s">
        <v>10</v>
      </c>
      <c r="AA57" s="201" t="s">
        <v>13</v>
      </c>
      <c r="AB57" s="201" t="s">
        <v>14</v>
      </c>
      <c r="AC57" s="165" t="s">
        <v>9</v>
      </c>
      <c r="AD57" s="166" t="s">
        <v>10</v>
      </c>
      <c r="AE57" s="201" t="s">
        <v>13</v>
      </c>
      <c r="AF57" s="201" t="s">
        <v>14</v>
      </c>
      <c r="AG57" s="165" t="s">
        <v>9</v>
      </c>
      <c r="AH57" s="166" t="s">
        <v>10</v>
      </c>
      <c r="AI57" s="201" t="s">
        <v>13</v>
      </c>
      <c r="AJ57" s="201" t="s">
        <v>14</v>
      </c>
      <c r="AK57" s="165" t="s">
        <v>9</v>
      </c>
      <c r="AL57" s="166" t="s">
        <v>10</v>
      </c>
      <c r="AM57" s="201" t="s">
        <v>13</v>
      </c>
      <c r="AN57" s="201" t="s">
        <v>14</v>
      </c>
      <c r="AO57" s="165" t="s">
        <v>9</v>
      </c>
      <c r="AP57" s="166" t="s">
        <v>10</v>
      </c>
    </row>
    <row r="58" spans="1:256" s="49" customFormat="1" ht="170.25" customHeight="1" x14ac:dyDescent="0.25">
      <c r="A58" s="72" t="s">
        <v>67</v>
      </c>
      <c r="B58" s="590" t="s">
        <v>84</v>
      </c>
      <c r="C58" s="590"/>
      <c r="D58" s="370" t="s">
        <v>1353</v>
      </c>
      <c r="E58" s="427" t="s">
        <v>513</v>
      </c>
      <c r="F58" s="1226" t="s">
        <v>1352</v>
      </c>
      <c r="G58" s="1227"/>
      <c r="H58" s="1228" t="s">
        <v>1355</v>
      </c>
      <c r="I58" s="1229"/>
      <c r="J58" s="1230"/>
      <c r="K58" s="446">
        <v>43952</v>
      </c>
      <c r="L58" s="446">
        <v>43982</v>
      </c>
      <c r="M58" s="447"/>
      <c r="N58" s="445">
        <v>15000000</v>
      </c>
      <c r="O58" s="445"/>
      <c r="P58" s="587" t="s">
        <v>107</v>
      </c>
      <c r="Q58" s="588"/>
      <c r="R58" s="589"/>
      <c r="S58" s="93" t="s">
        <v>151</v>
      </c>
      <c r="T58" s="80" t="s">
        <v>58</v>
      </c>
      <c r="U58" s="294">
        <v>1</v>
      </c>
      <c r="V58" s="399">
        <v>1</v>
      </c>
      <c r="W58" s="182"/>
      <c r="X58" s="356">
        <f t="shared" ref="X58:X121" si="22">W58/V58</f>
        <v>0</v>
      </c>
      <c r="Y58" s="42">
        <f t="shared" ref="Y58:Y121" si="23">X58</f>
        <v>0</v>
      </c>
      <c r="Z58" s="46"/>
      <c r="AA58" s="182"/>
      <c r="AB58" s="182"/>
      <c r="AC58" s="356" t="e">
        <f t="shared" ref="AC58:AC121" si="24">AB58/AA58</f>
        <v>#DIV/0!</v>
      </c>
      <c r="AD58" s="42" t="e">
        <f t="shared" ref="AD58:AD121" si="25">AC58</f>
        <v>#DIV/0!</v>
      </c>
      <c r="AE58" s="182"/>
      <c r="AF58" s="182"/>
      <c r="AG58" s="356" t="e">
        <f t="shared" ref="AG58:AG121" si="26">AF58/AE58</f>
        <v>#DIV/0!</v>
      </c>
      <c r="AH58" s="42" t="e">
        <f t="shared" ref="AH58:AH121" si="27">AG58</f>
        <v>#DIV/0!</v>
      </c>
      <c r="AI58" s="182"/>
      <c r="AJ58" s="182"/>
      <c r="AK58" s="356" t="e">
        <f t="shared" ref="AK58:AK121" si="28">AJ58/AI58</f>
        <v>#DIV/0!</v>
      </c>
      <c r="AL58" s="42" t="e">
        <f t="shared" ref="AL58:AL121" si="29">AK58</f>
        <v>#DIV/0!</v>
      </c>
      <c r="AM58" s="182">
        <f t="shared" ref="AM58:AM121" si="30">+V58</f>
        <v>1</v>
      </c>
      <c r="AN58" s="182"/>
      <c r="AO58" s="356">
        <f t="shared" ref="AO58:AO121" si="31">AN58/AM58</f>
        <v>0</v>
      </c>
      <c r="AP58" s="42">
        <f t="shared" ref="AP58:AP121" si="32">AO58</f>
        <v>0</v>
      </c>
    </row>
    <row r="59" spans="1:256" s="49" customFormat="1" ht="170.25" customHeight="1" x14ac:dyDescent="0.25">
      <c r="A59" s="72" t="s">
        <v>67</v>
      </c>
      <c r="B59" s="590" t="s">
        <v>84</v>
      </c>
      <c r="C59" s="590"/>
      <c r="D59" s="370" t="s">
        <v>1353</v>
      </c>
      <c r="E59" s="427" t="s">
        <v>513</v>
      </c>
      <c r="F59" s="1226" t="s">
        <v>1352</v>
      </c>
      <c r="G59" s="1227"/>
      <c r="H59" s="1228" t="s">
        <v>1363</v>
      </c>
      <c r="I59" s="1229"/>
      <c r="J59" s="1230"/>
      <c r="K59" s="446">
        <v>44089</v>
      </c>
      <c r="L59" s="446" t="e">
        <v>#VALUE!</v>
      </c>
      <c r="M59" s="447"/>
      <c r="N59" s="445">
        <v>166365</v>
      </c>
      <c r="O59" s="445"/>
      <c r="P59" s="587" t="s">
        <v>107</v>
      </c>
      <c r="Q59" s="588"/>
      <c r="R59" s="589"/>
      <c r="S59" s="93" t="s">
        <v>151</v>
      </c>
      <c r="T59" s="80" t="s">
        <v>58</v>
      </c>
      <c r="U59" s="294">
        <v>1</v>
      </c>
      <c r="V59" s="399">
        <v>1</v>
      </c>
      <c r="W59" s="182"/>
      <c r="X59" s="356">
        <f t="shared" si="22"/>
        <v>0</v>
      </c>
      <c r="Y59" s="42">
        <f t="shared" si="23"/>
        <v>0</v>
      </c>
      <c r="Z59" s="46"/>
      <c r="AA59" s="182"/>
      <c r="AB59" s="182"/>
      <c r="AC59" s="356" t="e">
        <f t="shared" si="24"/>
        <v>#DIV/0!</v>
      </c>
      <c r="AD59" s="42" t="e">
        <f t="shared" si="25"/>
        <v>#DIV/0!</v>
      </c>
      <c r="AE59" s="182"/>
      <c r="AF59" s="182"/>
      <c r="AG59" s="356" t="e">
        <f t="shared" si="26"/>
        <v>#DIV/0!</v>
      </c>
      <c r="AH59" s="42" t="e">
        <f t="shared" si="27"/>
        <v>#DIV/0!</v>
      </c>
      <c r="AI59" s="182"/>
      <c r="AJ59" s="182"/>
      <c r="AK59" s="356" t="e">
        <f t="shared" si="28"/>
        <v>#DIV/0!</v>
      </c>
      <c r="AL59" s="42" t="e">
        <f t="shared" si="29"/>
        <v>#DIV/0!</v>
      </c>
      <c r="AM59" s="182">
        <f t="shared" si="30"/>
        <v>1</v>
      </c>
      <c r="AN59" s="182"/>
      <c r="AO59" s="356">
        <f t="shared" si="31"/>
        <v>0</v>
      </c>
      <c r="AP59" s="42">
        <f t="shared" si="32"/>
        <v>0</v>
      </c>
    </row>
    <row r="60" spans="1:256" s="49" customFormat="1" ht="170.25" customHeight="1" x14ac:dyDescent="0.25">
      <c r="A60" s="72" t="s">
        <v>67</v>
      </c>
      <c r="B60" s="590" t="s">
        <v>84</v>
      </c>
      <c r="C60" s="590"/>
      <c r="D60" s="370" t="s">
        <v>1353</v>
      </c>
      <c r="E60" s="427" t="s">
        <v>513</v>
      </c>
      <c r="F60" s="1226" t="s">
        <v>1352</v>
      </c>
      <c r="G60" s="1227"/>
      <c r="H60" s="1228" t="s">
        <v>1363</v>
      </c>
      <c r="I60" s="1229"/>
      <c r="J60" s="1230"/>
      <c r="K60" s="446">
        <v>44089</v>
      </c>
      <c r="L60" s="446" t="e">
        <v>#VALUE!</v>
      </c>
      <c r="M60" s="447"/>
      <c r="N60" s="445">
        <v>57858190</v>
      </c>
      <c r="O60" s="445"/>
      <c r="P60" s="587" t="s">
        <v>107</v>
      </c>
      <c r="Q60" s="588"/>
      <c r="R60" s="589"/>
      <c r="S60" s="93" t="s">
        <v>151</v>
      </c>
      <c r="T60" s="80" t="s">
        <v>58</v>
      </c>
      <c r="U60" s="294">
        <v>1</v>
      </c>
      <c r="V60" s="399">
        <v>1</v>
      </c>
      <c r="W60" s="182"/>
      <c r="X60" s="356">
        <f t="shared" si="22"/>
        <v>0</v>
      </c>
      <c r="Y60" s="42">
        <f t="shared" si="23"/>
        <v>0</v>
      </c>
      <c r="Z60" s="46"/>
      <c r="AA60" s="182"/>
      <c r="AB60" s="182"/>
      <c r="AC60" s="356" t="e">
        <f t="shared" si="24"/>
        <v>#DIV/0!</v>
      </c>
      <c r="AD60" s="42" t="e">
        <f t="shared" si="25"/>
        <v>#DIV/0!</v>
      </c>
      <c r="AE60" s="182"/>
      <c r="AF60" s="182"/>
      <c r="AG60" s="356" t="e">
        <f t="shared" si="26"/>
        <v>#DIV/0!</v>
      </c>
      <c r="AH60" s="42" t="e">
        <f t="shared" si="27"/>
        <v>#DIV/0!</v>
      </c>
      <c r="AI60" s="182"/>
      <c r="AJ60" s="182"/>
      <c r="AK60" s="356" t="e">
        <f t="shared" si="28"/>
        <v>#DIV/0!</v>
      </c>
      <c r="AL60" s="42" t="e">
        <f t="shared" si="29"/>
        <v>#DIV/0!</v>
      </c>
      <c r="AM60" s="182">
        <f t="shared" si="30"/>
        <v>1</v>
      </c>
      <c r="AN60" s="182"/>
      <c r="AO60" s="356">
        <f t="shared" si="31"/>
        <v>0</v>
      </c>
      <c r="AP60" s="42">
        <f t="shared" si="32"/>
        <v>0</v>
      </c>
    </row>
    <row r="61" spans="1:256" s="49" customFormat="1" ht="170.25" customHeight="1" x14ac:dyDescent="0.25">
      <c r="A61" s="72" t="s">
        <v>67</v>
      </c>
      <c r="B61" s="590" t="s">
        <v>84</v>
      </c>
      <c r="C61" s="590"/>
      <c r="D61" s="370" t="s">
        <v>1353</v>
      </c>
      <c r="E61" s="427" t="s">
        <v>513</v>
      </c>
      <c r="F61" s="1226" t="s">
        <v>1352</v>
      </c>
      <c r="G61" s="1227"/>
      <c r="H61" s="1228" t="s">
        <v>1374</v>
      </c>
      <c r="I61" s="1229"/>
      <c r="J61" s="1230"/>
      <c r="K61" s="446">
        <v>43892</v>
      </c>
      <c r="L61" s="446">
        <v>44102</v>
      </c>
      <c r="M61" s="447"/>
      <c r="N61" s="445">
        <v>49214945</v>
      </c>
      <c r="O61" s="445"/>
      <c r="P61" s="587" t="s">
        <v>107</v>
      </c>
      <c r="Q61" s="588"/>
      <c r="R61" s="589"/>
      <c r="S61" s="93" t="s">
        <v>151</v>
      </c>
      <c r="T61" s="80" t="s">
        <v>58</v>
      </c>
      <c r="U61" s="294">
        <v>1</v>
      </c>
      <c r="V61" s="399">
        <v>1</v>
      </c>
      <c r="W61" s="182"/>
      <c r="X61" s="356">
        <f t="shared" si="22"/>
        <v>0</v>
      </c>
      <c r="Y61" s="42">
        <f t="shared" si="23"/>
        <v>0</v>
      </c>
      <c r="Z61" s="46"/>
      <c r="AA61" s="182"/>
      <c r="AB61" s="182"/>
      <c r="AC61" s="356" t="e">
        <f t="shared" si="24"/>
        <v>#DIV/0!</v>
      </c>
      <c r="AD61" s="42" t="e">
        <f t="shared" si="25"/>
        <v>#DIV/0!</v>
      </c>
      <c r="AE61" s="182"/>
      <c r="AF61" s="182"/>
      <c r="AG61" s="356" t="e">
        <f t="shared" si="26"/>
        <v>#DIV/0!</v>
      </c>
      <c r="AH61" s="42" t="e">
        <f t="shared" si="27"/>
        <v>#DIV/0!</v>
      </c>
      <c r="AI61" s="182"/>
      <c r="AJ61" s="182"/>
      <c r="AK61" s="356" t="e">
        <f t="shared" si="28"/>
        <v>#DIV/0!</v>
      </c>
      <c r="AL61" s="42" t="e">
        <f t="shared" si="29"/>
        <v>#DIV/0!</v>
      </c>
      <c r="AM61" s="182">
        <f t="shared" si="30"/>
        <v>1</v>
      </c>
      <c r="AN61" s="182"/>
      <c r="AO61" s="356">
        <f t="shared" si="31"/>
        <v>0</v>
      </c>
      <c r="AP61" s="42">
        <f t="shared" si="32"/>
        <v>0</v>
      </c>
    </row>
    <row r="62" spans="1:256" s="49" customFormat="1" ht="170.25" customHeight="1" x14ac:dyDescent="0.25">
      <c r="A62" s="72" t="s">
        <v>67</v>
      </c>
      <c r="B62" s="590" t="s">
        <v>84</v>
      </c>
      <c r="C62" s="590"/>
      <c r="D62" s="370" t="s">
        <v>1353</v>
      </c>
      <c r="E62" s="427" t="s">
        <v>513</v>
      </c>
      <c r="F62" s="1226" t="s">
        <v>1352</v>
      </c>
      <c r="G62" s="1227"/>
      <c r="H62" s="1228" t="s">
        <v>1376</v>
      </c>
      <c r="I62" s="1229"/>
      <c r="J62" s="1230"/>
      <c r="K62" s="446">
        <v>43881</v>
      </c>
      <c r="L62" s="446">
        <v>44091</v>
      </c>
      <c r="M62" s="447"/>
      <c r="N62" s="445">
        <v>49214945</v>
      </c>
      <c r="O62" s="445"/>
      <c r="P62" s="587" t="s">
        <v>107</v>
      </c>
      <c r="Q62" s="588"/>
      <c r="R62" s="589"/>
      <c r="S62" s="93" t="s">
        <v>151</v>
      </c>
      <c r="T62" s="80" t="s">
        <v>58</v>
      </c>
      <c r="U62" s="294">
        <v>1</v>
      </c>
      <c r="V62" s="399">
        <v>1</v>
      </c>
      <c r="W62" s="182"/>
      <c r="X62" s="356">
        <f t="shared" si="22"/>
        <v>0</v>
      </c>
      <c r="Y62" s="42">
        <f t="shared" si="23"/>
        <v>0</v>
      </c>
      <c r="Z62" s="46"/>
      <c r="AA62" s="182"/>
      <c r="AB62" s="182"/>
      <c r="AC62" s="356" t="e">
        <f t="shared" si="24"/>
        <v>#DIV/0!</v>
      </c>
      <c r="AD62" s="42" t="e">
        <f t="shared" si="25"/>
        <v>#DIV/0!</v>
      </c>
      <c r="AE62" s="182"/>
      <c r="AF62" s="182"/>
      <c r="AG62" s="356" t="e">
        <f t="shared" si="26"/>
        <v>#DIV/0!</v>
      </c>
      <c r="AH62" s="42" t="e">
        <f t="shared" si="27"/>
        <v>#DIV/0!</v>
      </c>
      <c r="AI62" s="182"/>
      <c r="AJ62" s="182"/>
      <c r="AK62" s="356" t="e">
        <f t="shared" si="28"/>
        <v>#DIV/0!</v>
      </c>
      <c r="AL62" s="42" t="e">
        <f t="shared" si="29"/>
        <v>#DIV/0!</v>
      </c>
      <c r="AM62" s="182">
        <f t="shared" si="30"/>
        <v>1</v>
      </c>
      <c r="AN62" s="182"/>
      <c r="AO62" s="356">
        <f t="shared" si="31"/>
        <v>0</v>
      </c>
      <c r="AP62" s="42">
        <f t="shared" si="32"/>
        <v>0</v>
      </c>
    </row>
    <row r="63" spans="1:256" s="49" customFormat="1" ht="170.25" customHeight="1" x14ac:dyDescent="0.25">
      <c r="A63" s="72" t="s">
        <v>320</v>
      </c>
      <c r="B63" s="590" t="s">
        <v>84</v>
      </c>
      <c r="C63" s="590"/>
      <c r="D63" s="370" t="s">
        <v>1353</v>
      </c>
      <c r="E63" s="427" t="s">
        <v>650</v>
      </c>
      <c r="F63" s="1226" t="s">
        <v>1352</v>
      </c>
      <c r="G63" s="1227"/>
      <c r="H63" s="1228" t="s">
        <v>1378</v>
      </c>
      <c r="I63" s="1229"/>
      <c r="J63" s="1230"/>
      <c r="K63" s="446">
        <v>43864</v>
      </c>
      <c r="L63" s="446">
        <v>44074</v>
      </c>
      <c r="M63" s="447"/>
      <c r="N63" s="445">
        <v>37290120</v>
      </c>
      <c r="O63" s="445"/>
      <c r="P63" s="587" t="s">
        <v>107</v>
      </c>
      <c r="Q63" s="588"/>
      <c r="R63" s="589"/>
      <c r="S63" s="93" t="s">
        <v>151</v>
      </c>
      <c r="T63" s="80" t="s">
        <v>58</v>
      </c>
      <c r="U63" s="294">
        <v>1</v>
      </c>
      <c r="V63" s="399">
        <v>1</v>
      </c>
      <c r="W63" s="182"/>
      <c r="X63" s="356">
        <f t="shared" si="22"/>
        <v>0</v>
      </c>
      <c r="Y63" s="42">
        <f t="shared" si="23"/>
        <v>0</v>
      </c>
      <c r="Z63" s="46"/>
      <c r="AA63" s="182"/>
      <c r="AB63" s="182"/>
      <c r="AC63" s="356" t="e">
        <f t="shared" si="24"/>
        <v>#DIV/0!</v>
      </c>
      <c r="AD63" s="42" t="e">
        <f t="shared" si="25"/>
        <v>#DIV/0!</v>
      </c>
      <c r="AE63" s="182"/>
      <c r="AF63" s="182"/>
      <c r="AG63" s="356" t="e">
        <f t="shared" si="26"/>
        <v>#DIV/0!</v>
      </c>
      <c r="AH63" s="42" t="e">
        <f t="shared" si="27"/>
        <v>#DIV/0!</v>
      </c>
      <c r="AI63" s="182"/>
      <c r="AJ63" s="182"/>
      <c r="AK63" s="356" t="e">
        <f t="shared" si="28"/>
        <v>#DIV/0!</v>
      </c>
      <c r="AL63" s="42" t="e">
        <f t="shared" si="29"/>
        <v>#DIV/0!</v>
      </c>
      <c r="AM63" s="182">
        <f t="shared" si="30"/>
        <v>1</v>
      </c>
      <c r="AN63" s="182"/>
      <c r="AO63" s="356">
        <f t="shared" si="31"/>
        <v>0</v>
      </c>
      <c r="AP63" s="42">
        <f t="shared" si="32"/>
        <v>0</v>
      </c>
    </row>
    <row r="64" spans="1:256" s="49" customFormat="1" ht="170.25" customHeight="1" x14ac:dyDescent="0.25">
      <c r="A64" s="72" t="s">
        <v>320</v>
      </c>
      <c r="B64" s="590" t="s">
        <v>84</v>
      </c>
      <c r="C64" s="590"/>
      <c r="D64" s="370" t="s">
        <v>1353</v>
      </c>
      <c r="E64" s="427" t="s">
        <v>650</v>
      </c>
      <c r="F64" s="1226" t="s">
        <v>1352</v>
      </c>
      <c r="G64" s="1227"/>
      <c r="H64" s="1228" t="s">
        <v>1380</v>
      </c>
      <c r="I64" s="1229"/>
      <c r="J64" s="1230"/>
      <c r="K64" s="446">
        <v>43893</v>
      </c>
      <c r="L64" s="446">
        <v>44103</v>
      </c>
      <c r="M64" s="447"/>
      <c r="N64" s="445">
        <v>37290120</v>
      </c>
      <c r="O64" s="445"/>
      <c r="P64" s="587" t="s">
        <v>107</v>
      </c>
      <c r="Q64" s="588"/>
      <c r="R64" s="589"/>
      <c r="S64" s="93" t="s">
        <v>151</v>
      </c>
      <c r="T64" s="80" t="s">
        <v>58</v>
      </c>
      <c r="U64" s="294">
        <v>1</v>
      </c>
      <c r="V64" s="399">
        <v>1</v>
      </c>
      <c r="W64" s="182"/>
      <c r="X64" s="356">
        <f t="shared" si="22"/>
        <v>0</v>
      </c>
      <c r="Y64" s="42">
        <f t="shared" si="23"/>
        <v>0</v>
      </c>
      <c r="Z64" s="46"/>
      <c r="AA64" s="182"/>
      <c r="AB64" s="182"/>
      <c r="AC64" s="356" t="e">
        <f t="shared" si="24"/>
        <v>#DIV/0!</v>
      </c>
      <c r="AD64" s="42" t="e">
        <f t="shared" si="25"/>
        <v>#DIV/0!</v>
      </c>
      <c r="AE64" s="182"/>
      <c r="AF64" s="182"/>
      <c r="AG64" s="356" t="e">
        <f t="shared" si="26"/>
        <v>#DIV/0!</v>
      </c>
      <c r="AH64" s="42" t="e">
        <f t="shared" si="27"/>
        <v>#DIV/0!</v>
      </c>
      <c r="AI64" s="182"/>
      <c r="AJ64" s="182"/>
      <c r="AK64" s="356" t="e">
        <f t="shared" si="28"/>
        <v>#DIV/0!</v>
      </c>
      <c r="AL64" s="42" t="e">
        <f t="shared" si="29"/>
        <v>#DIV/0!</v>
      </c>
      <c r="AM64" s="182">
        <f t="shared" si="30"/>
        <v>1</v>
      </c>
      <c r="AN64" s="182"/>
      <c r="AO64" s="356">
        <f t="shared" si="31"/>
        <v>0</v>
      </c>
      <c r="AP64" s="42">
        <f t="shared" si="32"/>
        <v>0</v>
      </c>
    </row>
    <row r="65" spans="1:42" s="49" customFormat="1" ht="170.25" customHeight="1" x14ac:dyDescent="0.25">
      <c r="A65" s="72" t="s">
        <v>319</v>
      </c>
      <c r="B65" s="590" t="s">
        <v>84</v>
      </c>
      <c r="C65" s="590"/>
      <c r="D65" s="370" t="s">
        <v>1353</v>
      </c>
      <c r="E65" s="427" t="s">
        <v>510</v>
      </c>
      <c r="F65" s="1226" t="s">
        <v>1352</v>
      </c>
      <c r="G65" s="1227"/>
      <c r="H65" s="1228" t="s">
        <v>1363</v>
      </c>
      <c r="I65" s="1229"/>
      <c r="J65" s="1230"/>
      <c r="K65" s="446">
        <v>44089</v>
      </c>
      <c r="L65" s="446" t="e">
        <v>#VALUE!</v>
      </c>
      <c r="M65" s="447"/>
      <c r="N65" s="445">
        <v>54577640</v>
      </c>
      <c r="O65" s="445"/>
      <c r="P65" s="587" t="s">
        <v>107</v>
      </c>
      <c r="Q65" s="588"/>
      <c r="R65" s="589"/>
      <c r="S65" s="93" t="s">
        <v>151</v>
      </c>
      <c r="T65" s="80" t="s">
        <v>58</v>
      </c>
      <c r="U65" s="294">
        <v>1</v>
      </c>
      <c r="V65" s="399">
        <v>1</v>
      </c>
      <c r="W65" s="182"/>
      <c r="X65" s="356">
        <f t="shared" si="22"/>
        <v>0</v>
      </c>
      <c r="Y65" s="42">
        <f t="shared" si="23"/>
        <v>0</v>
      </c>
      <c r="Z65" s="46"/>
      <c r="AA65" s="182"/>
      <c r="AB65" s="182"/>
      <c r="AC65" s="356" t="e">
        <f t="shared" si="24"/>
        <v>#DIV/0!</v>
      </c>
      <c r="AD65" s="42" t="e">
        <f t="shared" si="25"/>
        <v>#DIV/0!</v>
      </c>
      <c r="AE65" s="182"/>
      <c r="AF65" s="182"/>
      <c r="AG65" s="356" t="e">
        <f t="shared" si="26"/>
        <v>#DIV/0!</v>
      </c>
      <c r="AH65" s="42" t="e">
        <f t="shared" si="27"/>
        <v>#DIV/0!</v>
      </c>
      <c r="AI65" s="182"/>
      <c r="AJ65" s="182"/>
      <c r="AK65" s="356" t="e">
        <f t="shared" si="28"/>
        <v>#DIV/0!</v>
      </c>
      <c r="AL65" s="42" t="e">
        <f t="shared" si="29"/>
        <v>#DIV/0!</v>
      </c>
      <c r="AM65" s="182">
        <f t="shared" si="30"/>
        <v>1</v>
      </c>
      <c r="AN65" s="182"/>
      <c r="AO65" s="356">
        <f t="shared" si="31"/>
        <v>0</v>
      </c>
      <c r="AP65" s="42">
        <f t="shared" si="32"/>
        <v>0</v>
      </c>
    </row>
    <row r="66" spans="1:42" s="49" customFormat="1" ht="170.25" customHeight="1" x14ac:dyDescent="0.25">
      <c r="A66" s="72" t="s">
        <v>319</v>
      </c>
      <c r="B66" s="590" t="s">
        <v>84</v>
      </c>
      <c r="C66" s="590"/>
      <c r="D66" s="370" t="s">
        <v>1353</v>
      </c>
      <c r="E66" s="427" t="s">
        <v>510</v>
      </c>
      <c r="F66" s="1226" t="s">
        <v>1352</v>
      </c>
      <c r="G66" s="1227"/>
      <c r="H66" s="1228" t="s">
        <v>1381</v>
      </c>
      <c r="I66" s="1229"/>
      <c r="J66" s="1230"/>
      <c r="K66" s="446">
        <v>43881</v>
      </c>
      <c r="L66" s="446">
        <v>44061</v>
      </c>
      <c r="M66" s="447"/>
      <c r="N66" s="445">
        <v>31573620</v>
      </c>
      <c r="O66" s="445"/>
      <c r="P66" s="587" t="s">
        <v>107</v>
      </c>
      <c r="Q66" s="588"/>
      <c r="R66" s="589"/>
      <c r="S66" s="93" t="s">
        <v>151</v>
      </c>
      <c r="T66" s="80" t="s">
        <v>58</v>
      </c>
      <c r="U66" s="294">
        <v>1</v>
      </c>
      <c r="V66" s="399">
        <v>1</v>
      </c>
      <c r="W66" s="182"/>
      <c r="X66" s="356">
        <f t="shared" si="22"/>
        <v>0</v>
      </c>
      <c r="Y66" s="42">
        <f t="shared" si="23"/>
        <v>0</v>
      </c>
      <c r="Z66" s="46"/>
      <c r="AA66" s="182"/>
      <c r="AB66" s="182"/>
      <c r="AC66" s="356" t="e">
        <f t="shared" si="24"/>
        <v>#DIV/0!</v>
      </c>
      <c r="AD66" s="42" t="e">
        <f t="shared" si="25"/>
        <v>#DIV/0!</v>
      </c>
      <c r="AE66" s="182"/>
      <c r="AF66" s="182"/>
      <c r="AG66" s="356" t="e">
        <f t="shared" si="26"/>
        <v>#DIV/0!</v>
      </c>
      <c r="AH66" s="42" t="e">
        <f t="shared" si="27"/>
        <v>#DIV/0!</v>
      </c>
      <c r="AI66" s="182"/>
      <c r="AJ66" s="182"/>
      <c r="AK66" s="356" t="e">
        <f t="shared" si="28"/>
        <v>#DIV/0!</v>
      </c>
      <c r="AL66" s="42" t="e">
        <f t="shared" si="29"/>
        <v>#DIV/0!</v>
      </c>
      <c r="AM66" s="182">
        <f t="shared" si="30"/>
        <v>1</v>
      </c>
      <c r="AN66" s="182"/>
      <c r="AO66" s="356">
        <f t="shared" si="31"/>
        <v>0</v>
      </c>
      <c r="AP66" s="42">
        <f t="shared" si="32"/>
        <v>0</v>
      </c>
    </row>
    <row r="67" spans="1:42" s="49" customFormat="1" ht="170.25" customHeight="1" x14ac:dyDescent="0.25">
      <c r="A67" s="72" t="s">
        <v>319</v>
      </c>
      <c r="B67" s="590" t="s">
        <v>84</v>
      </c>
      <c r="C67" s="590"/>
      <c r="D67" s="370" t="s">
        <v>1353</v>
      </c>
      <c r="E67" s="427" t="s">
        <v>510</v>
      </c>
      <c r="F67" s="1226" t="s">
        <v>1352</v>
      </c>
      <c r="G67" s="1227"/>
      <c r="H67" s="1228" t="s">
        <v>1382</v>
      </c>
      <c r="I67" s="1229"/>
      <c r="J67" s="1230"/>
      <c r="K67" s="446">
        <v>43881</v>
      </c>
      <c r="L67" s="446">
        <v>44061</v>
      </c>
      <c r="M67" s="447"/>
      <c r="N67" s="445">
        <v>31573620</v>
      </c>
      <c r="O67" s="445"/>
      <c r="P67" s="587" t="s">
        <v>107</v>
      </c>
      <c r="Q67" s="588"/>
      <c r="R67" s="589"/>
      <c r="S67" s="93" t="s">
        <v>151</v>
      </c>
      <c r="T67" s="80" t="s">
        <v>58</v>
      </c>
      <c r="U67" s="294">
        <v>1</v>
      </c>
      <c r="V67" s="399">
        <v>1</v>
      </c>
      <c r="W67" s="182"/>
      <c r="X67" s="356">
        <f t="shared" si="22"/>
        <v>0</v>
      </c>
      <c r="Y67" s="42">
        <f t="shared" si="23"/>
        <v>0</v>
      </c>
      <c r="Z67" s="46"/>
      <c r="AA67" s="182"/>
      <c r="AB67" s="182"/>
      <c r="AC67" s="356" t="e">
        <f t="shared" si="24"/>
        <v>#DIV/0!</v>
      </c>
      <c r="AD67" s="42" t="e">
        <f t="shared" si="25"/>
        <v>#DIV/0!</v>
      </c>
      <c r="AE67" s="182"/>
      <c r="AF67" s="182"/>
      <c r="AG67" s="356" t="e">
        <f t="shared" si="26"/>
        <v>#DIV/0!</v>
      </c>
      <c r="AH67" s="42" t="e">
        <f t="shared" si="27"/>
        <v>#DIV/0!</v>
      </c>
      <c r="AI67" s="182"/>
      <c r="AJ67" s="182"/>
      <c r="AK67" s="356" t="e">
        <f t="shared" si="28"/>
        <v>#DIV/0!</v>
      </c>
      <c r="AL67" s="42" t="e">
        <f t="shared" si="29"/>
        <v>#DIV/0!</v>
      </c>
      <c r="AM67" s="182">
        <f t="shared" si="30"/>
        <v>1</v>
      </c>
      <c r="AN67" s="182"/>
      <c r="AO67" s="356">
        <f t="shared" si="31"/>
        <v>0</v>
      </c>
      <c r="AP67" s="42">
        <f t="shared" si="32"/>
        <v>0</v>
      </c>
    </row>
    <row r="68" spans="1:42" s="49" customFormat="1" ht="170.25" customHeight="1" x14ac:dyDescent="0.25">
      <c r="A68" s="72" t="s">
        <v>319</v>
      </c>
      <c r="B68" s="590" t="s">
        <v>84</v>
      </c>
      <c r="C68" s="590"/>
      <c r="D68" s="370" t="s">
        <v>1391</v>
      </c>
      <c r="E68" s="427" t="s">
        <v>510</v>
      </c>
      <c r="F68" s="1226" t="s">
        <v>1390</v>
      </c>
      <c r="G68" s="1227"/>
      <c r="H68" s="1228" t="s">
        <v>1363</v>
      </c>
      <c r="I68" s="1229"/>
      <c r="J68" s="1230"/>
      <c r="K68" s="446">
        <v>43981</v>
      </c>
      <c r="L68" s="446" t="e">
        <v>#VALUE!</v>
      </c>
      <c r="M68" s="447"/>
      <c r="N68" s="445">
        <v>20000000</v>
      </c>
      <c r="O68" s="445"/>
      <c r="P68" s="587" t="s">
        <v>107</v>
      </c>
      <c r="Q68" s="588"/>
      <c r="R68" s="589"/>
      <c r="S68" s="93" t="s">
        <v>151</v>
      </c>
      <c r="T68" s="80" t="s">
        <v>58</v>
      </c>
      <c r="U68" s="294">
        <v>1</v>
      </c>
      <c r="V68" s="399">
        <v>1</v>
      </c>
      <c r="W68" s="182"/>
      <c r="X68" s="356">
        <f t="shared" si="22"/>
        <v>0</v>
      </c>
      <c r="Y68" s="42">
        <f t="shared" si="23"/>
        <v>0</v>
      </c>
      <c r="Z68" s="46"/>
      <c r="AA68" s="182"/>
      <c r="AB68" s="182"/>
      <c r="AC68" s="356" t="e">
        <f t="shared" si="24"/>
        <v>#DIV/0!</v>
      </c>
      <c r="AD68" s="42" t="e">
        <f t="shared" si="25"/>
        <v>#DIV/0!</v>
      </c>
      <c r="AE68" s="182"/>
      <c r="AF68" s="182"/>
      <c r="AG68" s="356" t="e">
        <f t="shared" si="26"/>
        <v>#DIV/0!</v>
      </c>
      <c r="AH68" s="42" t="e">
        <f t="shared" si="27"/>
        <v>#DIV/0!</v>
      </c>
      <c r="AI68" s="182"/>
      <c r="AJ68" s="182"/>
      <c r="AK68" s="356" t="e">
        <f t="shared" si="28"/>
        <v>#DIV/0!</v>
      </c>
      <c r="AL68" s="42" t="e">
        <f t="shared" si="29"/>
        <v>#DIV/0!</v>
      </c>
      <c r="AM68" s="182">
        <f t="shared" si="30"/>
        <v>1</v>
      </c>
      <c r="AN68" s="182"/>
      <c r="AO68" s="356">
        <f t="shared" si="31"/>
        <v>0</v>
      </c>
      <c r="AP68" s="42">
        <f t="shared" si="32"/>
        <v>0</v>
      </c>
    </row>
    <row r="69" spans="1:42" s="49" customFormat="1" ht="185.25" customHeight="1" x14ac:dyDescent="0.25">
      <c r="A69" s="72" t="s">
        <v>320</v>
      </c>
      <c r="B69" s="590" t="s">
        <v>84</v>
      </c>
      <c r="C69" s="590"/>
      <c r="D69" s="448" t="s">
        <v>1391</v>
      </c>
      <c r="E69" s="427" t="s">
        <v>305</v>
      </c>
      <c r="F69" s="1226" t="s">
        <v>1390</v>
      </c>
      <c r="G69" s="1227"/>
      <c r="H69" s="1228" t="s">
        <v>1393</v>
      </c>
      <c r="I69" s="1229"/>
      <c r="J69" s="1230"/>
      <c r="K69" s="446">
        <v>43951</v>
      </c>
      <c r="L69" s="446">
        <v>44131</v>
      </c>
      <c r="M69" s="449"/>
      <c r="N69" s="445">
        <v>99053000</v>
      </c>
      <c r="O69" s="445"/>
      <c r="P69" s="587" t="s">
        <v>107</v>
      </c>
      <c r="Q69" s="588"/>
      <c r="R69" s="589"/>
      <c r="S69" s="93" t="s">
        <v>151</v>
      </c>
      <c r="T69" s="80" t="s">
        <v>58</v>
      </c>
      <c r="U69" s="294">
        <v>1</v>
      </c>
      <c r="V69" s="399">
        <v>1</v>
      </c>
      <c r="W69" s="182"/>
      <c r="X69" s="356">
        <f t="shared" si="22"/>
        <v>0</v>
      </c>
      <c r="Y69" s="42">
        <f t="shared" si="23"/>
        <v>0</v>
      </c>
      <c r="Z69" s="46"/>
      <c r="AA69" s="182"/>
      <c r="AB69" s="182"/>
      <c r="AC69" s="356" t="e">
        <f t="shared" si="24"/>
        <v>#DIV/0!</v>
      </c>
      <c r="AD69" s="42" t="e">
        <f t="shared" si="25"/>
        <v>#DIV/0!</v>
      </c>
      <c r="AE69" s="182"/>
      <c r="AF69" s="182"/>
      <c r="AG69" s="356" t="e">
        <f t="shared" si="26"/>
        <v>#DIV/0!</v>
      </c>
      <c r="AH69" s="42" t="e">
        <f t="shared" si="27"/>
        <v>#DIV/0!</v>
      </c>
      <c r="AI69" s="182"/>
      <c r="AJ69" s="182"/>
      <c r="AK69" s="356" t="e">
        <f t="shared" si="28"/>
        <v>#DIV/0!</v>
      </c>
      <c r="AL69" s="42" t="e">
        <f t="shared" si="29"/>
        <v>#DIV/0!</v>
      </c>
      <c r="AM69" s="182">
        <f t="shared" si="30"/>
        <v>1</v>
      </c>
      <c r="AN69" s="182"/>
      <c r="AO69" s="356">
        <f t="shared" si="31"/>
        <v>0</v>
      </c>
      <c r="AP69" s="42">
        <f t="shared" si="32"/>
        <v>0</v>
      </c>
    </row>
    <row r="70" spans="1:42" s="49" customFormat="1" ht="156" customHeight="1" x14ac:dyDescent="0.25">
      <c r="A70" s="72" t="s">
        <v>320</v>
      </c>
      <c r="B70" s="590" t="s">
        <v>84</v>
      </c>
      <c r="C70" s="590"/>
      <c r="D70" s="448" t="s">
        <v>1391</v>
      </c>
      <c r="E70" s="427" t="s">
        <v>305</v>
      </c>
      <c r="F70" s="1226" t="s">
        <v>1390</v>
      </c>
      <c r="G70" s="1227"/>
      <c r="H70" s="1228" t="s">
        <v>1394</v>
      </c>
      <c r="I70" s="1229"/>
      <c r="J70" s="1230"/>
      <c r="K70" s="446">
        <v>43895</v>
      </c>
      <c r="L70" s="446">
        <v>44195</v>
      </c>
      <c r="M70" s="449"/>
      <c r="N70" s="445">
        <v>20720000</v>
      </c>
      <c r="O70" s="445"/>
      <c r="P70" s="587" t="s">
        <v>107</v>
      </c>
      <c r="Q70" s="588"/>
      <c r="R70" s="589"/>
      <c r="S70" s="93" t="s">
        <v>151</v>
      </c>
      <c r="T70" s="80" t="s">
        <v>58</v>
      </c>
      <c r="U70" s="294">
        <v>1</v>
      </c>
      <c r="V70" s="399">
        <v>1</v>
      </c>
      <c r="W70" s="182"/>
      <c r="X70" s="356">
        <f t="shared" si="22"/>
        <v>0</v>
      </c>
      <c r="Y70" s="42">
        <f t="shared" si="23"/>
        <v>0</v>
      </c>
      <c r="Z70" s="46"/>
      <c r="AA70" s="182"/>
      <c r="AB70" s="182"/>
      <c r="AC70" s="356" t="e">
        <f t="shared" si="24"/>
        <v>#DIV/0!</v>
      </c>
      <c r="AD70" s="42" t="e">
        <f t="shared" si="25"/>
        <v>#DIV/0!</v>
      </c>
      <c r="AE70" s="182"/>
      <c r="AF70" s="182"/>
      <c r="AG70" s="356" t="e">
        <f t="shared" si="26"/>
        <v>#DIV/0!</v>
      </c>
      <c r="AH70" s="42" t="e">
        <f t="shared" si="27"/>
        <v>#DIV/0!</v>
      </c>
      <c r="AI70" s="182"/>
      <c r="AJ70" s="182"/>
      <c r="AK70" s="356" t="e">
        <f t="shared" si="28"/>
        <v>#DIV/0!</v>
      </c>
      <c r="AL70" s="42" t="e">
        <f t="shared" si="29"/>
        <v>#DIV/0!</v>
      </c>
      <c r="AM70" s="182">
        <f t="shared" si="30"/>
        <v>1</v>
      </c>
      <c r="AN70" s="182"/>
      <c r="AO70" s="356">
        <f t="shared" si="31"/>
        <v>0</v>
      </c>
      <c r="AP70" s="42">
        <f t="shared" si="32"/>
        <v>0</v>
      </c>
    </row>
    <row r="71" spans="1:42" s="49" customFormat="1" ht="156" customHeight="1" x14ac:dyDescent="0.25">
      <c r="A71" s="72" t="s">
        <v>320</v>
      </c>
      <c r="B71" s="590" t="s">
        <v>84</v>
      </c>
      <c r="C71" s="590"/>
      <c r="D71" s="448" t="s">
        <v>1391</v>
      </c>
      <c r="E71" s="427" t="s">
        <v>305</v>
      </c>
      <c r="F71" s="1226" t="s">
        <v>1390</v>
      </c>
      <c r="G71" s="1227"/>
      <c r="H71" s="1228" t="s">
        <v>1395</v>
      </c>
      <c r="I71" s="1229"/>
      <c r="J71" s="1230"/>
      <c r="K71" s="446">
        <v>43860</v>
      </c>
      <c r="L71" s="446">
        <v>44190</v>
      </c>
      <c r="M71" s="449"/>
      <c r="N71" s="445">
        <v>60887000</v>
      </c>
      <c r="O71" s="445"/>
      <c r="P71" s="587" t="s">
        <v>107</v>
      </c>
      <c r="Q71" s="588"/>
      <c r="R71" s="589"/>
      <c r="S71" s="93" t="s">
        <v>151</v>
      </c>
      <c r="T71" s="80" t="s">
        <v>58</v>
      </c>
      <c r="U71" s="294">
        <v>1</v>
      </c>
      <c r="V71" s="399">
        <v>1</v>
      </c>
      <c r="W71" s="182"/>
      <c r="X71" s="356">
        <f t="shared" si="22"/>
        <v>0</v>
      </c>
      <c r="Y71" s="42">
        <f t="shared" si="23"/>
        <v>0</v>
      </c>
      <c r="Z71" s="46"/>
      <c r="AA71" s="182"/>
      <c r="AB71" s="182"/>
      <c r="AC71" s="356" t="e">
        <f t="shared" si="24"/>
        <v>#DIV/0!</v>
      </c>
      <c r="AD71" s="42" t="e">
        <f t="shared" si="25"/>
        <v>#DIV/0!</v>
      </c>
      <c r="AE71" s="182"/>
      <c r="AF71" s="182"/>
      <c r="AG71" s="356" t="e">
        <f t="shared" si="26"/>
        <v>#DIV/0!</v>
      </c>
      <c r="AH71" s="42" t="e">
        <f t="shared" si="27"/>
        <v>#DIV/0!</v>
      </c>
      <c r="AI71" s="182"/>
      <c r="AJ71" s="182"/>
      <c r="AK71" s="356" t="e">
        <f t="shared" si="28"/>
        <v>#DIV/0!</v>
      </c>
      <c r="AL71" s="42" t="e">
        <f t="shared" si="29"/>
        <v>#DIV/0!</v>
      </c>
      <c r="AM71" s="182">
        <f t="shared" si="30"/>
        <v>1</v>
      </c>
      <c r="AN71" s="182"/>
      <c r="AO71" s="356">
        <f t="shared" si="31"/>
        <v>0</v>
      </c>
      <c r="AP71" s="42">
        <f t="shared" si="32"/>
        <v>0</v>
      </c>
    </row>
    <row r="72" spans="1:42" s="49" customFormat="1" ht="156" customHeight="1" x14ac:dyDescent="0.25">
      <c r="A72" s="72" t="s">
        <v>320</v>
      </c>
      <c r="B72" s="590" t="s">
        <v>84</v>
      </c>
      <c r="C72" s="590"/>
      <c r="D72" s="448" t="s">
        <v>1406</v>
      </c>
      <c r="E72" s="427" t="s">
        <v>305</v>
      </c>
      <c r="F72" s="1226" t="s">
        <v>1405</v>
      </c>
      <c r="G72" s="1227"/>
      <c r="H72" s="1228" t="s">
        <v>1407</v>
      </c>
      <c r="I72" s="1229"/>
      <c r="J72" s="1230"/>
      <c r="K72" s="446">
        <v>43871</v>
      </c>
      <c r="L72" s="446">
        <v>44171</v>
      </c>
      <c r="M72" s="449"/>
      <c r="N72" s="445">
        <v>58785000</v>
      </c>
      <c r="O72" s="445"/>
      <c r="P72" s="587" t="s">
        <v>107</v>
      </c>
      <c r="Q72" s="588"/>
      <c r="R72" s="589"/>
      <c r="S72" s="93" t="s">
        <v>151</v>
      </c>
      <c r="T72" s="80" t="s">
        <v>58</v>
      </c>
      <c r="U72" s="294">
        <v>1</v>
      </c>
      <c r="V72" s="399">
        <v>1</v>
      </c>
      <c r="W72" s="182"/>
      <c r="X72" s="356">
        <f t="shared" si="22"/>
        <v>0</v>
      </c>
      <c r="Y72" s="42">
        <f t="shared" si="23"/>
        <v>0</v>
      </c>
      <c r="Z72" s="46"/>
      <c r="AA72" s="182"/>
      <c r="AB72" s="182"/>
      <c r="AC72" s="356" t="e">
        <f t="shared" si="24"/>
        <v>#DIV/0!</v>
      </c>
      <c r="AD72" s="42" t="e">
        <f t="shared" si="25"/>
        <v>#DIV/0!</v>
      </c>
      <c r="AE72" s="182"/>
      <c r="AF72" s="182"/>
      <c r="AG72" s="356" t="e">
        <f t="shared" si="26"/>
        <v>#DIV/0!</v>
      </c>
      <c r="AH72" s="42" t="e">
        <f t="shared" si="27"/>
        <v>#DIV/0!</v>
      </c>
      <c r="AI72" s="182"/>
      <c r="AJ72" s="182"/>
      <c r="AK72" s="356" t="e">
        <f t="shared" si="28"/>
        <v>#DIV/0!</v>
      </c>
      <c r="AL72" s="42" t="e">
        <f t="shared" si="29"/>
        <v>#DIV/0!</v>
      </c>
      <c r="AM72" s="182">
        <f t="shared" si="30"/>
        <v>1</v>
      </c>
      <c r="AN72" s="182"/>
      <c r="AO72" s="356">
        <f t="shared" si="31"/>
        <v>0</v>
      </c>
      <c r="AP72" s="42">
        <f t="shared" si="32"/>
        <v>0</v>
      </c>
    </row>
    <row r="73" spans="1:42" s="49" customFormat="1" ht="156" customHeight="1" x14ac:dyDescent="0.25">
      <c r="A73" s="72" t="s">
        <v>320</v>
      </c>
      <c r="B73" s="590" t="s">
        <v>84</v>
      </c>
      <c r="C73" s="590"/>
      <c r="D73" s="448" t="s">
        <v>1406</v>
      </c>
      <c r="E73" s="427" t="s">
        <v>305</v>
      </c>
      <c r="F73" s="1226" t="s">
        <v>1405</v>
      </c>
      <c r="G73" s="1227"/>
      <c r="H73" s="1228" t="s">
        <v>1408</v>
      </c>
      <c r="I73" s="1229"/>
      <c r="J73" s="1230"/>
      <c r="K73" s="446">
        <v>43854</v>
      </c>
      <c r="L73" s="446" t="e">
        <v>#VALUE!</v>
      </c>
      <c r="M73" s="449"/>
      <c r="N73" s="445">
        <v>37324000</v>
      </c>
      <c r="O73" s="445"/>
      <c r="P73" s="587" t="s">
        <v>107</v>
      </c>
      <c r="Q73" s="588"/>
      <c r="R73" s="589"/>
      <c r="S73" s="93" t="s">
        <v>151</v>
      </c>
      <c r="T73" s="80" t="s">
        <v>58</v>
      </c>
      <c r="U73" s="294">
        <v>1</v>
      </c>
      <c r="V73" s="399">
        <v>1</v>
      </c>
      <c r="W73" s="182"/>
      <c r="X73" s="356">
        <f t="shared" si="22"/>
        <v>0</v>
      </c>
      <c r="Y73" s="42">
        <f t="shared" si="23"/>
        <v>0</v>
      </c>
      <c r="Z73" s="46"/>
      <c r="AA73" s="182"/>
      <c r="AB73" s="182"/>
      <c r="AC73" s="356" t="e">
        <f t="shared" si="24"/>
        <v>#DIV/0!</v>
      </c>
      <c r="AD73" s="42" t="e">
        <f t="shared" si="25"/>
        <v>#DIV/0!</v>
      </c>
      <c r="AE73" s="182"/>
      <c r="AF73" s="182"/>
      <c r="AG73" s="356" t="e">
        <f t="shared" si="26"/>
        <v>#DIV/0!</v>
      </c>
      <c r="AH73" s="42" t="e">
        <f t="shared" si="27"/>
        <v>#DIV/0!</v>
      </c>
      <c r="AI73" s="182"/>
      <c r="AJ73" s="182"/>
      <c r="AK73" s="356" t="e">
        <f t="shared" si="28"/>
        <v>#DIV/0!</v>
      </c>
      <c r="AL73" s="42" t="e">
        <f t="shared" si="29"/>
        <v>#DIV/0!</v>
      </c>
      <c r="AM73" s="182">
        <f t="shared" si="30"/>
        <v>1</v>
      </c>
      <c r="AN73" s="182"/>
      <c r="AO73" s="356">
        <f t="shared" si="31"/>
        <v>0</v>
      </c>
      <c r="AP73" s="42">
        <f t="shared" si="32"/>
        <v>0</v>
      </c>
    </row>
    <row r="74" spans="1:42" s="49" customFormat="1" ht="156" customHeight="1" x14ac:dyDescent="0.25">
      <c r="A74" s="72" t="s">
        <v>320</v>
      </c>
      <c r="B74" s="590" t="s">
        <v>84</v>
      </c>
      <c r="C74" s="590"/>
      <c r="D74" s="448" t="s">
        <v>1406</v>
      </c>
      <c r="E74" s="427" t="s">
        <v>305</v>
      </c>
      <c r="F74" s="1226" t="s">
        <v>1405</v>
      </c>
      <c r="G74" s="1227"/>
      <c r="H74" s="1228" t="s">
        <v>1409</v>
      </c>
      <c r="I74" s="1229"/>
      <c r="J74" s="1230"/>
      <c r="K74" s="446">
        <v>43871</v>
      </c>
      <c r="L74" s="446">
        <v>44171</v>
      </c>
      <c r="M74" s="449"/>
      <c r="N74" s="445">
        <v>46329000</v>
      </c>
      <c r="O74" s="445"/>
      <c r="P74" s="587" t="s">
        <v>107</v>
      </c>
      <c r="Q74" s="588"/>
      <c r="R74" s="589"/>
      <c r="S74" s="93" t="s">
        <v>151</v>
      </c>
      <c r="T74" s="80" t="s">
        <v>58</v>
      </c>
      <c r="U74" s="294">
        <v>1</v>
      </c>
      <c r="V74" s="399">
        <v>1</v>
      </c>
      <c r="W74" s="182"/>
      <c r="X74" s="356">
        <f t="shared" si="22"/>
        <v>0</v>
      </c>
      <c r="Y74" s="42">
        <f t="shared" si="23"/>
        <v>0</v>
      </c>
      <c r="Z74" s="46"/>
      <c r="AA74" s="182"/>
      <c r="AB74" s="182"/>
      <c r="AC74" s="356" t="e">
        <f t="shared" si="24"/>
        <v>#DIV/0!</v>
      </c>
      <c r="AD74" s="42" t="e">
        <f t="shared" si="25"/>
        <v>#DIV/0!</v>
      </c>
      <c r="AE74" s="182"/>
      <c r="AF74" s="182"/>
      <c r="AG74" s="356" t="e">
        <f t="shared" si="26"/>
        <v>#DIV/0!</v>
      </c>
      <c r="AH74" s="42" t="e">
        <f t="shared" si="27"/>
        <v>#DIV/0!</v>
      </c>
      <c r="AI74" s="182"/>
      <c r="AJ74" s="182"/>
      <c r="AK74" s="356" t="e">
        <f t="shared" si="28"/>
        <v>#DIV/0!</v>
      </c>
      <c r="AL74" s="42" t="e">
        <f t="shared" si="29"/>
        <v>#DIV/0!</v>
      </c>
      <c r="AM74" s="182">
        <f t="shared" si="30"/>
        <v>1</v>
      </c>
      <c r="AN74" s="182"/>
      <c r="AO74" s="356">
        <f t="shared" si="31"/>
        <v>0</v>
      </c>
      <c r="AP74" s="42">
        <f t="shared" si="32"/>
        <v>0</v>
      </c>
    </row>
    <row r="75" spans="1:42" s="49" customFormat="1" ht="156" customHeight="1" x14ac:dyDescent="0.25">
      <c r="A75" s="72" t="s">
        <v>320</v>
      </c>
      <c r="B75" s="590" t="s">
        <v>84</v>
      </c>
      <c r="C75" s="590"/>
      <c r="D75" s="448" t="s">
        <v>1406</v>
      </c>
      <c r="E75" s="427" t="s">
        <v>305</v>
      </c>
      <c r="F75" s="1226" t="s">
        <v>1405</v>
      </c>
      <c r="G75" s="1227"/>
      <c r="H75" s="1228" t="s">
        <v>1410</v>
      </c>
      <c r="I75" s="1229"/>
      <c r="J75" s="1230"/>
      <c r="K75" s="446">
        <v>43871</v>
      </c>
      <c r="L75" s="446">
        <v>44171</v>
      </c>
      <c r="M75" s="449"/>
      <c r="N75" s="445">
        <v>42165000</v>
      </c>
      <c r="O75" s="445"/>
      <c r="P75" s="587" t="s">
        <v>107</v>
      </c>
      <c r="Q75" s="588"/>
      <c r="R75" s="589"/>
      <c r="S75" s="93" t="s">
        <v>151</v>
      </c>
      <c r="T75" s="80" t="s">
        <v>58</v>
      </c>
      <c r="U75" s="294">
        <v>1</v>
      </c>
      <c r="V75" s="399">
        <v>1</v>
      </c>
      <c r="W75" s="182"/>
      <c r="X75" s="356">
        <f t="shared" si="22"/>
        <v>0</v>
      </c>
      <c r="Y75" s="42">
        <f t="shared" si="23"/>
        <v>0</v>
      </c>
      <c r="Z75" s="46"/>
      <c r="AA75" s="182"/>
      <c r="AB75" s="182"/>
      <c r="AC75" s="356" t="e">
        <f t="shared" si="24"/>
        <v>#DIV/0!</v>
      </c>
      <c r="AD75" s="42" t="e">
        <f t="shared" si="25"/>
        <v>#DIV/0!</v>
      </c>
      <c r="AE75" s="182"/>
      <c r="AF75" s="182"/>
      <c r="AG75" s="356" t="e">
        <f t="shared" si="26"/>
        <v>#DIV/0!</v>
      </c>
      <c r="AH75" s="42" t="e">
        <f t="shared" si="27"/>
        <v>#DIV/0!</v>
      </c>
      <c r="AI75" s="182"/>
      <c r="AJ75" s="182"/>
      <c r="AK75" s="356" t="e">
        <f t="shared" si="28"/>
        <v>#DIV/0!</v>
      </c>
      <c r="AL75" s="42" t="e">
        <f t="shared" si="29"/>
        <v>#DIV/0!</v>
      </c>
      <c r="AM75" s="182">
        <f t="shared" si="30"/>
        <v>1</v>
      </c>
      <c r="AN75" s="182"/>
      <c r="AO75" s="356">
        <f t="shared" si="31"/>
        <v>0</v>
      </c>
      <c r="AP75" s="42">
        <f t="shared" si="32"/>
        <v>0</v>
      </c>
    </row>
    <row r="76" spans="1:42" s="49" customFormat="1" ht="156" customHeight="1" x14ac:dyDescent="0.25">
      <c r="A76" s="72" t="s">
        <v>320</v>
      </c>
      <c r="B76" s="590" t="s">
        <v>84</v>
      </c>
      <c r="C76" s="590"/>
      <c r="D76" s="448" t="s">
        <v>1406</v>
      </c>
      <c r="E76" s="427" t="s">
        <v>305</v>
      </c>
      <c r="F76" s="1226" t="s">
        <v>1405</v>
      </c>
      <c r="G76" s="1227"/>
      <c r="H76" s="1228" t="s">
        <v>1411</v>
      </c>
      <c r="I76" s="1229"/>
      <c r="J76" s="1230"/>
      <c r="K76" s="446">
        <v>43860</v>
      </c>
      <c r="L76" s="446" t="e">
        <v>#VALUE!</v>
      </c>
      <c r="M76" s="449"/>
      <c r="N76" s="445">
        <v>26772000</v>
      </c>
      <c r="O76" s="445"/>
      <c r="P76" s="587" t="s">
        <v>107</v>
      </c>
      <c r="Q76" s="588"/>
      <c r="R76" s="589"/>
      <c r="S76" s="93" t="s">
        <v>151</v>
      </c>
      <c r="T76" s="80" t="s">
        <v>58</v>
      </c>
      <c r="U76" s="294">
        <v>1</v>
      </c>
      <c r="V76" s="399">
        <v>1</v>
      </c>
      <c r="W76" s="182"/>
      <c r="X76" s="356">
        <f t="shared" si="22"/>
        <v>0</v>
      </c>
      <c r="Y76" s="42">
        <f t="shared" si="23"/>
        <v>0</v>
      </c>
      <c r="Z76" s="46"/>
      <c r="AA76" s="182"/>
      <c r="AB76" s="182"/>
      <c r="AC76" s="356" t="e">
        <f t="shared" si="24"/>
        <v>#DIV/0!</v>
      </c>
      <c r="AD76" s="42" t="e">
        <f t="shared" si="25"/>
        <v>#DIV/0!</v>
      </c>
      <c r="AE76" s="182"/>
      <c r="AF76" s="182"/>
      <c r="AG76" s="356" t="e">
        <f t="shared" si="26"/>
        <v>#DIV/0!</v>
      </c>
      <c r="AH76" s="42" t="e">
        <f t="shared" si="27"/>
        <v>#DIV/0!</v>
      </c>
      <c r="AI76" s="182"/>
      <c r="AJ76" s="182"/>
      <c r="AK76" s="356" t="e">
        <f t="shared" si="28"/>
        <v>#DIV/0!</v>
      </c>
      <c r="AL76" s="42" t="e">
        <f t="shared" si="29"/>
        <v>#DIV/0!</v>
      </c>
      <c r="AM76" s="182">
        <f t="shared" si="30"/>
        <v>1</v>
      </c>
      <c r="AN76" s="182"/>
      <c r="AO76" s="356">
        <f t="shared" si="31"/>
        <v>0</v>
      </c>
      <c r="AP76" s="42">
        <f t="shared" si="32"/>
        <v>0</v>
      </c>
    </row>
    <row r="77" spans="1:42" s="49" customFormat="1" ht="156" customHeight="1" x14ac:dyDescent="0.25">
      <c r="A77" s="72" t="s">
        <v>320</v>
      </c>
      <c r="B77" s="590" t="s">
        <v>84</v>
      </c>
      <c r="C77" s="590"/>
      <c r="D77" s="448" t="s">
        <v>1406</v>
      </c>
      <c r="E77" s="427" t="s">
        <v>305</v>
      </c>
      <c r="F77" s="1226" t="s">
        <v>1405</v>
      </c>
      <c r="G77" s="1227"/>
      <c r="H77" s="1228" t="s">
        <v>1412</v>
      </c>
      <c r="I77" s="1229"/>
      <c r="J77" s="1230"/>
      <c r="K77" s="446">
        <v>43860</v>
      </c>
      <c r="L77" s="446" t="e">
        <v>#VALUE!</v>
      </c>
      <c r="M77" s="449"/>
      <c r="N77" s="445">
        <v>29416000</v>
      </c>
      <c r="O77" s="445"/>
      <c r="P77" s="587" t="s">
        <v>107</v>
      </c>
      <c r="Q77" s="588"/>
      <c r="R77" s="589"/>
      <c r="S77" s="93" t="s">
        <v>151</v>
      </c>
      <c r="T77" s="80" t="s">
        <v>58</v>
      </c>
      <c r="U77" s="294">
        <v>1</v>
      </c>
      <c r="V77" s="399">
        <v>1</v>
      </c>
      <c r="W77" s="182"/>
      <c r="X77" s="356">
        <f t="shared" si="22"/>
        <v>0</v>
      </c>
      <c r="Y77" s="42">
        <f t="shared" si="23"/>
        <v>0</v>
      </c>
      <c r="Z77" s="46"/>
      <c r="AA77" s="182"/>
      <c r="AB77" s="182"/>
      <c r="AC77" s="356" t="e">
        <f t="shared" si="24"/>
        <v>#DIV/0!</v>
      </c>
      <c r="AD77" s="42" t="e">
        <f t="shared" si="25"/>
        <v>#DIV/0!</v>
      </c>
      <c r="AE77" s="182"/>
      <c r="AF77" s="182"/>
      <c r="AG77" s="356" t="e">
        <f t="shared" si="26"/>
        <v>#DIV/0!</v>
      </c>
      <c r="AH77" s="42" t="e">
        <f t="shared" si="27"/>
        <v>#DIV/0!</v>
      </c>
      <c r="AI77" s="182"/>
      <c r="AJ77" s="182"/>
      <c r="AK77" s="356" t="e">
        <f t="shared" si="28"/>
        <v>#DIV/0!</v>
      </c>
      <c r="AL77" s="42" t="e">
        <f t="shared" si="29"/>
        <v>#DIV/0!</v>
      </c>
      <c r="AM77" s="182">
        <f t="shared" si="30"/>
        <v>1</v>
      </c>
      <c r="AN77" s="182"/>
      <c r="AO77" s="356">
        <f t="shared" si="31"/>
        <v>0</v>
      </c>
      <c r="AP77" s="42">
        <f t="shared" si="32"/>
        <v>0</v>
      </c>
    </row>
    <row r="78" spans="1:42" s="49" customFormat="1" ht="156" customHeight="1" x14ac:dyDescent="0.25">
      <c r="A78" s="72" t="s">
        <v>320</v>
      </c>
      <c r="B78" s="590" t="s">
        <v>84</v>
      </c>
      <c r="C78" s="590"/>
      <c r="D78" s="448" t="s">
        <v>1406</v>
      </c>
      <c r="E78" s="427" t="s">
        <v>305</v>
      </c>
      <c r="F78" s="1226" t="s">
        <v>1405</v>
      </c>
      <c r="G78" s="1227"/>
      <c r="H78" s="1228" t="s">
        <v>1414</v>
      </c>
      <c r="I78" s="1229"/>
      <c r="J78" s="1230"/>
      <c r="K78" s="446">
        <v>43955</v>
      </c>
      <c r="L78" s="446">
        <v>44195</v>
      </c>
      <c r="M78" s="449"/>
      <c r="N78" s="445">
        <v>10000000</v>
      </c>
      <c r="O78" s="445"/>
      <c r="P78" s="587" t="s">
        <v>107</v>
      </c>
      <c r="Q78" s="588"/>
      <c r="R78" s="589"/>
      <c r="S78" s="93" t="s">
        <v>151</v>
      </c>
      <c r="T78" s="80" t="s">
        <v>58</v>
      </c>
      <c r="U78" s="294">
        <v>1</v>
      </c>
      <c r="V78" s="399">
        <v>1</v>
      </c>
      <c r="W78" s="182"/>
      <c r="X78" s="356">
        <f t="shared" si="22"/>
        <v>0</v>
      </c>
      <c r="Y78" s="42">
        <f t="shared" si="23"/>
        <v>0</v>
      </c>
      <c r="Z78" s="46"/>
      <c r="AA78" s="182"/>
      <c r="AB78" s="182"/>
      <c r="AC78" s="356" t="e">
        <f t="shared" si="24"/>
        <v>#DIV/0!</v>
      </c>
      <c r="AD78" s="42" t="e">
        <f t="shared" si="25"/>
        <v>#DIV/0!</v>
      </c>
      <c r="AE78" s="182"/>
      <c r="AF78" s="182"/>
      <c r="AG78" s="356" t="e">
        <f t="shared" si="26"/>
        <v>#DIV/0!</v>
      </c>
      <c r="AH78" s="42" t="e">
        <f t="shared" si="27"/>
        <v>#DIV/0!</v>
      </c>
      <c r="AI78" s="182"/>
      <c r="AJ78" s="182"/>
      <c r="AK78" s="356" t="e">
        <f t="shared" si="28"/>
        <v>#DIV/0!</v>
      </c>
      <c r="AL78" s="42" t="e">
        <f t="shared" si="29"/>
        <v>#DIV/0!</v>
      </c>
      <c r="AM78" s="182">
        <f t="shared" si="30"/>
        <v>1</v>
      </c>
      <c r="AN78" s="182"/>
      <c r="AO78" s="356">
        <f t="shared" si="31"/>
        <v>0</v>
      </c>
      <c r="AP78" s="42">
        <f t="shared" si="32"/>
        <v>0</v>
      </c>
    </row>
    <row r="79" spans="1:42" s="49" customFormat="1" ht="156" customHeight="1" x14ac:dyDescent="0.25">
      <c r="A79" s="72" t="s">
        <v>320</v>
      </c>
      <c r="B79" s="590" t="s">
        <v>84</v>
      </c>
      <c r="C79" s="590"/>
      <c r="D79" s="448" t="s">
        <v>243</v>
      </c>
      <c r="E79" s="427" t="s">
        <v>305</v>
      </c>
      <c r="F79" s="1226" t="s">
        <v>235</v>
      </c>
      <c r="G79" s="1227"/>
      <c r="H79" s="1228" t="s">
        <v>1448</v>
      </c>
      <c r="I79" s="1229"/>
      <c r="J79" s="1230"/>
      <c r="K79" s="446">
        <v>43875</v>
      </c>
      <c r="L79" s="446">
        <v>44175</v>
      </c>
      <c r="M79" s="449"/>
      <c r="N79" s="445">
        <v>86638965</v>
      </c>
      <c r="O79" s="445"/>
      <c r="P79" s="587" t="s">
        <v>107</v>
      </c>
      <c r="Q79" s="588"/>
      <c r="R79" s="589"/>
      <c r="S79" s="93" t="s">
        <v>151</v>
      </c>
      <c r="T79" s="80" t="s">
        <v>58</v>
      </c>
      <c r="U79" s="294">
        <v>1</v>
      </c>
      <c r="V79" s="399">
        <v>1</v>
      </c>
      <c r="W79" s="182"/>
      <c r="X79" s="356">
        <f t="shared" si="22"/>
        <v>0</v>
      </c>
      <c r="Y79" s="42">
        <f t="shared" si="23"/>
        <v>0</v>
      </c>
      <c r="Z79" s="46"/>
      <c r="AA79" s="182"/>
      <c r="AB79" s="182"/>
      <c r="AC79" s="356" t="e">
        <f t="shared" si="24"/>
        <v>#DIV/0!</v>
      </c>
      <c r="AD79" s="42" t="e">
        <f t="shared" si="25"/>
        <v>#DIV/0!</v>
      </c>
      <c r="AE79" s="182"/>
      <c r="AF79" s="182"/>
      <c r="AG79" s="356" t="e">
        <f t="shared" si="26"/>
        <v>#DIV/0!</v>
      </c>
      <c r="AH79" s="42" t="e">
        <f t="shared" si="27"/>
        <v>#DIV/0!</v>
      </c>
      <c r="AI79" s="182"/>
      <c r="AJ79" s="182"/>
      <c r="AK79" s="356" t="e">
        <f t="shared" si="28"/>
        <v>#DIV/0!</v>
      </c>
      <c r="AL79" s="42" t="e">
        <f t="shared" si="29"/>
        <v>#DIV/0!</v>
      </c>
      <c r="AM79" s="182">
        <f t="shared" si="30"/>
        <v>1</v>
      </c>
      <c r="AN79" s="182"/>
      <c r="AO79" s="356">
        <f t="shared" si="31"/>
        <v>0</v>
      </c>
      <c r="AP79" s="42">
        <f t="shared" si="32"/>
        <v>0</v>
      </c>
    </row>
    <row r="80" spans="1:42" s="49" customFormat="1" ht="156" customHeight="1" x14ac:dyDescent="0.25">
      <c r="A80" s="72" t="s">
        <v>320</v>
      </c>
      <c r="B80" s="590" t="s">
        <v>84</v>
      </c>
      <c r="C80" s="590"/>
      <c r="D80" s="448" t="s">
        <v>243</v>
      </c>
      <c r="E80" s="427" t="s">
        <v>305</v>
      </c>
      <c r="F80" s="1226" t="s">
        <v>235</v>
      </c>
      <c r="G80" s="1227"/>
      <c r="H80" s="1228" t="s">
        <v>1463</v>
      </c>
      <c r="I80" s="1229"/>
      <c r="J80" s="1230"/>
      <c r="K80" s="446">
        <v>43875</v>
      </c>
      <c r="L80" s="446">
        <v>44175</v>
      </c>
      <c r="M80" s="449"/>
      <c r="N80" s="445">
        <v>75715300</v>
      </c>
      <c r="O80" s="445"/>
      <c r="P80" s="587" t="s">
        <v>107</v>
      </c>
      <c r="Q80" s="588"/>
      <c r="R80" s="589"/>
      <c r="S80" s="93" t="s">
        <v>151</v>
      </c>
      <c r="T80" s="80" t="s">
        <v>58</v>
      </c>
      <c r="U80" s="294">
        <v>1</v>
      </c>
      <c r="V80" s="399">
        <v>1</v>
      </c>
      <c r="W80" s="182"/>
      <c r="X80" s="356">
        <f t="shared" si="22"/>
        <v>0</v>
      </c>
      <c r="Y80" s="42">
        <f t="shared" si="23"/>
        <v>0</v>
      </c>
      <c r="Z80" s="46"/>
      <c r="AA80" s="182"/>
      <c r="AB80" s="182"/>
      <c r="AC80" s="356" t="e">
        <f t="shared" si="24"/>
        <v>#DIV/0!</v>
      </c>
      <c r="AD80" s="42" t="e">
        <f t="shared" si="25"/>
        <v>#DIV/0!</v>
      </c>
      <c r="AE80" s="182"/>
      <c r="AF80" s="182"/>
      <c r="AG80" s="356" t="e">
        <f t="shared" si="26"/>
        <v>#DIV/0!</v>
      </c>
      <c r="AH80" s="42" t="e">
        <f t="shared" si="27"/>
        <v>#DIV/0!</v>
      </c>
      <c r="AI80" s="182"/>
      <c r="AJ80" s="182"/>
      <c r="AK80" s="356" t="e">
        <f t="shared" si="28"/>
        <v>#DIV/0!</v>
      </c>
      <c r="AL80" s="42" t="e">
        <f t="shared" si="29"/>
        <v>#DIV/0!</v>
      </c>
      <c r="AM80" s="182">
        <f t="shared" si="30"/>
        <v>1</v>
      </c>
      <c r="AN80" s="182"/>
      <c r="AO80" s="356">
        <f t="shared" si="31"/>
        <v>0</v>
      </c>
      <c r="AP80" s="42">
        <f t="shared" si="32"/>
        <v>0</v>
      </c>
    </row>
    <row r="81" spans="1:42" s="49" customFormat="1" ht="156" customHeight="1" x14ac:dyDescent="0.25">
      <c r="A81" s="72" t="s">
        <v>320</v>
      </c>
      <c r="B81" s="590" t="s">
        <v>84</v>
      </c>
      <c r="C81" s="590"/>
      <c r="D81" s="448" t="s">
        <v>243</v>
      </c>
      <c r="E81" s="427" t="s">
        <v>305</v>
      </c>
      <c r="F81" s="1226" t="s">
        <v>235</v>
      </c>
      <c r="G81" s="1227"/>
      <c r="H81" s="1228" t="s">
        <v>1466</v>
      </c>
      <c r="I81" s="1229"/>
      <c r="J81" s="1230"/>
      <c r="K81" s="446">
        <v>43875</v>
      </c>
      <c r="L81" s="446">
        <v>44175</v>
      </c>
      <c r="M81" s="449"/>
      <c r="N81" s="445">
        <v>93766050</v>
      </c>
      <c r="O81" s="445"/>
      <c r="P81" s="587" t="s">
        <v>107</v>
      </c>
      <c r="Q81" s="588"/>
      <c r="R81" s="589"/>
      <c r="S81" s="93" t="s">
        <v>151</v>
      </c>
      <c r="T81" s="80" t="s">
        <v>58</v>
      </c>
      <c r="U81" s="294">
        <v>1</v>
      </c>
      <c r="V81" s="399">
        <v>1</v>
      </c>
      <c r="W81" s="182"/>
      <c r="X81" s="356">
        <f t="shared" si="22"/>
        <v>0</v>
      </c>
      <c r="Y81" s="42">
        <f t="shared" si="23"/>
        <v>0</v>
      </c>
      <c r="Z81" s="46"/>
      <c r="AA81" s="182"/>
      <c r="AB81" s="182"/>
      <c r="AC81" s="356" t="e">
        <f t="shared" si="24"/>
        <v>#DIV/0!</v>
      </c>
      <c r="AD81" s="42" t="e">
        <f t="shared" si="25"/>
        <v>#DIV/0!</v>
      </c>
      <c r="AE81" s="182"/>
      <c r="AF81" s="182"/>
      <c r="AG81" s="356" t="e">
        <f t="shared" si="26"/>
        <v>#DIV/0!</v>
      </c>
      <c r="AH81" s="42" t="e">
        <f t="shared" si="27"/>
        <v>#DIV/0!</v>
      </c>
      <c r="AI81" s="182"/>
      <c r="AJ81" s="182"/>
      <c r="AK81" s="356" t="e">
        <f t="shared" si="28"/>
        <v>#DIV/0!</v>
      </c>
      <c r="AL81" s="42" t="e">
        <f t="shared" si="29"/>
        <v>#DIV/0!</v>
      </c>
      <c r="AM81" s="182">
        <f t="shared" si="30"/>
        <v>1</v>
      </c>
      <c r="AN81" s="182"/>
      <c r="AO81" s="356">
        <f t="shared" si="31"/>
        <v>0</v>
      </c>
      <c r="AP81" s="42">
        <f t="shared" si="32"/>
        <v>0</v>
      </c>
    </row>
    <row r="82" spans="1:42" s="49" customFormat="1" ht="156" customHeight="1" x14ac:dyDescent="0.25">
      <c r="A82" s="72" t="s">
        <v>320</v>
      </c>
      <c r="B82" s="590" t="s">
        <v>84</v>
      </c>
      <c r="C82" s="590"/>
      <c r="D82" s="448" t="s">
        <v>243</v>
      </c>
      <c r="E82" s="427" t="s">
        <v>305</v>
      </c>
      <c r="F82" s="1226" t="s">
        <v>235</v>
      </c>
      <c r="G82" s="1227"/>
      <c r="H82" s="1228" t="s">
        <v>1469</v>
      </c>
      <c r="I82" s="1229"/>
      <c r="J82" s="1230"/>
      <c r="K82" s="446">
        <v>43981</v>
      </c>
      <c r="L82" s="446" t="e">
        <v>#VALUE!</v>
      </c>
      <c r="M82" s="449"/>
      <c r="N82" s="445">
        <v>474106255</v>
      </c>
      <c r="O82" s="445"/>
      <c r="P82" s="587" t="s">
        <v>107</v>
      </c>
      <c r="Q82" s="588"/>
      <c r="R82" s="589"/>
      <c r="S82" s="93" t="s">
        <v>151</v>
      </c>
      <c r="T82" s="80" t="s">
        <v>58</v>
      </c>
      <c r="U82" s="294">
        <v>1</v>
      </c>
      <c r="V82" s="399">
        <v>1</v>
      </c>
      <c r="W82" s="182"/>
      <c r="X82" s="356">
        <f t="shared" si="22"/>
        <v>0</v>
      </c>
      <c r="Y82" s="42">
        <f t="shared" si="23"/>
        <v>0</v>
      </c>
      <c r="Z82" s="46"/>
      <c r="AA82" s="182"/>
      <c r="AB82" s="182"/>
      <c r="AC82" s="356" t="e">
        <f t="shared" si="24"/>
        <v>#DIV/0!</v>
      </c>
      <c r="AD82" s="42" t="e">
        <f t="shared" si="25"/>
        <v>#DIV/0!</v>
      </c>
      <c r="AE82" s="182"/>
      <c r="AF82" s="182"/>
      <c r="AG82" s="356" t="e">
        <f t="shared" si="26"/>
        <v>#DIV/0!</v>
      </c>
      <c r="AH82" s="42" t="e">
        <f t="shared" si="27"/>
        <v>#DIV/0!</v>
      </c>
      <c r="AI82" s="182"/>
      <c r="AJ82" s="182"/>
      <c r="AK82" s="356" t="e">
        <f t="shared" si="28"/>
        <v>#DIV/0!</v>
      </c>
      <c r="AL82" s="42" t="e">
        <f t="shared" si="29"/>
        <v>#DIV/0!</v>
      </c>
      <c r="AM82" s="182">
        <f t="shared" si="30"/>
        <v>1</v>
      </c>
      <c r="AN82" s="182"/>
      <c r="AO82" s="356">
        <f t="shared" si="31"/>
        <v>0</v>
      </c>
      <c r="AP82" s="42">
        <f t="shared" si="32"/>
        <v>0</v>
      </c>
    </row>
    <row r="83" spans="1:42" s="49" customFormat="1" ht="156" customHeight="1" x14ac:dyDescent="0.25">
      <c r="A83" s="72" t="s">
        <v>320</v>
      </c>
      <c r="B83" s="590" t="s">
        <v>84</v>
      </c>
      <c r="C83" s="590"/>
      <c r="D83" s="448" t="s">
        <v>243</v>
      </c>
      <c r="E83" s="427" t="s">
        <v>305</v>
      </c>
      <c r="F83" s="1226" t="s">
        <v>235</v>
      </c>
      <c r="G83" s="1227"/>
      <c r="H83" s="1228" t="s">
        <v>1463</v>
      </c>
      <c r="I83" s="1229"/>
      <c r="J83" s="1230"/>
      <c r="K83" s="446">
        <v>43875</v>
      </c>
      <c r="L83" s="446">
        <v>44175</v>
      </c>
      <c r="M83" s="449"/>
      <c r="N83" s="445">
        <v>75715300</v>
      </c>
      <c r="O83" s="445"/>
      <c r="P83" s="587" t="s">
        <v>107</v>
      </c>
      <c r="Q83" s="588"/>
      <c r="R83" s="589"/>
      <c r="S83" s="93" t="s">
        <v>151</v>
      </c>
      <c r="T83" s="80" t="s">
        <v>58</v>
      </c>
      <c r="U83" s="294">
        <v>1</v>
      </c>
      <c r="V83" s="399">
        <v>1</v>
      </c>
      <c r="W83" s="182"/>
      <c r="X83" s="356">
        <f t="shared" si="22"/>
        <v>0</v>
      </c>
      <c r="Y83" s="42">
        <f t="shared" si="23"/>
        <v>0</v>
      </c>
      <c r="Z83" s="46"/>
      <c r="AA83" s="182"/>
      <c r="AB83" s="182"/>
      <c r="AC83" s="356" t="e">
        <f t="shared" si="24"/>
        <v>#DIV/0!</v>
      </c>
      <c r="AD83" s="42" t="e">
        <f t="shared" si="25"/>
        <v>#DIV/0!</v>
      </c>
      <c r="AE83" s="182"/>
      <c r="AF83" s="182"/>
      <c r="AG83" s="356" t="e">
        <f t="shared" si="26"/>
        <v>#DIV/0!</v>
      </c>
      <c r="AH83" s="42" t="e">
        <f t="shared" si="27"/>
        <v>#DIV/0!</v>
      </c>
      <c r="AI83" s="182"/>
      <c r="AJ83" s="182"/>
      <c r="AK83" s="356" t="e">
        <f t="shared" si="28"/>
        <v>#DIV/0!</v>
      </c>
      <c r="AL83" s="42" t="e">
        <f t="shared" si="29"/>
        <v>#DIV/0!</v>
      </c>
      <c r="AM83" s="182">
        <f t="shared" si="30"/>
        <v>1</v>
      </c>
      <c r="AN83" s="182"/>
      <c r="AO83" s="356">
        <f t="shared" si="31"/>
        <v>0</v>
      </c>
      <c r="AP83" s="42">
        <f t="shared" si="32"/>
        <v>0</v>
      </c>
    </row>
    <row r="84" spans="1:42" s="49" customFormat="1" ht="156" customHeight="1" x14ac:dyDescent="0.25">
      <c r="A84" s="72" t="s">
        <v>320</v>
      </c>
      <c r="B84" s="590" t="s">
        <v>84</v>
      </c>
      <c r="C84" s="590"/>
      <c r="D84" s="448" t="s">
        <v>243</v>
      </c>
      <c r="E84" s="427" t="s">
        <v>305</v>
      </c>
      <c r="F84" s="1226" t="s">
        <v>235</v>
      </c>
      <c r="G84" s="1227"/>
      <c r="H84" s="1228" t="s">
        <v>1394</v>
      </c>
      <c r="I84" s="1229"/>
      <c r="J84" s="1230"/>
      <c r="K84" s="446">
        <v>43895</v>
      </c>
      <c r="L84" s="446">
        <v>44195</v>
      </c>
      <c r="M84" s="449"/>
      <c r="N84" s="445">
        <v>27497400</v>
      </c>
      <c r="O84" s="445"/>
      <c r="P84" s="587" t="s">
        <v>107</v>
      </c>
      <c r="Q84" s="588"/>
      <c r="R84" s="589"/>
      <c r="S84" s="93" t="s">
        <v>151</v>
      </c>
      <c r="T84" s="80" t="s">
        <v>58</v>
      </c>
      <c r="U84" s="294">
        <v>1</v>
      </c>
      <c r="V84" s="399">
        <v>1</v>
      </c>
      <c r="W84" s="182"/>
      <c r="X84" s="356">
        <f t="shared" si="22"/>
        <v>0</v>
      </c>
      <c r="Y84" s="42">
        <f t="shared" si="23"/>
        <v>0</v>
      </c>
      <c r="Z84" s="46"/>
      <c r="AA84" s="182"/>
      <c r="AB84" s="182"/>
      <c r="AC84" s="356" t="e">
        <f t="shared" si="24"/>
        <v>#DIV/0!</v>
      </c>
      <c r="AD84" s="42" t="e">
        <f t="shared" si="25"/>
        <v>#DIV/0!</v>
      </c>
      <c r="AE84" s="182"/>
      <c r="AF84" s="182"/>
      <c r="AG84" s="356" t="e">
        <f t="shared" si="26"/>
        <v>#DIV/0!</v>
      </c>
      <c r="AH84" s="42" t="e">
        <f t="shared" si="27"/>
        <v>#DIV/0!</v>
      </c>
      <c r="AI84" s="182"/>
      <c r="AJ84" s="182"/>
      <c r="AK84" s="356" t="e">
        <f t="shared" si="28"/>
        <v>#DIV/0!</v>
      </c>
      <c r="AL84" s="42" t="e">
        <f t="shared" si="29"/>
        <v>#DIV/0!</v>
      </c>
      <c r="AM84" s="182">
        <f t="shared" si="30"/>
        <v>1</v>
      </c>
      <c r="AN84" s="182"/>
      <c r="AO84" s="356">
        <f t="shared" si="31"/>
        <v>0</v>
      </c>
      <c r="AP84" s="42">
        <f t="shared" si="32"/>
        <v>0</v>
      </c>
    </row>
    <row r="85" spans="1:42" s="49" customFormat="1" ht="156" customHeight="1" x14ac:dyDescent="0.25">
      <c r="A85" s="72" t="s">
        <v>320</v>
      </c>
      <c r="B85" s="590" t="s">
        <v>84</v>
      </c>
      <c r="C85" s="590"/>
      <c r="D85" s="448" t="s">
        <v>243</v>
      </c>
      <c r="E85" s="427" t="s">
        <v>305</v>
      </c>
      <c r="F85" s="1226" t="s">
        <v>235</v>
      </c>
      <c r="G85" s="1227"/>
      <c r="H85" s="1228" t="s">
        <v>1569</v>
      </c>
      <c r="I85" s="1229"/>
      <c r="J85" s="1230"/>
      <c r="K85" s="446">
        <v>43875</v>
      </c>
      <c r="L85" s="446">
        <v>44175</v>
      </c>
      <c r="M85" s="449"/>
      <c r="N85" s="445">
        <v>62150200</v>
      </c>
      <c r="O85" s="445"/>
      <c r="P85" s="587" t="s">
        <v>107</v>
      </c>
      <c r="Q85" s="588"/>
      <c r="R85" s="589"/>
      <c r="S85" s="93" t="s">
        <v>151</v>
      </c>
      <c r="T85" s="80" t="s">
        <v>58</v>
      </c>
      <c r="U85" s="294">
        <v>1</v>
      </c>
      <c r="V85" s="399">
        <v>1</v>
      </c>
      <c r="W85" s="182"/>
      <c r="X85" s="356">
        <f t="shared" si="22"/>
        <v>0</v>
      </c>
      <c r="Y85" s="42">
        <f t="shared" si="23"/>
        <v>0</v>
      </c>
      <c r="Z85" s="46"/>
      <c r="AA85" s="182"/>
      <c r="AB85" s="182"/>
      <c r="AC85" s="356" t="e">
        <f t="shared" si="24"/>
        <v>#DIV/0!</v>
      </c>
      <c r="AD85" s="42" t="e">
        <f t="shared" si="25"/>
        <v>#DIV/0!</v>
      </c>
      <c r="AE85" s="182"/>
      <c r="AF85" s="182"/>
      <c r="AG85" s="356" t="e">
        <f t="shared" si="26"/>
        <v>#DIV/0!</v>
      </c>
      <c r="AH85" s="42" t="e">
        <f t="shared" si="27"/>
        <v>#DIV/0!</v>
      </c>
      <c r="AI85" s="182"/>
      <c r="AJ85" s="182"/>
      <c r="AK85" s="356" t="e">
        <f t="shared" si="28"/>
        <v>#DIV/0!</v>
      </c>
      <c r="AL85" s="42" t="e">
        <f t="shared" si="29"/>
        <v>#DIV/0!</v>
      </c>
      <c r="AM85" s="182">
        <f t="shared" si="30"/>
        <v>1</v>
      </c>
      <c r="AN85" s="182"/>
      <c r="AO85" s="356">
        <f t="shared" si="31"/>
        <v>0</v>
      </c>
      <c r="AP85" s="42">
        <f t="shared" si="32"/>
        <v>0</v>
      </c>
    </row>
    <row r="86" spans="1:42" s="49" customFormat="1" ht="184.5" customHeight="1" x14ac:dyDescent="0.25">
      <c r="A86" s="72" t="s">
        <v>320</v>
      </c>
      <c r="B86" s="590" t="s">
        <v>84</v>
      </c>
      <c r="C86" s="590"/>
      <c r="D86" s="448" t="s">
        <v>243</v>
      </c>
      <c r="E86" s="427" t="s">
        <v>305</v>
      </c>
      <c r="F86" s="1226" t="s">
        <v>235</v>
      </c>
      <c r="G86" s="1227"/>
      <c r="H86" s="1228" t="s">
        <v>1570</v>
      </c>
      <c r="I86" s="1229"/>
      <c r="J86" s="1230"/>
      <c r="K86" s="446">
        <v>43875</v>
      </c>
      <c r="L86" s="446">
        <v>44175</v>
      </c>
      <c r="M86" s="449"/>
      <c r="N86" s="445">
        <v>62150200</v>
      </c>
      <c r="O86" s="445"/>
      <c r="P86" s="587" t="s">
        <v>107</v>
      </c>
      <c r="Q86" s="588"/>
      <c r="R86" s="589"/>
      <c r="S86" s="93" t="s">
        <v>151</v>
      </c>
      <c r="T86" s="80" t="s">
        <v>58</v>
      </c>
      <c r="U86" s="294">
        <v>1</v>
      </c>
      <c r="V86" s="399">
        <v>1</v>
      </c>
      <c r="W86" s="182"/>
      <c r="X86" s="356">
        <f t="shared" si="22"/>
        <v>0</v>
      </c>
      <c r="Y86" s="42">
        <f t="shared" si="23"/>
        <v>0</v>
      </c>
      <c r="Z86" s="46"/>
      <c r="AA86" s="182"/>
      <c r="AB86" s="182"/>
      <c r="AC86" s="356" t="e">
        <f t="shared" si="24"/>
        <v>#DIV/0!</v>
      </c>
      <c r="AD86" s="42" t="e">
        <f t="shared" si="25"/>
        <v>#DIV/0!</v>
      </c>
      <c r="AE86" s="182"/>
      <c r="AF86" s="182"/>
      <c r="AG86" s="356" t="e">
        <f t="shared" si="26"/>
        <v>#DIV/0!</v>
      </c>
      <c r="AH86" s="42" t="e">
        <f t="shared" si="27"/>
        <v>#DIV/0!</v>
      </c>
      <c r="AI86" s="182"/>
      <c r="AJ86" s="182"/>
      <c r="AK86" s="356" t="e">
        <f t="shared" si="28"/>
        <v>#DIV/0!</v>
      </c>
      <c r="AL86" s="42" t="e">
        <f t="shared" si="29"/>
        <v>#DIV/0!</v>
      </c>
      <c r="AM86" s="182">
        <f t="shared" si="30"/>
        <v>1</v>
      </c>
      <c r="AN86" s="182"/>
      <c r="AO86" s="356">
        <f t="shared" si="31"/>
        <v>0</v>
      </c>
      <c r="AP86" s="42">
        <f t="shared" si="32"/>
        <v>0</v>
      </c>
    </row>
    <row r="87" spans="1:42" s="49" customFormat="1" ht="172.5" customHeight="1" x14ac:dyDescent="0.25">
      <c r="A87" s="72" t="s">
        <v>320</v>
      </c>
      <c r="B87" s="590" t="s">
        <v>84</v>
      </c>
      <c r="C87" s="590"/>
      <c r="D87" s="448" t="s">
        <v>243</v>
      </c>
      <c r="E87" s="427" t="s">
        <v>305</v>
      </c>
      <c r="F87" s="1226" t="s">
        <v>235</v>
      </c>
      <c r="G87" s="1227"/>
      <c r="H87" s="1228" t="s">
        <v>1571</v>
      </c>
      <c r="I87" s="1229"/>
      <c r="J87" s="1230"/>
      <c r="K87" s="446">
        <v>43875</v>
      </c>
      <c r="L87" s="446">
        <v>44175</v>
      </c>
      <c r="M87" s="449"/>
      <c r="N87" s="445">
        <v>62150200</v>
      </c>
      <c r="O87" s="445"/>
      <c r="P87" s="587" t="s">
        <v>107</v>
      </c>
      <c r="Q87" s="588"/>
      <c r="R87" s="589"/>
      <c r="S87" s="93" t="s">
        <v>151</v>
      </c>
      <c r="T87" s="80" t="s">
        <v>58</v>
      </c>
      <c r="U87" s="294">
        <v>1</v>
      </c>
      <c r="V87" s="399">
        <v>1</v>
      </c>
      <c r="W87" s="182"/>
      <c r="X87" s="356">
        <f t="shared" si="22"/>
        <v>0</v>
      </c>
      <c r="Y87" s="42">
        <f t="shared" si="23"/>
        <v>0</v>
      </c>
      <c r="Z87" s="46"/>
      <c r="AA87" s="182"/>
      <c r="AB87" s="182"/>
      <c r="AC87" s="356" t="e">
        <f t="shared" si="24"/>
        <v>#DIV/0!</v>
      </c>
      <c r="AD87" s="42" t="e">
        <f t="shared" si="25"/>
        <v>#DIV/0!</v>
      </c>
      <c r="AE87" s="182"/>
      <c r="AF87" s="182"/>
      <c r="AG87" s="356" t="e">
        <f t="shared" si="26"/>
        <v>#DIV/0!</v>
      </c>
      <c r="AH87" s="42" t="e">
        <f t="shared" si="27"/>
        <v>#DIV/0!</v>
      </c>
      <c r="AI87" s="182"/>
      <c r="AJ87" s="182"/>
      <c r="AK87" s="356" t="e">
        <f t="shared" si="28"/>
        <v>#DIV/0!</v>
      </c>
      <c r="AL87" s="42" t="e">
        <f t="shared" si="29"/>
        <v>#DIV/0!</v>
      </c>
      <c r="AM87" s="182">
        <f t="shared" si="30"/>
        <v>1</v>
      </c>
      <c r="AN87" s="182"/>
      <c r="AO87" s="356">
        <f t="shared" si="31"/>
        <v>0</v>
      </c>
      <c r="AP87" s="42">
        <f t="shared" si="32"/>
        <v>0</v>
      </c>
    </row>
    <row r="88" spans="1:42" s="49" customFormat="1" ht="172.5" customHeight="1" x14ac:dyDescent="0.25">
      <c r="A88" s="72" t="s">
        <v>320</v>
      </c>
      <c r="B88" s="590" t="s">
        <v>84</v>
      </c>
      <c r="C88" s="590"/>
      <c r="D88" s="448" t="s">
        <v>243</v>
      </c>
      <c r="E88" s="427" t="s">
        <v>305</v>
      </c>
      <c r="F88" s="1226" t="s">
        <v>235</v>
      </c>
      <c r="G88" s="1227"/>
      <c r="H88" s="1228" t="s">
        <v>1573</v>
      </c>
      <c r="I88" s="1229"/>
      <c r="J88" s="1230"/>
      <c r="K88" s="446">
        <v>43875</v>
      </c>
      <c r="L88" s="446">
        <v>44175</v>
      </c>
      <c r="M88" s="449"/>
      <c r="N88" s="445">
        <v>62150200</v>
      </c>
      <c r="O88" s="445"/>
      <c r="P88" s="587" t="s">
        <v>107</v>
      </c>
      <c r="Q88" s="588"/>
      <c r="R88" s="589"/>
      <c r="S88" s="93" t="s">
        <v>151</v>
      </c>
      <c r="T88" s="80" t="s">
        <v>58</v>
      </c>
      <c r="U88" s="294">
        <v>1</v>
      </c>
      <c r="V88" s="399">
        <v>1</v>
      </c>
      <c r="W88" s="182"/>
      <c r="X88" s="356">
        <f t="shared" si="22"/>
        <v>0</v>
      </c>
      <c r="Y88" s="42">
        <f t="shared" si="23"/>
        <v>0</v>
      </c>
      <c r="Z88" s="46"/>
      <c r="AA88" s="182"/>
      <c r="AB88" s="182"/>
      <c r="AC88" s="356" t="e">
        <f t="shared" si="24"/>
        <v>#DIV/0!</v>
      </c>
      <c r="AD88" s="42" t="e">
        <f t="shared" si="25"/>
        <v>#DIV/0!</v>
      </c>
      <c r="AE88" s="182"/>
      <c r="AF88" s="182"/>
      <c r="AG88" s="356" t="e">
        <f t="shared" si="26"/>
        <v>#DIV/0!</v>
      </c>
      <c r="AH88" s="42" t="e">
        <f t="shared" si="27"/>
        <v>#DIV/0!</v>
      </c>
      <c r="AI88" s="182"/>
      <c r="AJ88" s="182"/>
      <c r="AK88" s="356" t="e">
        <f t="shared" si="28"/>
        <v>#DIV/0!</v>
      </c>
      <c r="AL88" s="42" t="e">
        <f t="shared" si="29"/>
        <v>#DIV/0!</v>
      </c>
      <c r="AM88" s="182">
        <f t="shared" si="30"/>
        <v>1</v>
      </c>
      <c r="AN88" s="182"/>
      <c r="AO88" s="356">
        <f t="shared" si="31"/>
        <v>0</v>
      </c>
      <c r="AP88" s="42">
        <f t="shared" si="32"/>
        <v>0</v>
      </c>
    </row>
    <row r="89" spans="1:42" s="49" customFormat="1" ht="172.5" customHeight="1" x14ac:dyDescent="0.25">
      <c r="A89" s="72" t="s">
        <v>320</v>
      </c>
      <c r="B89" s="590" t="s">
        <v>84</v>
      </c>
      <c r="C89" s="590"/>
      <c r="D89" s="448" t="s">
        <v>243</v>
      </c>
      <c r="E89" s="427" t="s">
        <v>305</v>
      </c>
      <c r="F89" s="1226" t="s">
        <v>235</v>
      </c>
      <c r="G89" s="1227"/>
      <c r="H89" s="1228" t="s">
        <v>1574</v>
      </c>
      <c r="I89" s="1229"/>
      <c r="J89" s="1230"/>
      <c r="K89" s="446">
        <v>43875</v>
      </c>
      <c r="L89" s="446">
        <v>44175</v>
      </c>
      <c r="M89" s="449"/>
      <c r="N89" s="445">
        <v>62150200</v>
      </c>
      <c r="O89" s="445"/>
      <c r="P89" s="587" t="s">
        <v>107</v>
      </c>
      <c r="Q89" s="588"/>
      <c r="R89" s="589"/>
      <c r="S89" s="93" t="s">
        <v>151</v>
      </c>
      <c r="T89" s="80" t="s">
        <v>58</v>
      </c>
      <c r="U89" s="294">
        <v>1</v>
      </c>
      <c r="V89" s="399">
        <v>1</v>
      </c>
      <c r="W89" s="182"/>
      <c r="X89" s="356">
        <f t="shared" si="22"/>
        <v>0</v>
      </c>
      <c r="Y89" s="42">
        <f t="shared" si="23"/>
        <v>0</v>
      </c>
      <c r="Z89" s="46"/>
      <c r="AA89" s="182"/>
      <c r="AB89" s="182"/>
      <c r="AC89" s="356" t="e">
        <f t="shared" si="24"/>
        <v>#DIV/0!</v>
      </c>
      <c r="AD89" s="42" t="e">
        <f t="shared" si="25"/>
        <v>#DIV/0!</v>
      </c>
      <c r="AE89" s="182"/>
      <c r="AF89" s="182"/>
      <c r="AG89" s="356" t="e">
        <f t="shared" si="26"/>
        <v>#DIV/0!</v>
      </c>
      <c r="AH89" s="42" t="e">
        <f t="shared" si="27"/>
        <v>#DIV/0!</v>
      </c>
      <c r="AI89" s="182"/>
      <c r="AJ89" s="182"/>
      <c r="AK89" s="356" t="e">
        <f t="shared" si="28"/>
        <v>#DIV/0!</v>
      </c>
      <c r="AL89" s="42" t="e">
        <f t="shared" si="29"/>
        <v>#DIV/0!</v>
      </c>
      <c r="AM89" s="182">
        <f t="shared" si="30"/>
        <v>1</v>
      </c>
      <c r="AN89" s="182"/>
      <c r="AO89" s="356">
        <f t="shared" si="31"/>
        <v>0</v>
      </c>
      <c r="AP89" s="42">
        <f t="shared" si="32"/>
        <v>0</v>
      </c>
    </row>
    <row r="90" spans="1:42" s="49" customFormat="1" ht="172.5" customHeight="1" x14ac:dyDescent="0.25">
      <c r="A90" s="72" t="s">
        <v>320</v>
      </c>
      <c r="B90" s="590" t="s">
        <v>84</v>
      </c>
      <c r="C90" s="590"/>
      <c r="D90" s="448" t="s">
        <v>243</v>
      </c>
      <c r="E90" s="427" t="s">
        <v>305</v>
      </c>
      <c r="F90" s="1226" t="s">
        <v>235</v>
      </c>
      <c r="G90" s="1227"/>
      <c r="H90" s="1228" t="s">
        <v>1575</v>
      </c>
      <c r="I90" s="1229"/>
      <c r="J90" s="1230"/>
      <c r="K90" s="446">
        <v>43875</v>
      </c>
      <c r="L90" s="446">
        <v>44175</v>
      </c>
      <c r="M90" s="449"/>
      <c r="N90" s="445">
        <v>62150200</v>
      </c>
      <c r="O90" s="445"/>
      <c r="P90" s="587" t="s">
        <v>107</v>
      </c>
      <c r="Q90" s="588"/>
      <c r="R90" s="589"/>
      <c r="S90" s="93" t="s">
        <v>151</v>
      </c>
      <c r="T90" s="80" t="s">
        <v>58</v>
      </c>
      <c r="U90" s="294">
        <v>1</v>
      </c>
      <c r="V90" s="399">
        <v>1</v>
      </c>
      <c r="W90" s="182"/>
      <c r="X90" s="356">
        <f t="shared" si="22"/>
        <v>0</v>
      </c>
      <c r="Y90" s="42">
        <f t="shared" si="23"/>
        <v>0</v>
      </c>
      <c r="Z90" s="46"/>
      <c r="AA90" s="182"/>
      <c r="AB90" s="182"/>
      <c r="AC90" s="356" t="e">
        <f t="shared" si="24"/>
        <v>#DIV/0!</v>
      </c>
      <c r="AD90" s="42" t="e">
        <f t="shared" si="25"/>
        <v>#DIV/0!</v>
      </c>
      <c r="AE90" s="182"/>
      <c r="AF90" s="182"/>
      <c r="AG90" s="356" t="e">
        <f t="shared" si="26"/>
        <v>#DIV/0!</v>
      </c>
      <c r="AH90" s="42" t="e">
        <f t="shared" si="27"/>
        <v>#DIV/0!</v>
      </c>
      <c r="AI90" s="182"/>
      <c r="AJ90" s="182"/>
      <c r="AK90" s="356" t="e">
        <f t="shared" si="28"/>
        <v>#DIV/0!</v>
      </c>
      <c r="AL90" s="42" t="e">
        <f t="shared" si="29"/>
        <v>#DIV/0!</v>
      </c>
      <c r="AM90" s="182">
        <f t="shared" si="30"/>
        <v>1</v>
      </c>
      <c r="AN90" s="182"/>
      <c r="AO90" s="356">
        <f t="shared" si="31"/>
        <v>0</v>
      </c>
      <c r="AP90" s="42">
        <f t="shared" si="32"/>
        <v>0</v>
      </c>
    </row>
    <row r="91" spans="1:42" s="49" customFormat="1" ht="172.5" customHeight="1" x14ac:dyDescent="0.25">
      <c r="A91" s="72" t="s">
        <v>320</v>
      </c>
      <c r="B91" s="590" t="s">
        <v>84</v>
      </c>
      <c r="C91" s="590"/>
      <c r="D91" s="448" t="s">
        <v>243</v>
      </c>
      <c r="E91" s="427" t="s">
        <v>305</v>
      </c>
      <c r="F91" s="1226" t="s">
        <v>235</v>
      </c>
      <c r="G91" s="1227"/>
      <c r="H91" s="1228" t="s">
        <v>1576</v>
      </c>
      <c r="I91" s="1229"/>
      <c r="J91" s="1230"/>
      <c r="K91" s="446">
        <v>43875</v>
      </c>
      <c r="L91" s="446">
        <v>44175</v>
      </c>
      <c r="M91" s="449"/>
      <c r="N91" s="445">
        <v>62150200</v>
      </c>
      <c r="O91" s="445"/>
      <c r="P91" s="587" t="s">
        <v>107</v>
      </c>
      <c r="Q91" s="588"/>
      <c r="R91" s="589"/>
      <c r="S91" s="93" t="s">
        <v>151</v>
      </c>
      <c r="T91" s="80" t="s">
        <v>58</v>
      </c>
      <c r="U91" s="294">
        <v>1</v>
      </c>
      <c r="V91" s="399">
        <v>1</v>
      </c>
      <c r="W91" s="182"/>
      <c r="X91" s="356">
        <f t="shared" si="22"/>
        <v>0</v>
      </c>
      <c r="Y91" s="42">
        <f t="shared" si="23"/>
        <v>0</v>
      </c>
      <c r="Z91" s="46"/>
      <c r="AA91" s="182"/>
      <c r="AB91" s="182"/>
      <c r="AC91" s="356" t="e">
        <f t="shared" si="24"/>
        <v>#DIV/0!</v>
      </c>
      <c r="AD91" s="42" t="e">
        <f t="shared" si="25"/>
        <v>#DIV/0!</v>
      </c>
      <c r="AE91" s="182"/>
      <c r="AF91" s="182"/>
      <c r="AG91" s="356" t="e">
        <f t="shared" si="26"/>
        <v>#DIV/0!</v>
      </c>
      <c r="AH91" s="42" t="e">
        <f t="shared" si="27"/>
        <v>#DIV/0!</v>
      </c>
      <c r="AI91" s="182"/>
      <c r="AJ91" s="182"/>
      <c r="AK91" s="356" t="e">
        <f t="shared" si="28"/>
        <v>#DIV/0!</v>
      </c>
      <c r="AL91" s="42" t="e">
        <f t="shared" si="29"/>
        <v>#DIV/0!</v>
      </c>
      <c r="AM91" s="182">
        <f t="shared" si="30"/>
        <v>1</v>
      </c>
      <c r="AN91" s="182"/>
      <c r="AO91" s="356">
        <f t="shared" si="31"/>
        <v>0</v>
      </c>
      <c r="AP91" s="42">
        <f t="shared" si="32"/>
        <v>0</v>
      </c>
    </row>
    <row r="92" spans="1:42" s="49" customFormat="1" ht="156" customHeight="1" x14ac:dyDescent="0.25">
      <c r="A92" s="72" t="s">
        <v>320</v>
      </c>
      <c r="B92" s="590" t="s">
        <v>84</v>
      </c>
      <c r="C92" s="590"/>
      <c r="D92" s="448" t="s">
        <v>243</v>
      </c>
      <c r="E92" s="427" t="s">
        <v>305</v>
      </c>
      <c r="F92" s="1226" t="s">
        <v>235</v>
      </c>
      <c r="G92" s="1227"/>
      <c r="H92" s="1228" t="s">
        <v>1577</v>
      </c>
      <c r="I92" s="1229"/>
      <c r="J92" s="1230"/>
      <c r="K92" s="446">
        <v>43875</v>
      </c>
      <c r="L92" s="446">
        <v>44175</v>
      </c>
      <c r="M92" s="449"/>
      <c r="N92" s="445">
        <v>41766500</v>
      </c>
      <c r="O92" s="445"/>
      <c r="P92" s="587" t="s">
        <v>107</v>
      </c>
      <c r="Q92" s="588"/>
      <c r="R92" s="589"/>
      <c r="S92" s="93" t="s">
        <v>151</v>
      </c>
      <c r="T92" s="80" t="s">
        <v>58</v>
      </c>
      <c r="U92" s="294">
        <v>1</v>
      </c>
      <c r="V92" s="399">
        <v>1</v>
      </c>
      <c r="W92" s="182"/>
      <c r="X92" s="356">
        <f t="shared" si="22"/>
        <v>0</v>
      </c>
      <c r="Y92" s="42">
        <f t="shared" si="23"/>
        <v>0</v>
      </c>
      <c r="Z92" s="46"/>
      <c r="AA92" s="182"/>
      <c r="AB92" s="182"/>
      <c r="AC92" s="356" t="e">
        <f t="shared" si="24"/>
        <v>#DIV/0!</v>
      </c>
      <c r="AD92" s="42" t="e">
        <f t="shared" si="25"/>
        <v>#DIV/0!</v>
      </c>
      <c r="AE92" s="182"/>
      <c r="AF92" s="182"/>
      <c r="AG92" s="356" t="e">
        <f t="shared" si="26"/>
        <v>#DIV/0!</v>
      </c>
      <c r="AH92" s="42" t="e">
        <f t="shared" si="27"/>
        <v>#DIV/0!</v>
      </c>
      <c r="AI92" s="182"/>
      <c r="AJ92" s="182"/>
      <c r="AK92" s="356" t="e">
        <f t="shared" si="28"/>
        <v>#DIV/0!</v>
      </c>
      <c r="AL92" s="42" t="e">
        <f t="shared" si="29"/>
        <v>#DIV/0!</v>
      </c>
      <c r="AM92" s="182">
        <f t="shared" si="30"/>
        <v>1</v>
      </c>
      <c r="AN92" s="182"/>
      <c r="AO92" s="356">
        <f t="shared" si="31"/>
        <v>0</v>
      </c>
      <c r="AP92" s="42">
        <f t="shared" si="32"/>
        <v>0</v>
      </c>
    </row>
    <row r="93" spans="1:42" s="49" customFormat="1" ht="156" customHeight="1" x14ac:dyDescent="0.25">
      <c r="A93" s="72" t="s">
        <v>320</v>
      </c>
      <c r="B93" s="590" t="s">
        <v>84</v>
      </c>
      <c r="C93" s="590"/>
      <c r="D93" s="448" t="s">
        <v>243</v>
      </c>
      <c r="E93" s="427" t="s">
        <v>305</v>
      </c>
      <c r="F93" s="1226" t="s">
        <v>235</v>
      </c>
      <c r="G93" s="1227"/>
      <c r="H93" s="1228" t="s">
        <v>1578</v>
      </c>
      <c r="I93" s="1229"/>
      <c r="J93" s="1230"/>
      <c r="K93" s="446">
        <v>43875</v>
      </c>
      <c r="L93" s="446">
        <v>44175</v>
      </c>
      <c r="M93" s="449"/>
      <c r="N93" s="445">
        <v>62150200</v>
      </c>
      <c r="O93" s="445"/>
      <c r="P93" s="587" t="s">
        <v>107</v>
      </c>
      <c r="Q93" s="588"/>
      <c r="R93" s="589"/>
      <c r="S93" s="93" t="s">
        <v>151</v>
      </c>
      <c r="T93" s="80" t="s">
        <v>58</v>
      </c>
      <c r="U93" s="294">
        <v>1</v>
      </c>
      <c r="V93" s="399">
        <v>1</v>
      </c>
      <c r="W93" s="182"/>
      <c r="X93" s="356">
        <f t="shared" si="22"/>
        <v>0</v>
      </c>
      <c r="Y93" s="42">
        <f t="shared" si="23"/>
        <v>0</v>
      </c>
      <c r="Z93" s="46"/>
      <c r="AA93" s="182"/>
      <c r="AB93" s="182"/>
      <c r="AC93" s="356" t="e">
        <f t="shared" si="24"/>
        <v>#DIV/0!</v>
      </c>
      <c r="AD93" s="42" t="e">
        <f t="shared" si="25"/>
        <v>#DIV/0!</v>
      </c>
      <c r="AE93" s="182"/>
      <c r="AF93" s="182"/>
      <c r="AG93" s="356" t="e">
        <f t="shared" si="26"/>
        <v>#DIV/0!</v>
      </c>
      <c r="AH93" s="42" t="e">
        <f t="shared" si="27"/>
        <v>#DIV/0!</v>
      </c>
      <c r="AI93" s="182"/>
      <c r="AJ93" s="182"/>
      <c r="AK93" s="356" t="e">
        <f t="shared" si="28"/>
        <v>#DIV/0!</v>
      </c>
      <c r="AL93" s="42" t="e">
        <f t="shared" si="29"/>
        <v>#DIV/0!</v>
      </c>
      <c r="AM93" s="182">
        <f t="shared" si="30"/>
        <v>1</v>
      </c>
      <c r="AN93" s="182"/>
      <c r="AO93" s="356">
        <f t="shared" si="31"/>
        <v>0</v>
      </c>
      <c r="AP93" s="42">
        <f t="shared" si="32"/>
        <v>0</v>
      </c>
    </row>
    <row r="94" spans="1:42" s="49" customFormat="1" ht="156" customHeight="1" x14ac:dyDescent="0.25">
      <c r="A94" s="72" t="s">
        <v>320</v>
      </c>
      <c r="B94" s="590" t="s">
        <v>84</v>
      </c>
      <c r="C94" s="590"/>
      <c r="D94" s="448" t="s">
        <v>243</v>
      </c>
      <c r="E94" s="427" t="s">
        <v>305</v>
      </c>
      <c r="F94" s="1226" t="s">
        <v>235</v>
      </c>
      <c r="G94" s="1227"/>
      <c r="H94" s="1228" t="s">
        <v>1579</v>
      </c>
      <c r="I94" s="1229"/>
      <c r="J94" s="1230"/>
      <c r="K94" s="446">
        <v>43875</v>
      </c>
      <c r="L94" s="446">
        <v>44175</v>
      </c>
      <c r="M94" s="449"/>
      <c r="N94" s="445">
        <v>41766500</v>
      </c>
      <c r="O94" s="445"/>
      <c r="P94" s="587" t="s">
        <v>107</v>
      </c>
      <c r="Q94" s="588"/>
      <c r="R94" s="589"/>
      <c r="S94" s="93" t="s">
        <v>151</v>
      </c>
      <c r="T94" s="80" t="s">
        <v>58</v>
      </c>
      <c r="U94" s="294">
        <v>1</v>
      </c>
      <c r="V94" s="399">
        <v>1</v>
      </c>
      <c r="W94" s="182"/>
      <c r="X94" s="356">
        <f t="shared" si="22"/>
        <v>0</v>
      </c>
      <c r="Y94" s="42">
        <f t="shared" si="23"/>
        <v>0</v>
      </c>
      <c r="Z94" s="46"/>
      <c r="AA94" s="182"/>
      <c r="AB94" s="182"/>
      <c r="AC94" s="356" t="e">
        <f t="shared" si="24"/>
        <v>#DIV/0!</v>
      </c>
      <c r="AD94" s="42" t="e">
        <f t="shared" si="25"/>
        <v>#DIV/0!</v>
      </c>
      <c r="AE94" s="182"/>
      <c r="AF94" s="182"/>
      <c r="AG94" s="356" t="e">
        <f t="shared" si="26"/>
        <v>#DIV/0!</v>
      </c>
      <c r="AH94" s="42" t="e">
        <f t="shared" si="27"/>
        <v>#DIV/0!</v>
      </c>
      <c r="AI94" s="182"/>
      <c r="AJ94" s="182"/>
      <c r="AK94" s="356" t="e">
        <f t="shared" si="28"/>
        <v>#DIV/0!</v>
      </c>
      <c r="AL94" s="42" t="e">
        <f t="shared" si="29"/>
        <v>#DIV/0!</v>
      </c>
      <c r="AM94" s="182">
        <f t="shared" si="30"/>
        <v>1</v>
      </c>
      <c r="AN94" s="182"/>
      <c r="AO94" s="356">
        <f t="shared" si="31"/>
        <v>0</v>
      </c>
      <c r="AP94" s="42">
        <f t="shared" si="32"/>
        <v>0</v>
      </c>
    </row>
    <row r="95" spans="1:42" s="49" customFormat="1" ht="156" customHeight="1" x14ac:dyDescent="0.25">
      <c r="A95" s="72" t="s">
        <v>320</v>
      </c>
      <c r="B95" s="590" t="s">
        <v>84</v>
      </c>
      <c r="C95" s="590"/>
      <c r="D95" s="448" t="s">
        <v>243</v>
      </c>
      <c r="E95" s="427" t="s">
        <v>305</v>
      </c>
      <c r="F95" s="1226" t="s">
        <v>235</v>
      </c>
      <c r="G95" s="1227"/>
      <c r="H95" s="1228" t="s">
        <v>1580</v>
      </c>
      <c r="I95" s="1229"/>
      <c r="J95" s="1230"/>
      <c r="K95" s="446">
        <v>43875</v>
      </c>
      <c r="L95" s="446">
        <v>44175</v>
      </c>
      <c r="M95" s="449"/>
      <c r="N95" s="445">
        <v>62150200</v>
      </c>
      <c r="O95" s="445"/>
      <c r="P95" s="587" t="s">
        <v>107</v>
      </c>
      <c r="Q95" s="588"/>
      <c r="R95" s="589"/>
      <c r="S95" s="93" t="s">
        <v>151</v>
      </c>
      <c r="T95" s="80" t="s">
        <v>58</v>
      </c>
      <c r="U95" s="294">
        <v>1</v>
      </c>
      <c r="V95" s="399">
        <v>1</v>
      </c>
      <c r="W95" s="182"/>
      <c r="X95" s="356">
        <f t="shared" si="22"/>
        <v>0</v>
      </c>
      <c r="Y95" s="42">
        <f t="shared" si="23"/>
        <v>0</v>
      </c>
      <c r="Z95" s="46"/>
      <c r="AA95" s="182"/>
      <c r="AB95" s="182"/>
      <c r="AC95" s="356" t="e">
        <f t="shared" si="24"/>
        <v>#DIV/0!</v>
      </c>
      <c r="AD95" s="42" t="e">
        <f t="shared" si="25"/>
        <v>#DIV/0!</v>
      </c>
      <c r="AE95" s="182"/>
      <c r="AF95" s="182"/>
      <c r="AG95" s="356" t="e">
        <f t="shared" si="26"/>
        <v>#DIV/0!</v>
      </c>
      <c r="AH95" s="42" t="e">
        <f t="shared" si="27"/>
        <v>#DIV/0!</v>
      </c>
      <c r="AI95" s="182"/>
      <c r="AJ95" s="182"/>
      <c r="AK95" s="356" t="e">
        <f t="shared" si="28"/>
        <v>#DIV/0!</v>
      </c>
      <c r="AL95" s="42" t="e">
        <f t="shared" si="29"/>
        <v>#DIV/0!</v>
      </c>
      <c r="AM95" s="182">
        <f t="shared" si="30"/>
        <v>1</v>
      </c>
      <c r="AN95" s="182"/>
      <c r="AO95" s="356">
        <f t="shared" si="31"/>
        <v>0</v>
      </c>
      <c r="AP95" s="42">
        <f t="shared" si="32"/>
        <v>0</v>
      </c>
    </row>
    <row r="96" spans="1:42" s="49" customFormat="1" ht="156" customHeight="1" x14ac:dyDescent="0.25">
      <c r="A96" s="72" t="s">
        <v>320</v>
      </c>
      <c r="B96" s="590" t="s">
        <v>84</v>
      </c>
      <c r="C96" s="590"/>
      <c r="D96" s="448" t="s">
        <v>243</v>
      </c>
      <c r="E96" s="427" t="s">
        <v>305</v>
      </c>
      <c r="F96" s="1226" t="s">
        <v>235</v>
      </c>
      <c r="G96" s="1227"/>
      <c r="H96" s="1228" t="s">
        <v>1581</v>
      </c>
      <c r="I96" s="1229"/>
      <c r="J96" s="1230"/>
      <c r="K96" s="446">
        <v>43875</v>
      </c>
      <c r="L96" s="446">
        <v>44175</v>
      </c>
      <c r="M96" s="449"/>
      <c r="N96" s="445">
        <v>41766500</v>
      </c>
      <c r="O96" s="445"/>
      <c r="P96" s="587" t="s">
        <v>107</v>
      </c>
      <c r="Q96" s="588"/>
      <c r="R96" s="589"/>
      <c r="S96" s="93" t="s">
        <v>151</v>
      </c>
      <c r="T96" s="80" t="s">
        <v>58</v>
      </c>
      <c r="U96" s="294">
        <v>1</v>
      </c>
      <c r="V96" s="399">
        <v>1</v>
      </c>
      <c r="W96" s="182"/>
      <c r="X96" s="356">
        <f t="shared" si="22"/>
        <v>0</v>
      </c>
      <c r="Y96" s="42">
        <f t="shared" si="23"/>
        <v>0</v>
      </c>
      <c r="Z96" s="46"/>
      <c r="AA96" s="182"/>
      <c r="AB96" s="182"/>
      <c r="AC96" s="356" t="e">
        <f t="shared" si="24"/>
        <v>#DIV/0!</v>
      </c>
      <c r="AD96" s="42" t="e">
        <f t="shared" si="25"/>
        <v>#DIV/0!</v>
      </c>
      <c r="AE96" s="182"/>
      <c r="AF96" s="182"/>
      <c r="AG96" s="356" t="e">
        <f t="shared" si="26"/>
        <v>#DIV/0!</v>
      </c>
      <c r="AH96" s="42" t="e">
        <f t="shared" si="27"/>
        <v>#DIV/0!</v>
      </c>
      <c r="AI96" s="182"/>
      <c r="AJ96" s="182"/>
      <c r="AK96" s="356" t="e">
        <f t="shared" si="28"/>
        <v>#DIV/0!</v>
      </c>
      <c r="AL96" s="42" t="e">
        <f t="shared" si="29"/>
        <v>#DIV/0!</v>
      </c>
      <c r="AM96" s="182">
        <f t="shared" si="30"/>
        <v>1</v>
      </c>
      <c r="AN96" s="182"/>
      <c r="AO96" s="356">
        <f t="shared" si="31"/>
        <v>0</v>
      </c>
      <c r="AP96" s="42">
        <f t="shared" si="32"/>
        <v>0</v>
      </c>
    </row>
    <row r="97" spans="1:42" s="49" customFormat="1" ht="156" customHeight="1" x14ac:dyDescent="0.25">
      <c r="A97" s="72" t="s">
        <v>320</v>
      </c>
      <c r="B97" s="590" t="s">
        <v>84</v>
      </c>
      <c r="C97" s="590"/>
      <c r="D97" s="448" t="s">
        <v>243</v>
      </c>
      <c r="E97" s="427" t="s">
        <v>305</v>
      </c>
      <c r="F97" s="1226" t="s">
        <v>235</v>
      </c>
      <c r="G97" s="1227"/>
      <c r="H97" s="1228" t="s">
        <v>1582</v>
      </c>
      <c r="I97" s="1229"/>
      <c r="J97" s="1230"/>
      <c r="K97" s="446">
        <v>43875</v>
      </c>
      <c r="L97" s="446">
        <v>44175</v>
      </c>
      <c r="M97" s="449"/>
      <c r="N97" s="445">
        <v>62150200</v>
      </c>
      <c r="O97" s="445"/>
      <c r="P97" s="587" t="s">
        <v>107</v>
      </c>
      <c r="Q97" s="588"/>
      <c r="R97" s="589"/>
      <c r="S97" s="93" t="s">
        <v>151</v>
      </c>
      <c r="T97" s="80" t="s">
        <v>58</v>
      </c>
      <c r="U97" s="294">
        <v>1</v>
      </c>
      <c r="V97" s="399">
        <v>1</v>
      </c>
      <c r="W97" s="182"/>
      <c r="X97" s="356">
        <f t="shared" si="22"/>
        <v>0</v>
      </c>
      <c r="Y97" s="42">
        <f t="shared" si="23"/>
        <v>0</v>
      </c>
      <c r="Z97" s="46"/>
      <c r="AA97" s="182"/>
      <c r="AB97" s="182"/>
      <c r="AC97" s="356" t="e">
        <f t="shared" si="24"/>
        <v>#DIV/0!</v>
      </c>
      <c r="AD97" s="42" t="e">
        <f t="shared" si="25"/>
        <v>#DIV/0!</v>
      </c>
      <c r="AE97" s="182"/>
      <c r="AF97" s="182"/>
      <c r="AG97" s="356" t="e">
        <f t="shared" si="26"/>
        <v>#DIV/0!</v>
      </c>
      <c r="AH97" s="42" t="e">
        <f t="shared" si="27"/>
        <v>#DIV/0!</v>
      </c>
      <c r="AI97" s="182"/>
      <c r="AJ97" s="182"/>
      <c r="AK97" s="356" t="e">
        <f t="shared" si="28"/>
        <v>#DIV/0!</v>
      </c>
      <c r="AL97" s="42" t="e">
        <f t="shared" si="29"/>
        <v>#DIV/0!</v>
      </c>
      <c r="AM97" s="182">
        <f t="shared" si="30"/>
        <v>1</v>
      </c>
      <c r="AN97" s="182"/>
      <c r="AO97" s="356">
        <f t="shared" si="31"/>
        <v>0</v>
      </c>
      <c r="AP97" s="42">
        <f t="shared" si="32"/>
        <v>0</v>
      </c>
    </row>
    <row r="98" spans="1:42" s="49" customFormat="1" ht="156" customHeight="1" x14ac:dyDescent="0.25">
      <c r="A98" s="72" t="s">
        <v>320</v>
      </c>
      <c r="B98" s="590" t="s">
        <v>84</v>
      </c>
      <c r="C98" s="590"/>
      <c r="D98" s="448" t="s">
        <v>243</v>
      </c>
      <c r="E98" s="427" t="s">
        <v>305</v>
      </c>
      <c r="F98" s="1226" t="s">
        <v>235</v>
      </c>
      <c r="G98" s="1227"/>
      <c r="H98" s="1228" t="s">
        <v>1583</v>
      </c>
      <c r="I98" s="1229"/>
      <c r="J98" s="1230"/>
      <c r="K98" s="446">
        <v>43875</v>
      </c>
      <c r="L98" s="446">
        <v>44175</v>
      </c>
      <c r="M98" s="449"/>
      <c r="N98" s="445">
        <v>41766500</v>
      </c>
      <c r="O98" s="445"/>
      <c r="P98" s="587" t="s">
        <v>107</v>
      </c>
      <c r="Q98" s="588"/>
      <c r="R98" s="589"/>
      <c r="S98" s="93" t="s">
        <v>151</v>
      </c>
      <c r="T98" s="80" t="s">
        <v>58</v>
      </c>
      <c r="U98" s="294">
        <v>1</v>
      </c>
      <c r="V98" s="399">
        <v>1</v>
      </c>
      <c r="W98" s="182"/>
      <c r="X98" s="356">
        <f t="shared" si="22"/>
        <v>0</v>
      </c>
      <c r="Y98" s="42">
        <f t="shared" si="23"/>
        <v>0</v>
      </c>
      <c r="Z98" s="46"/>
      <c r="AA98" s="182"/>
      <c r="AB98" s="182"/>
      <c r="AC98" s="356" t="e">
        <f t="shared" si="24"/>
        <v>#DIV/0!</v>
      </c>
      <c r="AD98" s="42" t="e">
        <f t="shared" si="25"/>
        <v>#DIV/0!</v>
      </c>
      <c r="AE98" s="182"/>
      <c r="AF98" s="182"/>
      <c r="AG98" s="356" t="e">
        <f t="shared" si="26"/>
        <v>#DIV/0!</v>
      </c>
      <c r="AH98" s="42" t="e">
        <f t="shared" si="27"/>
        <v>#DIV/0!</v>
      </c>
      <c r="AI98" s="182"/>
      <c r="AJ98" s="182"/>
      <c r="AK98" s="356" t="e">
        <f t="shared" si="28"/>
        <v>#DIV/0!</v>
      </c>
      <c r="AL98" s="42" t="e">
        <f t="shared" si="29"/>
        <v>#DIV/0!</v>
      </c>
      <c r="AM98" s="182">
        <f t="shared" si="30"/>
        <v>1</v>
      </c>
      <c r="AN98" s="182"/>
      <c r="AO98" s="356">
        <f t="shared" si="31"/>
        <v>0</v>
      </c>
      <c r="AP98" s="42">
        <f t="shared" si="32"/>
        <v>0</v>
      </c>
    </row>
    <row r="99" spans="1:42" s="49" customFormat="1" ht="156" customHeight="1" x14ac:dyDescent="0.25">
      <c r="A99" s="72" t="s">
        <v>320</v>
      </c>
      <c r="B99" s="590" t="s">
        <v>84</v>
      </c>
      <c r="C99" s="590"/>
      <c r="D99" s="448" t="s">
        <v>243</v>
      </c>
      <c r="E99" s="427" t="s">
        <v>305</v>
      </c>
      <c r="F99" s="1226" t="s">
        <v>235</v>
      </c>
      <c r="G99" s="1227"/>
      <c r="H99" s="1228" t="s">
        <v>1584</v>
      </c>
      <c r="I99" s="1229"/>
      <c r="J99" s="1230"/>
      <c r="K99" s="446">
        <v>43875</v>
      </c>
      <c r="L99" s="446">
        <v>44175</v>
      </c>
      <c r="M99" s="449"/>
      <c r="N99" s="445">
        <v>62150200</v>
      </c>
      <c r="O99" s="445"/>
      <c r="P99" s="587" t="s">
        <v>107</v>
      </c>
      <c r="Q99" s="588"/>
      <c r="R99" s="589"/>
      <c r="S99" s="93" t="s">
        <v>151</v>
      </c>
      <c r="T99" s="80" t="s">
        <v>58</v>
      </c>
      <c r="U99" s="294">
        <v>1</v>
      </c>
      <c r="V99" s="399">
        <v>1</v>
      </c>
      <c r="W99" s="182"/>
      <c r="X99" s="356">
        <f t="shared" si="22"/>
        <v>0</v>
      </c>
      <c r="Y99" s="42">
        <f t="shared" si="23"/>
        <v>0</v>
      </c>
      <c r="Z99" s="46"/>
      <c r="AA99" s="182"/>
      <c r="AB99" s="182"/>
      <c r="AC99" s="356" t="e">
        <f t="shared" si="24"/>
        <v>#DIV/0!</v>
      </c>
      <c r="AD99" s="42" t="e">
        <f t="shared" si="25"/>
        <v>#DIV/0!</v>
      </c>
      <c r="AE99" s="182"/>
      <c r="AF99" s="182"/>
      <c r="AG99" s="356" t="e">
        <f t="shared" si="26"/>
        <v>#DIV/0!</v>
      </c>
      <c r="AH99" s="42" t="e">
        <f t="shared" si="27"/>
        <v>#DIV/0!</v>
      </c>
      <c r="AI99" s="182"/>
      <c r="AJ99" s="182"/>
      <c r="AK99" s="356" t="e">
        <f t="shared" si="28"/>
        <v>#DIV/0!</v>
      </c>
      <c r="AL99" s="42" t="e">
        <f t="shared" si="29"/>
        <v>#DIV/0!</v>
      </c>
      <c r="AM99" s="182">
        <f t="shared" si="30"/>
        <v>1</v>
      </c>
      <c r="AN99" s="182"/>
      <c r="AO99" s="356">
        <f t="shared" si="31"/>
        <v>0</v>
      </c>
      <c r="AP99" s="42">
        <f t="shared" si="32"/>
        <v>0</v>
      </c>
    </row>
    <row r="100" spans="1:42" s="49" customFormat="1" ht="156" customHeight="1" x14ac:dyDescent="0.25">
      <c r="A100" s="72" t="s">
        <v>320</v>
      </c>
      <c r="B100" s="590" t="s">
        <v>84</v>
      </c>
      <c r="C100" s="590"/>
      <c r="D100" s="448" t="s">
        <v>243</v>
      </c>
      <c r="E100" s="427" t="s">
        <v>305</v>
      </c>
      <c r="F100" s="1226" t="s">
        <v>235</v>
      </c>
      <c r="G100" s="1227"/>
      <c r="H100" s="1228" t="s">
        <v>1585</v>
      </c>
      <c r="I100" s="1229"/>
      <c r="J100" s="1230"/>
      <c r="K100" s="446">
        <v>43875</v>
      </c>
      <c r="L100" s="446">
        <v>44175</v>
      </c>
      <c r="M100" s="449"/>
      <c r="N100" s="445">
        <v>41766500</v>
      </c>
      <c r="O100" s="445"/>
      <c r="P100" s="587" t="s">
        <v>107</v>
      </c>
      <c r="Q100" s="588"/>
      <c r="R100" s="589"/>
      <c r="S100" s="93" t="s">
        <v>151</v>
      </c>
      <c r="T100" s="80" t="s">
        <v>58</v>
      </c>
      <c r="U100" s="294">
        <v>1</v>
      </c>
      <c r="V100" s="399">
        <v>1</v>
      </c>
      <c r="W100" s="182"/>
      <c r="X100" s="356">
        <f t="shared" si="22"/>
        <v>0</v>
      </c>
      <c r="Y100" s="42">
        <f t="shared" si="23"/>
        <v>0</v>
      </c>
      <c r="Z100" s="46"/>
      <c r="AA100" s="182"/>
      <c r="AB100" s="182"/>
      <c r="AC100" s="356" t="e">
        <f t="shared" si="24"/>
        <v>#DIV/0!</v>
      </c>
      <c r="AD100" s="42" t="e">
        <f t="shared" si="25"/>
        <v>#DIV/0!</v>
      </c>
      <c r="AE100" s="182"/>
      <c r="AF100" s="182"/>
      <c r="AG100" s="356" t="e">
        <f t="shared" si="26"/>
        <v>#DIV/0!</v>
      </c>
      <c r="AH100" s="42" t="e">
        <f t="shared" si="27"/>
        <v>#DIV/0!</v>
      </c>
      <c r="AI100" s="182"/>
      <c r="AJ100" s="182"/>
      <c r="AK100" s="356" t="e">
        <f t="shared" si="28"/>
        <v>#DIV/0!</v>
      </c>
      <c r="AL100" s="42" t="e">
        <f t="shared" si="29"/>
        <v>#DIV/0!</v>
      </c>
      <c r="AM100" s="182">
        <f t="shared" si="30"/>
        <v>1</v>
      </c>
      <c r="AN100" s="182"/>
      <c r="AO100" s="356">
        <f t="shared" si="31"/>
        <v>0</v>
      </c>
      <c r="AP100" s="42">
        <f t="shared" si="32"/>
        <v>0</v>
      </c>
    </row>
    <row r="101" spans="1:42" s="49" customFormat="1" ht="156" customHeight="1" x14ac:dyDescent="0.25">
      <c r="A101" s="72" t="s">
        <v>320</v>
      </c>
      <c r="B101" s="590" t="s">
        <v>84</v>
      </c>
      <c r="C101" s="590"/>
      <c r="D101" s="448" t="s">
        <v>243</v>
      </c>
      <c r="E101" s="427" t="s">
        <v>305</v>
      </c>
      <c r="F101" s="1226" t="s">
        <v>235</v>
      </c>
      <c r="G101" s="1227"/>
      <c r="H101" s="1228" t="s">
        <v>1586</v>
      </c>
      <c r="I101" s="1229"/>
      <c r="J101" s="1230"/>
      <c r="K101" s="446">
        <v>43875</v>
      </c>
      <c r="L101" s="446">
        <v>44175</v>
      </c>
      <c r="M101" s="449"/>
      <c r="N101" s="445">
        <v>62150200</v>
      </c>
      <c r="O101" s="445"/>
      <c r="P101" s="587" t="s">
        <v>107</v>
      </c>
      <c r="Q101" s="588"/>
      <c r="R101" s="589"/>
      <c r="S101" s="93" t="s">
        <v>151</v>
      </c>
      <c r="T101" s="80" t="s">
        <v>58</v>
      </c>
      <c r="U101" s="294">
        <v>1</v>
      </c>
      <c r="V101" s="399">
        <v>1</v>
      </c>
      <c r="W101" s="182"/>
      <c r="X101" s="356">
        <f t="shared" si="22"/>
        <v>0</v>
      </c>
      <c r="Y101" s="42">
        <f t="shared" si="23"/>
        <v>0</v>
      </c>
      <c r="Z101" s="46"/>
      <c r="AA101" s="182"/>
      <c r="AB101" s="182"/>
      <c r="AC101" s="356" t="e">
        <f t="shared" si="24"/>
        <v>#DIV/0!</v>
      </c>
      <c r="AD101" s="42" t="e">
        <f t="shared" si="25"/>
        <v>#DIV/0!</v>
      </c>
      <c r="AE101" s="182"/>
      <c r="AF101" s="182"/>
      <c r="AG101" s="356" t="e">
        <f t="shared" si="26"/>
        <v>#DIV/0!</v>
      </c>
      <c r="AH101" s="42" t="e">
        <f t="shared" si="27"/>
        <v>#DIV/0!</v>
      </c>
      <c r="AI101" s="182"/>
      <c r="AJ101" s="182"/>
      <c r="AK101" s="356" t="e">
        <f t="shared" si="28"/>
        <v>#DIV/0!</v>
      </c>
      <c r="AL101" s="42" t="e">
        <f t="shared" si="29"/>
        <v>#DIV/0!</v>
      </c>
      <c r="AM101" s="182">
        <f t="shared" si="30"/>
        <v>1</v>
      </c>
      <c r="AN101" s="182"/>
      <c r="AO101" s="356">
        <f t="shared" si="31"/>
        <v>0</v>
      </c>
      <c r="AP101" s="42">
        <f t="shared" si="32"/>
        <v>0</v>
      </c>
    </row>
    <row r="102" spans="1:42" s="49" customFormat="1" ht="156" customHeight="1" x14ac:dyDescent="0.25">
      <c r="A102" s="72" t="s">
        <v>320</v>
      </c>
      <c r="B102" s="590" t="s">
        <v>84</v>
      </c>
      <c r="C102" s="590"/>
      <c r="D102" s="448" t="s">
        <v>243</v>
      </c>
      <c r="E102" s="427" t="s">
        <v>305</v>
      </c>
      <c r="F102" s="1226" t="s">
        <v>235</v>
      </c>
      <c r="G102" s="1227"/>
      <c r="H102" s="1228" t="s">
        <v>1587</v>
      </c>
      <c r="I102" s="1229"/>
      <c r="J102" s="1230"/>
      <c r="K102" s="446">
        <v>43875</v>
      </c>
      <c r="L102" s="446">
        <v>44175</v>
      </c>
      <c r="M102" s="449"/>
      <c r="N102" s="445">
        <v>41766500</v>
      </c>
      <c r="O102" s="445"/>
      <c r="P102" s="587" t="s">
        <v>107</v>
      </c>
      <c r="Q102" s="588"/>
      <c r="R102" s="589"/>
      <c r="S102" s="93" t="s">
        <v>151</v>
      </c>
      <c r="T102" s="80" t="s">
        <v>58</v>
      </c>
      <c r="U102" s="294">
        <v>1</v>
      </c>
      <c r="V102" s="399">
        <v>1</v>
      </c>
      <c r="W102" s="182"/>
      <c r="X102" s="356">
        <f t="shared" si="22"/>
        <v>0</v>
      </c>
      <c r="Y102" s="42">
        <f t="shared" si="23"/>
        <v>0</v>
      </c>
      <c r="Z102" s="46"/>
      <c r="AA102" s="182"/>
      <c r="AB102" s="182"/>
      <c r="AC102" s="356" t="e">
        <f t="shared" si="24"/>
        <v>#DIV/0!</v>
      </c>
      <c r="AD102" s="42" t="e">
        <f t="shared" si="25"/>
        <v>#DIV/0!</v>
      </c>
      <c r="AE102" s="182"/>
      <c r="AF102" s="182"/>
      <c r="AG102" s="356" t="e">
        <f t="shared" si="26"/>
        <v>#DIV/0!</v>
      </c>
      <c r="AH102" s="42" t="e">
        <f t="shared" si="27"/>
        <v>#DIV/0!</v>
      </c>
      <c r="AI102" s="182"/>
      <c r="AJ102" s="182"/>
      <c r="AK102" s="356" t="e">
        <f t="shared" si="28"/>
        <v>#DIV/0!</v>
      </c>
      <c r="AL102" s="42" t="e">
        <f t="shared" si="29"/>
        <v>#DIV/0!</v>
      </c>
      <c r="AM102" s="182">
        <f t="shared" si="30"/>
        <v>1</v>
      </c>
      <c r="AN102" s="182"/>
      <c r="AO102" s="356">
        <f t="shared" si="31"/>
        <v>0</v>
      </c>
      <c r="AP102" s="42">
        <f t="shared" si="32"/>
        <v>0</v>
      </c>
    </row>
    <row r="103" spans="1:42" s="49" customFormat="1" ht="156" customHeight="1" x14ac:dyDescent="0.25">
      <c r="A103" s="72" t="s">
        <v>320</v>
      </c>
      <c r="B103" s="590" t="s">
        <v>84</v>
      </c>
      <c r="C103" s="590"/>
      <c r="D103" s="448" t="s">
        <v>243</v>
      </c>
      <c r="E103" s="427" t="s">
        <v>305</v>
      </c>
      <c r="F103" s="1226" t="s">
        <v>235</v>
      </c>
      <c r="G103" s="1227"/>
      <c r="H103" s="1228" t="s">
        <v>1588</v>
      </c>
      <c r="I103" s="1229"/>
      <c r="J103" s="1230"/>
      <c r="K103" s="446">
        <v>43875</v>
      </c>
      <c r="L103" s="446">
        <v>44175</v>
      </c>
      <c r="M103" s="449"/>
      <c r="N103" s="445">
        <v>62150200</v>
      </c>
      <c r="O103" s="445"/>
      <c r="P103" s="587" t="s">
        <v>107</v>
      </c>
      <c r="Q103" s="588"/>
      <c r="R103" s="589"/>
      <c r="S103" s="93" t="s">
        <v>151</v>
      </c>
      <c r="T103" s="80" t="s">
        <v>58</v>
      </c>
      <c r="U103" s="294">
        <v>1</v>
      </c>
      <c r="V103" s="399">
        <v>1</v>
      </c>
      <c r="W103" s="182"/>
      <c r="X103" s="356">
        <f t="shared" si="22"/>
        <v>0</v>
      </c>
      <c r="Y103" s="42">
        <f t="shared" si="23"/>
        <v>0</v>
      </c>
      <c r="Z103" s="46"/>
      <c r="AA103" s="182"/>
      <c r="AB103" s="182"/>
      <c r="AC103" s="356" t="e">
        <f t="shared" si="24"/>
        <v>#DIV/0!</v>
      </c>
      <c r="AD103" s="42" t="e">
        <f t="shared" si="25"/>
        <v>#DIV/0!</v>
      </c>
      <c r="AE103" s="182"/>
      <c r="AF103" s="182"/>
      <c r="AG103" s="356" t="e">
        <f t="shared" si="26"/>
        <v>#DIV/0!</v>
      </c>
      <c r="AH103" s="42" t="e">
        <f t="shared" si="27"/>
        <v>#DIV/0!</v>
      </c>
      <c r="AI103" s="182"/>
      <c r="AJ103" s="182"/>
      <c r="AK103" s="356" t="e">
        <f t="shared" si="28"/>
        <v>#DIV/0!</v>
      </c>
      <c r="AL103" s="42" t="e">
        <f t="shared" si="29"/>
        <v>#DIV/0!</v>
      </c>
      <c r="AM103" s="182">
        <f t="shared" si="30"/>
        <v>1</v>
      </c>
      <c r="AN103" s="182"/>
      <c r="AO103" s="356">
        <f t="shared" si="31"/>
        <v>0</v>
      </c>
      <c r="AP103" s="42">
        <f t="shared" si="32"/>
        <v>0</v>
      </c>
    </row>
    <row r="104" spans="1:42" s="49" customFormat="1" ht="156" customHeight="1" x14ac:dyDescent="0.25">
      <c r="A104" s="72" t="s">
        <v>320</v>
      </c>
      <c r="B104" s="590" t="s">
        <v>84</v>
      </c>
      <c r="C104" s="590"/>
      <c r="D104" s="448" t="s">
        <v>243</v>
      </c>
      <c r="E104" s="427" t="s">
        <v>305</v>
      </c>
      <c r="F104" s="1226" t="s">
        <v>235</v>
      </c>
      <c r="G104" s="1227"/>
      <c r="H104" s="1228" t="s">
        <v>1589</v>
      </c>
      <c r="I104" s="1229"/>
      <c r="J104" s="1230"/>
      <c r="K104" s="446">
        <v>43875</v>
      </c>
      <c r="L104" s="446">
        <v>44175</v>
      </c>
      <c r="M104" s="449"/>
      <c r="N104" s="445">
        <v>62150200</v>
      </c>
      <c r="O104" s="445"/>
      <c r="P104" s="587" t="s">
        <v>107</v>
      </c>
      <c r="Q104" s="588"/>
      <c r="R104" s="589"/>
      <c r="S104" s="93" t="s">
        <v>151</v>
      </c>
      <c r="T104" s="80" t="s">
        <v>58</v>
      </c>
      <c r="U104" s="294">
        <v>1</v>
      </c>
      <c r="V104" s="399">
        <v>1</v>
      </c>
      <c r="W104" s="182"/>
      <c r="X104" s="356">
        <f t="shared" si="22"/>
        <v>0</v>
      </c>
      <c r="Y104" s="42">
        <f t="shared" si="23"/>
        <v>0</v>
      </c>
      <c r="Z104" s="46"/>
      <c r="AA104" s="182"/>
      <c r="AB104" s="182"/>
      <c r="AC104" s="356" t="e">
        <f t="shared" si="24"/>
        <v>#DIV/0!</v>
      </c>
      <c r="AD104" s="42" t="e">
        <f t="shared" si="25"/>
        <v>#DIV/0!</v>
      </c>
      <c r="AE104" s="182"/>
      <c r="AF104" s="182"/>
      <c r="AG104" s="356" t="e">
        <f t="shared" si="26"/>
        <v>#DIV/0!</v>
      </c>
      <c r="AH104" s="42" t="e">
        <f t="shared" si="27"/>
        <v>#DIV/0!</v>
      </c>
      <c r="AI104" s="182"/>
      <c r="AJ104" s="182"/>
      <c r="AK104" s="356" t="e">
        <f t="shared" si="28"/>
        <v>#DIV/0!</v>
      </c>
      <c r="AL104" s="42" t="e">
        <f t="shared" si="29"/>
        <v>#DIV/0!</v>
      </c>
      <c r="AM104" s="182">
        <f t="shared" si="30"/>
        <v>1</v>
      </c>
      <c r="AN104" s="182"/>
      <c r="AO104" s="356">
        <f t="shared" si="31"/>
        <v>0</v>
      </c>
      <c r="AP104" s="42">
        <f t="shared" si="32"/>
        <v>0</v>
      </c>
    </row>
    <row r="105" spans="1:42" s="49" customFormat="1" ht="156" customHeight="1" x14ac:dyDescent="0.25">
      <c r="A105" s="72" t="s">
        <v>320</v>
      </c>
      <c r="B105" s="590" t="s">
        <v>84</v>
      </c>
      <c r="C105" s="590"/>
      <c r="D105" s="448" t="s">
        <v>243</v>
      </c>
      <c r="E105" s="427" t="s">
        <v>305</v>
      </c>
      <c r="F105" s="1226" t="s">
        <v>235</v>
      </c>
      <c r="G105" s="1227"/>
      <c r="H105" s="1228" t="s">
        <v>1590</v>
      </c>
      <c r="I105" s="1229"/>
      <c r="J105" s="1230"/>
      <c r="K105" s="446">
        <v>43875</v>
      </c>
      <c r="L105" s="446">
        <v>44175</v>
      </c>
      <c r="M105" s="449"/>
      <c r="N105" s="445">
        <v>62150200</v>
      </c>
      <c r="O105" s="445"/>
      <c r="P105" s="587" t="s">
        <v>107</v>
      </c>
      <c r="Q105" s="588"/>
      <c r="R105" s="589"/>
      <c r="S105" s="93" t="s">
        <v>151</v>
      </c>
      <c r="T105" s="80" t="s">
        <v>58</v>
      </c>
      <c r="U105" s="294">
        <v>1</v>
      </c>
      <c r="V105" s="399">
        <v>1</v>
      </c>
      <c r="W105" s="182"/>
      <c r="X105" s="356">
        <f t="shared" si="22"/>
        <v>0</v>
      </c>
      <c r="Y105" s="42">
        <f t="shared" si="23"/>
        <v>0</v>
      </c>
      <c r="Z105" s="46"/>
      <c r="AA105" s="182"/>
      <c r="AB105" s="182"/>
      <c r="AC105" s="356" t="e">
        <f t="shared" si="24"/>
        <v>#DIV/0!</v>
      </c>
      <c r="AD105" s="42" t="e">
        <f t="shared" si="25"/>
        <v>#DIV/0!</v>
      </c>
      <c r="AE105" s="182"/>
      <c r="AF105" s="182"/>
      <c r="AG105" s="356" t="e">
        <f t="shared" si="26"/>
        <v>#DIV/0!</v>
      </c>
      <c r="AH105" s="42" t="e">
        <f t="shared" si="27"/>
        <v>#DIV/0!</v>
      </c>
      <c r="AI105" s="182"/>
      <c r="AJ105" s="182"/>
      <c r="AK105" s="356" t="e">
        <f t="shared" si="28"/>
        <v>#DIV/0!</v>
      </c>
      <c r="AL105" s="42" t="e">
        <f t="shared" si="29"/>
        <v>#DIV/0!</v>
      </c>
      <c r="AM105" s="182">
        <f t="shared" si="30"/>
        <v>1</v>
      </c>
      <c r="AN105" s="182"/>
      <c r="AO105" s="356">
        <f t="shared" si="31"/>
        <v>0</v>
      </c>
      <c r="AP105" s="42">
        <f t="shared" si="32"/>
        <v>0</v>
      </c>
    </row>
    <row r="106" spans="1:42" s="49" customFormat="1" ht="156" customHeight="1" x14ac:dyDescent="0.25">
      <c r="A106" s="72" t="s">
        <v>320</v>
      </c>
      <c r="B106" s="590" t="s">
        <v>84</v>
      </c>
      <c r="C106" s="590"/>
      <c r="D106" s="448" t="s">
        <v>243</v>
      </c>
      <c r="E106" s="427" t="s">
        <v>305</v>
      </c>
      <c r="F106" s="1226" t="s">
        <v>235</v>
      </c>
      <c r="G106" s="1227"/>
      <c r="H106" s="1228" t="s">
        <v>1591</v>
      </c>
      <c r="I106" s="1229"/>
      <c r="J106" s="1230"/>
      <c r="K106" s="446">
        <v>43875</v>
      </c>
      <c r="L106" s="446">
        <v>44175</v>
      </c>
      <c r="M106" s="449"/>
      <c r="N106" s="445">
        <v>41766500</v>
      </c>
      <c r="O106" s="445"/>
      <c r="P106" s="587" t="s">
        <v>107</v>
      </c>
      <c r="Q106" s="588"/>
      <c r="R106" s="589"/>
      <c r="S106" s="93" t="s">
        <v>151</v>
      </c>
      <c r="T106" s="80" t="s">
        <v>58</v>
      </c>
      <c r="U106" s="294">
        <v>1</v>
      </c>
      <c r="V106" s="399">
        <v>1</v>
      </c>
      <c r="W106" s="182"/>
      <c r="X106" s="356">
        <f t="shared" si="22"/>
        <v>0</v>
      </c>
      <c r="Y106" s="42">
        <f t="shared" si="23"/>
        <v>0</v>
      </c>
      <c r="Z106" s="46"/>
      <c r="AA106" s="182"/>
      <c r="AB106" s="182"/>
      <c r="AC106" s="356" t="e">
        <f t="shared" si="24"/>
        <v>#DIV/0!</v>
      </c>
      <c r="AD106" s="42" t="e">
        <f t="shared" si="25"/>
        <v>#DIV/0!</v>
      </c>
      <c r="AE106" s="182"/>
      <c r="AF106" s="182"/>
      <c r="AG106" s="356" t="e">
        <f t="shared" si="26"/>
        <v>#DIV/0!</v>
      </c>
      <c r="AH106" s="42" t="e">
        <f t="shared" si="27"/>
        <v>#DIV/0!</v>
      </c>
      <c r="AI106" s="182"/>
      <c r="AJ106" s="182"/>
      <c r="AK106" s="356" t="e">
        <f t="shared" si="28"/>
        <v>#DIV/0!</v>
      </c>
      <c r="AL106" s="42" t="e">
        <f t="shared" si="29"/>
        <v>#DIV/0!</v>
      </c>
      <c r="AM106" s="182">
        <f t="shared" si="30"/>
        <v>1</v>
      </c>
      <c r="AN106" s="182"/>
      <c r="AO106" s="356">
        <f t="shared" si="31"/>
        <v>0</v>
      </c>
      <c r="AP106" s="42">
        <f t="shared" si="32"/>
        <v>0</v>
      </c>
    </row>
    <row r="107" spans="1:42" s="49" customFormat="1" ht="156" customHeight="1" x14ac:dyDescent="0.25">
      <c r="A107" s="72" t="s">
        <v>320</v>
      </c>
      <c r="B107" s="590" t="s">
        <v>84</v>
      </c>
      <c r="C107" s="590"/>
      <c r="D107" s="448" t="s">
        <v>243</v>
      </c>
      <c r="E107" s="427" t="s">
        <v>305</v>
      </c>
      <c r="F107" s="1226" t="s">
        <v>235</v>
      </c>
      <c r="G107" s="1227"/>
      <c r="H107" s="1228" t="s">
        <v>1592</v>
      </c>
      <c r="I107" s="1229"/>
      <c r="J107" s="1230"/>
      <c r="K107" s="446">
        <v>43875</v>
      </c>
      <c r="L107" s="446">
        <v>44175</v>
      </c>
      <c r="M107" s="449"/>
      <c r="N107" s="445">
        <v>62150200</v>
      </c>
      <c r="O107" s="445"/>
      <c r="P107" s="587" t="s">
        <v>107</v>
      </c>
      <c r="Q107" s="588"/>
      <c r="R107" s="589"/>
      <c r="S107" s="93" t="s">
        <v>151</v>
      </c>
      <c r="T107" s="80" t="s">
        <v>58</v>
      </c>
      <c r="U107" s="294">
        <v>1</v>
      </c>
      <c r="V107" s="399">
        <v>1</v>
      </c>
      <c r="W107" s="182"/>
      <c r="X107" s="356">
        <f t="shared" si="22"/>
        <v>0</v>
      </c>
      <c r="Y107" s="42">
        <f t="shared" si="23"/>
        <v>0</v>
      </c>
      <c r="Z107" s="46"/>
      <c r="AA107" s="182"/>
      <c r="AB107" s="182"/>
      <c r="AC107" s="356" t="e">
        <f t="shared" si="24"/>
        <v>#DIV/0!</v>
      </c>
      <c r="AD107" s="42" t="e">
        <f t="shared" si="25"/>
        <v>#DIV/0!</v>
      </c>
      <c r="AE107" s="182"/>
      <c r="AF107" s="182"/>
      <c r="AG107" s="356" t="e">
        <f t="shared" si="26"/>
        <v>#DIV/0!</v>
      </c>
      <c r="AH107" s="42" t="e">
        <f t="shared" si="27"/>
        <v>#DIV/0!</v>
      </c>
      <c r="AI107" s="182"/>
      <c r="AJ107" s="182"/>
      <c r="AK107" s="356" t="e">
        <f t="shared" si="28"/>
        <v>#DIV/0!</v>
      </c>
      <c r="AL107" s="42" t="e">
        <f t="shared" si="29"/>
        <v>#DIV/0!</v>
      </c>
      <c r="AM107" s="182">
        <f t="shared" si="30"/>
        <v>1</v>
      </c>
      <c r="AN107" s="182"/>
      <c r="AO107" s="356">
        <f t="shared" si="31"/>
        <v>0</v>
      </c>
      <c r="AP107" s="42">
        <f t="shared" si="32"/>
        <v>0</v>
      </c>
    </row>
    <row r="108" spans="1:42" s="49" customFormat="1" ht="156" customHeight="1" x14ac:dyDescent="0.25">
      <c r="A108" s="72" t="s">
        <v>320</v>
      </c>
      <c r="B108" s="590" t="s">
        <v>84</v>
      </c>
      <c r="C108" s="590"/>
      <c r="D108" s="448" t="s">
        <v>243</v>
      </c>
      <c r="E108" s="427" t="s">
        <v>305</v>
      </c>
      <c r="F108" s="1226" t="s">
        <v>235</v>
      </c>
      <c r="G108" s="1227"/>
      <c r="H108" s="1228" t="s">
        <v>1593</v>
      </c>
      <c r="I108" s="1229"/>
      <c r="J108" s="1230"/>
      <c r="K108" s="446">
        <v>43875</v>
      </c>
      <c r="L108" s="446">
        <v>44175</v>
      </c>
      <c r="M108" s="449"/>
      <c r="N108" s="445">
        <v>41766500</v>
      </c>
      <c r="O108" s="445"/>
      <c r="P108" s="587" t="s">
        <v>107</v>
      </c>
      <c r="Q108" s="588"/>
      <c r="R108" s="589"/>
      <c r="S108" s="93" t="s">
        <v>151</v>
      </c>
      <c r="T108" s="80" t="s">
        <v>58</v>
      </c>
      <c r="U108" s="294">
        <v>1</v>
      </c>
      <c r="V108" s="399">
        <v>1</v>
      </c>
      <c r="W108" s="182"/>
      <c r="X108" s="356">
        <f t="shared" si="22"/>
        <v>0</v>
      </c>
      <c r="Y108" s="42">
        <f t="shared" si="23"/>
        <v>0</v>
      </c>
      <c r="Z108" s="46"/>
      <c r="AA108" s="182"/>
      <c r="AB108" s="182"/>
      <c r="AC108" s="356" t="e">
        <f t="shared" si="24"/>
        <v>#DIV/0!</v>
      </c>
      <c r="AD108" s="42" t="e">
        <f t="shared" si="25"/>
        <v>#DIV/0!</v>
      </c>
      <c r="AE108" s="182"/>
      <c r="AF108" s="182"/>
      <c r="AG108" s="356" t="e">
        <f t="shared" si="26"/>
        <v>#DIV/0!</v>
      </c>
      <c r="AH108" s="42" t="e">
        <f t="shared" si="27"/>
        <v>#DIV/0!</v>
      </c>
      <c r="AI108" s="182"/>
      <c r="AJ108" s="182"/>
      <c r="AK108" s="356" t="e">
        <f t="shared" si="28"/>
        <v>#DIV/0!</v>
      </c>
      <c r="AL108" s="42" t="e">
        <f t="shared" si="29"/>
        <v>#DIV/0!</v>
      </c>
      <c r="AM108" s="182">
        <f t="shared" si="30"/>
        <v>1</v>
      </c>
      <c r="AN108" s="182"/>
      <c r="AO108" s="356">
        <f t="shared" si="31"/>
        <v>0</v>
      </c>
      <c r="AP108" s="42">
        <f t="shared" si="32"/>
        <v>0</v>
      </c>
    </row>
    <row r="109" spans="1:42" s="49" customFormat="1" ht="156" customHeight="1" x14ac:dyDescent="0.25">
      <c r="A109" s="72" t="s">
        <v>320</v>
      </c>
      <c r="B109" s="590" t="s">
        <v>84</v>
      </c>
      <c r="C109" s="590"/>
      <c r="D109" s="448" t="s">
        <v>243</v>
      </c>
      <c r="E109" s="427" t="s">
        <v>305</v>
      </c>
      <c r="F109" s="1226" t="s">
        <v>235</v>
      </c>
      <c r="G109" s="1227"/>
      <c r="H109" s="1228" t="s">
        <v>1594</v>
      </c>
      <c r="I109" s="1229"/>
      <c r="J109" s="1230"/>
      <c r="K109" s="446">
        <v>43875</v>
      </c>
      <c r="L109" s="446">
        <v>44175</v>
      </c>
      <c r="M109" s="449"/>
      <c r="N109" s="445">
        <v>62150200</v>
      </c>
      <c r="O109" s="445"/>
      <c r="P109" s="587" t="s">
        <v>107</v>
      </c>
      <c r="Q109" s="588"/>
      <c r="R109" s="589"/>
      <c r="S109" s="93" t="s">
        <v>151</v>
      </c>
      <c r="T109" s="80" t="s">
        <v>58</v>
      </c>
      <c r="U109" s="294">
        <v>1</v>
      </c>
      <c r="V109" s="399">
        <v>1</v>
      </c>
      <c r="W109" s="182"/>
      <c r="X109" s="356">
        <f t="shared" si="22"/>
        <v>0</v>
      </c>
      <c r="Y109" s="42">
        <f t="shared" si="23"/>
        <v>0</v>
      </c>
      <c r="Z109" s="46"/>
      <c r="AA109" s="182"/>
      <c r="AB109" s="182"/>
      <c r="AC109" s="356" t="e">
        <f t="shared" si="24"/>
        <v>#DIV/0!</v>
      </c>
      <c r="AD109" s="42" t="e">
        <f t="shared" si="25"/>
        <v>#DIV/0!</v>
      </c>
      <c r="AE109" s="182"/>
      <c r="AF109" s="182"/>
      <c r="AG109" s="356" t="e">
        <f t="shared" si="26"/>
        <v>#DIV/0!</v>
      </c>
      <c r="AH109" s="42" t="e">
        <f t="shared" si="27"/>
        <v>#DIV/0!</v>
      </c>
      <c r="AI109" s="182"/>
      <c r="AJ109" s="182"/>
      <c r="AK109" s="356" t="e">
        <f t="shared" si="28"/>
        <v>#DIV/0!</v>
      </c>
      <c r="AL109" s="42" t="e">
        <f t="shared" si="29"/>
        <v>#DIV/0!</v>
      </c>
      <c r="AM109" s="182">
        <f t="shared" si="30"/>
        <v>1</v>
      </c>
      <c r="AN109" s="182"/>
      <c r="AO109" s="356">
        <f t="shared" si="31"/>
        <v>0</v>
      </c>
      <c r="AP109" s="42">
        <f t="shared" si="32"/>
        <v>0</v>
      </c>
    </row>
    <row r="110" spans="1:42" s="49" customFormat="1" ht="156" customHeight="1" x14ac:dyDescent="0.25">
      <c r="A110" s="72" t="s">
        <v>320</v>
      </c>
      <c r="B110" s="590" t="s">
        <v>84</v>
      </c>
      <c r="C110" s="590"/>
      <c r="D110" s="448" t="s">
        <v>243</v>
      </c>
      <c r="E110" s="427" t="s">
        <v>305</v>
      </c>
      <c r="F110" s="1226" t="s">
        <v>235</v>
      </c>
      <c r="G110" s="1227"/>
      <c r="H110" s="1228" t="s">
        <v>1595</v>
      </c>
      <c r="I110" s="1229"/>
      <c r="J110" s="1230"/>
      <c r="K110" s="446">
        <v>43875</v>
      </c>
      <c r="L110" s="446">
        <v>44115</v>
      </c>
      <c r="M110" s="449"/>
      <c r="N110" s="445">
        <v>38859840</v>
      </c>
      <c r="O110" s="445"/>
      <c r="P110" s="587" t="s">
        <v>107</v>
      </c>
      <c r="Q110" s="588"/>
      <c r="R110" s="589"/>
      <c r="S110" s="93" t="s">
        <v>151</v>
      </c>
      <c r="T110" s="80" t="s">
        <v>58</v>
      </c>
      <c r="U110" s="294">
        <v>1</v>
      </c>
      <c r="V110" s="399">
        <v>1</v>
      </c>
      <c r="W110" s="182"/>
      <c r="X110" s="356">
        <f t="shared" si="22"/>
        <v>0</v>
      </c>
      <c r="Y110" s="42">
        <f t="shared" si="23"/>
        <v>0</v>
      </c>
      <c r="Z110" s="46"/>
      <c r="AA110" s="182"/>
      <c r="AB110" s="182"/>
      <c r="AC110" s="356" t="e">
        <f t="shared" si="24"/>
        <v>#DIV/0!</v>
      </c>
      <c r="AD110" s="42" t="e">
        <f t="shared" si="25"/>
        <v>#DIV/0!</v>
      </c>
      <c r="AE110" s="182"/>
      <c r="AF110" s="182"/>
      <c r="AG110" s="356" t="e">
        <f t="shared" si="26"/>
        <v>#DIV/0!</v>
      </c>
      <c r="AH110" s="42" t="e">
        <f t="shared" si="27"/>
        <v>#DIV/0!</v>
      </c>
      <c r="AI110" s="182"/>
      <c r="AJ110" s="182"/>
      <c r="AK110" s="356" t="e">
        <f t="shared" si="28"/>
        <v>#DIV/0!</v>
      </c>
      <c r="AL110" s="42" t="e">
        <f t="shared" si="29"/>
        <v>#DIV/0!</v>
      </c>
      <c r="AM110" s="182">
        <f t="shared" si="30"/>
        <v>1</v>
      </c>
      <c r="AN110" s="182"/>
      <c r="AO110" s="356">
        <f t="shared" si="31"/>
        <v>0</v>
      </c>
      <c r="AP110" s="42">
        <f t="shared" si="32"/>
        <v>0</v>
      </c>
    </row>
    <row r="111" spans="1:42" s="49" customFormat="1" ht="156" customHeight="1" x14ac:dyDescent="0.25">
      <c r="A111" s="72" t="s">
        <v>320</v>
      </c>
      <c r="B111" s="590" t="s">
        <v>84</v>
      </c>
      <c r="C111" s="590"/>
      <c r="D111" s="448" t="s">
        <v>243</v>
      </c>
      <c r="E111" s="427" t="s">
        <v>305</v>
      </c>
      <c r="F111" s="1226" t="s">
        <v>235</v>
      </c>
      <c r="G111" s="1227"/>
      <c r="H111" s="1228" t="s">
        <v>1596</v>
      </c>
      <c r="I111" s="1229"/>
      <c r="J111" s="1230"/>
      <c r="K111" s="446">
        <v>43875</v>
      </c>
      <c r="L111" s="446">
        <v>44175</v>
      </c>
      <c r="M111" s="449"/>
      <c r="N111" s="445">
        <v>34989100</v>
      </c>
      <c r="O111" s="445"/>
      <c r="P111" s="587" t="s">
        <v>107</v>
      </c>
      <c r="Q111" s="588"/>
      <c r="R111" s="589"/>
      <c r="S111" s="93" t="s">
        <v>151</v>
      </c>
      <c r="T111" s="80" t="s">
        <v>58</v>
      </c>
      <c r="U111" s="294">
        <v>1</v>
      </c>
      <c r="V111" s="399">
        <v>1</v>
      </c>
      <c r="W111" s="182"/>
      <c r="X111" s="356">
        <f t="shared" si="22"/>
        <v>0</v>
      </c>
      <c r="Y111" s="42">
        <f t="shared" si="23"/>
        <v>0</v>
      </c>
      <c r="Z111" s="46"/>
      <c r="AA111" s="182"/>
      <c r="AB111" s="182"/>
      <c r="AC111" s="356" t="e">
        <f t="shared" si="24"/>
        <v>#DIV/0!</v>
      </c>
      <c r="AD111" s="42" t="e">
        <f t="shared" si="25"/>
        <v>#DIV/0!</v>
      </c>
      <c r="AE111" s="182"/>
      <c r="AF111" s="182"/>
      <c r="AG111" s="356" t="e">
        <f t="shared" si="26"/>
        <v>#DIV/0!</v>
      </c>
      <c r="AH111" s="42" t="e">
        <f t="shared" si="27"/>
        <v>#DIV/0!</v>
      </c>
      <c r="AI111" s="182"/>
      <c r="AJ111" s="182"/>
      <c r="AK111" s="356" t="e">
        <f t="shared" si="28"/>
        <v>#DIV/0!</v>
      </c>
      <c r="AL111" s="42" t="e">
        <f t="shared" si="29"/>
        <v>#DIV/0!</v>
      </c>
      <c r="AM111" s="182">
        <f t="shared" si="30"/>
        <v>1</v>
      </c>
      <c r="AN111" s="182"/>
      <c r="AO111" s="356">
        <f t="shared" si="31"/>
        <v>0</v>
      </c>
      <c r="AP111" s="42">
        <f t="shared" si="32"/>
        <v>0</v>
      </c>
    </row>
    <row r="112" spans="1:42" s="49" customFormat="1" ht="156" customHeight="1" x14ac:dyDescent="0.25">
      <c r="A112" s="72" t="s">
        <v>320</v>
      </c>
      <c r="B112" s="590" t="s">
        <v>84</v>
      </c>
      <c r="C112" s="590"/>
      <c r="D112" s="448" t="s">
        <v>243</v>
      </c>
      <c r="E112" s="427" t="s">
        <v>305</v>
      </c>
      <c r="F112" s="1226" t="s">
        <v>235</v>
      </c>
      <c r="G112" s="1227"/>
      <c r="H112" s="1228" t="s">
        <v>1597</v>
      </c>
      <c r="I112" s="1229"/>
      <c r="J112" s="1230"/>
      <c r="K112" s="446">
        <v>43875</v>
      </c>
      <c r="L112" s="446">
        <v>44175</v>
      </c>
      <c r="M112" s="449"/>
      <c r="N112" s="445">
        <v>62150200</v>
      </c>
      <c r="O112" s="445"/>
      <c r="P112" s="587" t="s">
        <v>107</v>
      </c>
      <c r="Q112" s="588"/>
      <c r="R112" s="589"/>
      <c r="S112" s="93" t="s">
        <v>151</v>
      </c>
      <c r="T112" s="80" t="s">
        <v>58</v>
      </c>
      <c r="U112" s="294">
        <v>1</v>
      </c>
      <c r="V112" s="399">
        <v>1</v>
      </c>
      <c r="W112" s="182"/>
      <c r="X112" s="356">
        <f t="shared" si="22"/>
        <v>0</v>
      </c>
      <c r="Y112" s="42">
        <f t="shared" si="23"/>
        <v>0</v>
      </c>
      <c r="Z112" s="46"/>
      <c r="AA112" s="182"/>
      <c r="AB112" s="182"/>
      <c r="AC112" s="356" t="e">
        <f t="shared" si="24"/>
        <v>#DIV/0!</v>
      </c>
      <c r="AD112" s="42" t="e">
        <f t="shared" si="25"/>
        <v>#DIV/0!</v>
      </c>
      <c r="AE112" s="182"/>
      <c r="AF112" s="182"/>
      <c r="AG112" s="356" t="e">
        <f t="shared" si="26"/>
        <v>#DIV/0!</v>
      </c>
      <c r="AH112" s="42" t="e">
        <f t="shared" si="27"/>
        <v>#DIV/0!</v>
      </c>
      <c r="AI112" s="182"/>
      <c r="AJ112" s="182"/>
      <c r="AK112" s="356" t="e">
        <f t="shared" si="28"/>
        <v>#DIV/0!</v>
      </c>
      <c r="AL112" s="42" t="e">
        <f t="shared" si="29"/>
        <v>#DIV/0!</v>
      </c>
      <c r="AM112" s="182">
        <f t="shared" si="30"/>
        <v>1</v>
      </c>
      <c r="AN112" s="182"/>
      <c r="AO112" s="356">
        <f t="shared" si="31"/>
        <v>0</v>
      </c>
      <c r="AP112" s="42">
        <f t="shared" si="32"/>
        <v>0</v>
      </c>
    </row>
    <row r="113" spans="1:42" s="49" customFormat="1" ht="156" customHeight="1" x14ac:dyDescent="0.25">
      <c r="A113" s="72" t="s">
        <v>320</v>
      </c>
      <c r="B113" s="590" t="s">
        <v>84</v>
      </c>
      <c r="C113" s="590"/>
      <c r="D113" s="448" t="s">
        <v>243</v>
      </c>
      <c r="E113" s="427" t="s">
        <v>305</v>
      </c>
      <c r="F113" s="1226" t="s">
        <v>235</v>
      </c>
      <c r="G113" s="1227"/>
      <c r="H113" s="1228" t="s">
        <v>1598</v>
      </c>
      <c r="I113" s="1229"/>
      <c r="J113" s="1230"/>
      <c r="K113" s="446">
        <v>43875</v>
      </c>
      <c r="L113" s="446">
        <v>44175</v>
      </c>
      <c r="M113" s="449"/>
      <c r="N113" s="445">
        <v>62150200</v>
      </c>
      <c r="O113" s="445"/>
      <c r="P113" s="587" t="s">
        <v>107</v>
      </c>
      <c r="Q113" s="588"/>
      <c r="R113" s="589"/>
      <c r="S113" s="93" t="s">
        <v>151</v>
      </c>
      <c r="T113" s="80" t="s">
        <v>58</v>
      </c>
      <c r="U113" s="294">
        <v>1</v>
      </c>
      <c r="V113" s="399">
        <v>1</v>
      </c>
      <c r="W113" s="182"/>
      <c r="X113" s="356">
        <f t="shared" si="22"/>
        <v>0</v>
      </c>
      <c r="Y113" s="42">
        <f t="shared" si="23"/>
        <v>0</v>
      </c>
      <c r="Z113" s="46"/>
      <c r="AA113" s="182"/>
      <c r="AB113" s="182"/>
      <c r="AC113" s="356" t="e">
        <f t="shared" si="24"/>
        <v>#DIV/0!</v>
      </c>
      <c r="AD113" s="42" t="e">
        <f t="shared" si="25"/>
        <v>#DIV/0!</v>
      </c>
      <c r="AE113" s="182"/>
      <c r="AF113" s="182"/>
      <c r="AG113" s="356" t="e">
        <f t="shared" si="26"/>
        <v>#DIV/0!</v>
      </c>
      <c r="AH113" s="42" t="e">
        <f t="shared" si="27"/>
        <v>#DIV/0!</v>
      </c>
      <c r="AI113" s="182"/>
      <c r="AJ113" s="182"/>
      <c r="AK113" s="356" t="e">
        <f t="shared" si="28"/>
        <v>#DIV/0!</v>
      </c>
      <c r="AL113" s="42" t="e">
        <f t="shared" si="29"/>
        <v>#DIV/0!</v>
      </c>
      <c r="AM113" s="182">
        <f t="shared" si="30"/>
        <v>1</v>
      </c>
      <c r="AN113" s="182"/>
      <c r="AO113" s="356">
        <f t="shared" si="31"/>
        <v>0</v>
      </c>
      <c r="AP113" s="42">
        <f t="shared" si="32"/>
        <v>0</v>
      </c>
    </row>
    <row r="114" spans="1:42" s="49" customFormat="1" ht="156" customHeight="1" x14ac:dyDescent="0.25">
      <c r="A114" s="72" t="s">
        <v>320</v>
      </c>
      <c r="B114" s="590" t="s">
        <v>84</v>
      </c>
      <c r="C114" s="590"/>
      <c r="D114" s="448" t="s">
        <v>243</v>
      </c>
      <c r="E114" s="427" t="s">
        <v>305</v>
      </c>
      <c r="F114" s="1226" t="s">
        <v>235</v>
      </c>
      <c r="G114" s="1227"/>
      <c r="H114" s="1228" t="s">
        <v>1599</v>
      </c>
      <c r="I114" s="1229"/>
      <c r="J114" s="1230"/>
      <c r="K114" s="446">
        <v>43875</v>
      </c>
      <c r="L114" s="446">
        <v>44175</v>
      </c>
      <c r="M114" s="449"/>
      <c r="N114" s="445">
        <v>82513300</v>
      </c>
      <c r="O114" s="445"/>
      <c r="P114" s="587" t="s">
        <v>107</v>
      </c>
      <c r="Q114" s="588"/>
      <c r="R114" s="589"/>
      <c r="S114" s="93" t="s">
        <v>151</v>
      </c>
      <c r="T114" s="80" t="s">
        <v>58</v>
      </c>
      <c r="U114" s="294">
        <v>1</v>
      </c>
      <c r="V114" s="399">
        <v>1</v>
      </c>
      <c r="W114" s="182"/>
      <c r="X114" s="356">
        <f t="shared" si="22"/>
        <v>0</v>
      </c>
      <c r="Y114" s="42">
        <f t="shared" si="23"/>
        <v>0</v>
      </c>
      <c r="Z114" s="46"/>
      <c r="AA114" s="182"/>
      <c r="AB114" s="182"/>
      <c r="AC114" s="356" t="e">
        <f t="shared" si="24"/>
        <v>#DIV/0!</v>
      </c>
      <c r="AD114" s="42" t="e">
        <f t="shared" si="25"/>
        <v>#DIV/0!</v>
      </c>
      <c r="AE114" s="182"/>
      <c r="AF114" s="182"/>
      <c r="AG114" s="356" t="e">
        <f t="shared" si="26"/>
        <v>#DIV/0!</v>
      </c>
      <c r="AH114" s="42" t="e">
        <f t="shared" si="27"/>
        <v>#DIV/0!</v>
      </c>
      <c r="AI114" s="182"/>
      <c r="AJ114" s="182"/>
      <c r="AK114" s="356" t="e">
        <f t="shared" si="28"/>
        <v>#DIV/0!</v>
      </c>
      <c r="AL114" s="42" t="e">
        <f t="shared" si="29"/>
        <v>#DIV/0!</v>
      </c>
      <c r="AM114" s="182">
        <f t="shared" si="30"/>
        <v>1</v>
      </c>
      <c r="AN114" s="182"/>
      <c r="AO114" s="356">
        <f t="shared" si="31"/>
        <v>0</v>
      </c>
      <c r="AP114" s="42">
        <f t="shared" si="32"/>
        <v>0</v>
      </c>
    </row>
    <row r="115" spans="1:42" s="49" customFormat="1" ht="156" customHeight="1" x14ac:dyDescent="0.25">
      <c r="A115" s="72" t="s">
        <v>320</v>
      </c>
      <c r="B115" s="590" t="s">
        <v>84</v>
      </c>
      <c r="C115" s="590"/>
      <c r="D115" s="448" t="s">
        <v>504</v>
      </c>
      <c r="E115" s="427" t="s">
        <v>305</v>
      </c>
      <c r="F115" s="1226" t="s">
        <v>511</v>
      </c>
      <c r="G115" s="1227"/>
      <c r="H115" s="1228" t="s">
        <v>1425</v>
      </c>
      <c r="I115" s="1229"/>
      <c r="J115" s="1230"/>
      <c r="K115" s="446">
        <v>43955</v>
      </c>
      <c r="L115" s="446">
        <v>44195</v>
      </c>
      <c r="M115" s="449"/>
      <c r="N115" s="445">
        <v>29241000</v>
      </c>
      <c r="O115" s="445"/>
      <c r="P115" s="587" t="s">
        <v>107</v>
      </c>
      <c r="Q115" s="588"/>
      <c r="R115" s="589"/>
      <c r="S115" s="93" t="s">
        <v>151</v>
      </c>
      <c r="T115" s="80" t="s">
        <v>58</v>
      </c>
      <c r="U115" s="294">
        <v>1</v>
      </c>
      <c r="V115" s="399">
        <v>1</v>
      </c>
      <c r="W115" s="182"/>
      <c r="X115" s="356">
        <f t="shared" si="22"/>
        <v>0</v>
      </c>
      <c r="Y115" s="42">
        <f t="shared" si="23"/>
        <v>0</v>
      </c>
      <c r="Z115" s="46"/>
      <c r="AA115" s="182"/>
      <c r="AB115" s="182"/>
      <c r="AC115" s="356" t="e">
        <f t="shared" si="24"/>
        <v>#DIV/0!</v>
      </c>
      <c r="AD115" s="42" t="e">
        <f t="shared" si="25"/>
        <v>#DIV/0!</v>
      </c>
      <c r="AE115" s="182"/>
      <c r="AF115" s="182"/>
      <c r="AG115" s="356" t="e">
        <f t="shared" si="26"/>
        <v>#DIV/0!</v>
      </c>
      <c r="AH115" s="42" t="e">
        <f t="shared" si="27"/>
        <v>#DIV/0!</v>
      </c>
      <c r="AI115" s="182"/>
      <c r="AJ115" s="182"/>
      <c r="AK115" s="356" t="e">
        <f t="shared" si="28"/>
        <v>#DIV/0!</v>
      </c>
      <c r="AL115" s="42" t="e">
        <f t="shared" si="29"/>
        <v>#DIV/0!</v>
      </c>
      <c r="AM115" s="182">
        <f t="shared" si="30"/>
        <v>1</v>
      </c>
      <c r="AN115" s="182"/>
      <c r="AO115" s="356">
        <f t="shared" si="31"/>
        <v>0</v>
      </c>
      <c r="AP115" s="42">
        <f t="shared" si="32"/>
        <v>0</v>
      </c>
    </row>
    <row r="116" spans="1:42" s="49" customFormat="1" ht="156" customHeight="1" x14ac:dyDescent="0.25">
      <c r="A116" s="72" t="s">
        <v>320</v>
      </c>
      <c r="B116" s="590" t="s">
        <v>84</v>
      </c>
      <c r="C116" s="590"/>
      <c r="D116" s="448" t="s">
        <v>504</v>
      </c>
      <c r="E116" s="427" t="s">
        <v>305</v>
      </c>
      <c r="F116" s="1226" t="s">
        <v>511</v>
      </c>
      <c r="G116" s="1227"/>
      <c r="H116" s="1228" t="s">
        <v>1619</v>
      </c>
      <c r="I116" s="1229"/>
      <c r="J116" s="1230"/>
      <c r="K116" s="446">
        <v>43951</v>
      </c>
      <c r="L116" s="446">
        <v>44221</v>
      </c>
      <c r="M116" s="449"/>
      <c r="N116" s="445">
        <v>30000000</v>
      </c>
      <c r="O116" s="445"/>
      <c r="P116" s="587" t="s">
        <v>107</v>
      </c>
      <c r="Q116" s="588"/>
      <c r="R116" s="589"/>
      <c r="S116" s="93" t="s">
        <v>151</v>
      </c>
      <c r="T116" s="80" t="s">
        <v>58</v>
      </c>
      <c r="U116" s="294">
        <v>1</v>
      </c>
      <c r="V116" s="399">
        <v>1</v>
      </c>
      <c r="W116" s="182"/>
      <c r="X116" s="356">
        <f t="shared" si="22"/>
        <v>0</v>
      </c>
      <c r="Y116" s="42">
        <f t="shared" si="23"/>
        <v>0</v>
      </c>
      <c r="Z116" s="46"/>
      <c r="AA116" s="182"/>
      <c r="AB116" s="182"/>
      <c r="AC116" s="356" t="e">
        <f t="shared" si="24"/>
        <v>#DIV/0!</v>
      </c>
      <c r="AD116" s="42" t="e">
        <f t="shared" si="25"/>
        <v>#DIV/0!</v>
      </c>
      <c r="AE116" s="182"/>
      <c r="AF116" s="182"/>
      <c r="AG116" s="356" t="e">
        <f t="shared" si="26"/>
        <v>#DIV/0!</v>
      </c>
      <c r="AH116" s="42" t="e">
        <f t="shared" si="27"/>
        <v>#DIV/0!</v>
      </c>
      <c r="AI116" s="182"/>
      <c r="AJ116" s="182"/>
      <c r="AK116" s="356" t="e">
        <f t="shared" si="28"/>
        <v>#DIV/0!</v>
      </c>
      <c r="AL116" s="42" t="e">
        <f t="shared" si="29"/>
        <v>#DIV/0!</v>
      </c>
      <c r="AM116" s="182">
        <f t="shared" si="30"/>
        <v>1</v>
      </c>
      <c r="AN116" s="182"/>
      <c r="AO116" s="356">
        <f t="shared" si="31"/>
        <v>0</v>
      </c>
      <c r="AP116" s="42">
        <f t="shared" si="32"/>
        <v>0</v>
      </c>
    </row>
    <row r="117" spans="1:42" s="49" customFormat="1" ht="156" customHeight="1" x14ac:dyDescent="0.25">
      <c r="A117" s="72" t="s">
        <v>320</v>
      </c>
      <c r="B117" s="590" t="s">
        <v>84</v>
      </c>
      <c r="C117" s="590"/>
      <c r="D117" s="448" t="s">
        <v>504</v>
      </c>
      <c r="E117" s="427" t="s">
        <v>305</v>
      </c>
      <c r="F117" s="1226" t="s">
        <v>511</v>
      </c>
      <c r="G117" s="1227"/>
      <c r="H117" s="1228" t="s">
        <v>1620</v>
      </c>
      <c r="I117" s="1229"/>
      <c r="J117" s="1230"/>
      <c r="K117" s="446">
        <v>43951</v>
      </c>
      <c r="L117" s="446">
        <v>44221</v>
      </c>
      <c r="M117" s="449"/>
      <c r="N117" s="445">
        <v>20000000</v>
      </c>
      <c r="O117" s="445"/>
      <c r="P117" s="587" t="s">
        <v>107</v>
      </c>
      <c r="Q117" s="588"/>
      <c r="R117" s="589"/>
      <c r="S117" s="93" t="s">
        <v>151</v>
      </c>
      <c r="T117" s="80" t="s">
        <v>58</v>
      </c>
      <c r="U117" s="294">
        <v>1</v>
      </c>
      <c r="V117" s="399">
        <v>1</v>
      </c>
      <c r="W117" s="182"/>
      <c r="X117" s="356">
        <f t="shared" si="22"/>
        <v>0</v>
      </c>
      <c r="Y117" s="42">
        <f t="shared" si="23"/>
        <v>0</v>
      </c>
      <c r="Z117" s="46"/>
      <c r="AA117" s="182"/>
      <c r="AB117" s="182"/>
      <c r="AC117" s="356" t="e">
        <f t="shared" si="24"/>
        <v>#DIV/0!</v>
      </c>
      <c r="AD117" s="42" t="e">
        <f t="shared" si="25"/>
        <v>#DIV/0!</v>
      </c>
      <c r="AE117" s="182"/>
      <c r="AF117" s="182"/>
      <c r="AG117" s="356" t="e">
        <f t="shared" si="26"/>
        <v>#DIV/0!</v>
      </c>
      <c r="AH117" s="42" t="e">
        <f t="shared" si="27"/>
        <v>#DIV/0!</v>
      </c>
      <c r="AI117" s="182"/>
      <c r="AJ117" s="182"/>
      <c r="AK117" s="356" t="e">
        <f t="shared" si="28"/>
        <v>#DIV/0!</v>
      </c>
      <c r="AL117" s="42" t="e">
        <f t="shared" si="29"/>
        <v>#DIV/0!</v>
      </c>
      <c r="AM117" s="182">
        <f t="shared" si="30"/>
        <v>1</v>
      </c>
      <c r="AN117" s="182"/>
      <c r="AO117" s="356">
        <f t="shared" si="31"/>
        <v>0</v>
      </c>
      <c r="AP117" s="42">
        <f t="shared" si="32"/>
        <v>0</v>
      </c>
    </row>
    <row r="118" spans="1:42" s="49" customFormat="1" ht="156" customHeight="1" x14ac:dyDescent="0.25">
      <c r="A118" s="72" t="s">
        <v>320</v>
      </c>
      <c r="B118" s="590" t="s">
        <v>84</v>
      </c>
      <c r="C118" s="590"/>
      <c r="D118" s="448" t="s">
        <v>504</v>
      </c>
      <c r="E118" s="427" t="s">
        <v>305</v>
      </c>
      <c r="F118" s="1226" t="s">
        <v>511</v>
      </c>
      <c r="G118" s="1227"/>
      <c r="H118" s="1228" t="s">
        <v>1621</v>
      </c>
      <c r="I118" s="1229"/>
      <c r="J118" s="1230"/>
      <c r="K118" s="446">
        <v>43860</v>
      </c>
      <c r="L118" s="446" t="e">
        <v>#VALUE!</v>
      </c>
      <c r="M118" s="449"/>
      <c r="N118" s="445">
        <v>26772000</v>
      </c>
      <c r="O118" s="445"/>
      <c r="P118" s="587" t="s">
        <v>107</v>
      </c>
      <c r="Q118" s="588"/>
      <c r="R118" s="589"/>
      <c r="S118" s="93" t="s">
        <v>151</v>
      </c>
      <c r="T118" s="80" t="s">
        <v>58</v>
      </c>
      <c r="U118" s="294">
        <v>1</v>
      </c>
      <c r="V118" s="399">
        <v>1</v>
      </c>
      <c r="W118" s="182"/>
      <c r="X118" s="356">
        <f t="shared" si="22"/>
        <v>0</v>
      </c>
      <c r="Y118" s="42">
        <f t="shared" si="23"/>
        <v>0</v>
      </c>
      <c r="Z118" s="46"/>
      <c r="AA118" s="182"/>
      <c r="AB118" s="182"/>
      <c r="AC118" s="356" t="e">
        <f t="shared" si="24"/>
        <v>#DIV/0!</v>
      </c>
      <c r="AD118" s="42" t="e">
        <f t="shared" si="25"/>
        <v>#DIV/0!</v>
      </c>
      <c r="AE118" s="182"/>
      <c r="AF118" s="182"/>
      <c r="AG118" s="356" t="e">
        <f t="shared" si="26"/>
        <v>#DIV/0!</v>
      </c>
      <c r="AH118" s="42" t="e">
        <f t="shared" si="27"/>
        <v>#DIV/0!</v>
      </c>
      <c r="AI118" s="182"/>
      <c r="AJ118" s="182"/>
      <c r="AK118" s="356" t="e">
        <f t="shared" si="28"/>
        <v>#DIV/0!</v>
      </c>
      <c r="AL118" s="42" t="e">
        <f t="shared" si="29"/>
        <v>#DIV/0!</v>
      </c>
      <c r="AM118" s="182">
        <f t="shared" si="30"/>
        <v>1</v>
      </c>
      <c r="AN118" s="182"/>
      <c r="AO118" s="356">
        <f t="shared" si="31"/>
        <v>0</v>
      </c>
      <c r="AP118" s="42">
        <f t="shared" si="32"/>
        <v>0</v>
      </c>
    </row>
    <row r="119" spans="1:42" s="49" customFormat="1" ht="203.25" customHeight="1" x14ac:dyDescent="0.25">
      <c r="A119" s="101" t="s">
        <v>248</v>
      </c>
      <c r="B119" s="590" t="s">
        <v>84</v>
      </c>
      <c r="C119" s="590"/>
      <c r="D119" s="448" t="s">
        <v>504</v>
      </c>
      <c r="E119" s="450" t="s">
        <v>231</v>
      </c>
      <c r="F119" s="1226" t="s">
        <v>511</v>
      </c>
      <c r="G119" s="1227"/>
      <c r="H119" s="1228" t="s">
        <v>1622</v>
      </c>
      <c r="I119" s="1229"/>
      <c r="J119" s="1230"/>
      <c r="K119" s="446">
        <v>43871</v>
      </c>
      <c r="L119" s="446">
        <v>44201</v>
      </c>
      <c r="M119" s="447"/>
      <c r="N119" s="445">
        <v>20719000</v>
      </c>
      <c r="O119" s="445"/>
      <c r="P119" s="587" t="s">
        <v>107</v>
      </c>
      <c r="Q119" s="588"/>
      <c r="R119" s="589"/>
      <c r="S119" s="93" t="s">
        <v>151</v>
      </c>
      <c r="T119" s="80" t="s">
        <v>58</v>
      </c>
      <c r="U119" s="294">
        <v>1</v>
      </c>
      <c r="V119" s="399">
        <v>1</v>
      </c>
      <c r="W119" s="182"/>
      <c r="X119" s="356">
        <f t="shared" si="22"/>
        <v>0</v>
      </c>
      <c r="Y119" s="42">
        <f t="shared" si="23"/>
        <v>0</v>
      </c>
      <c r="Z119" s="46"/>
      <c r="AA119" s="182"/>
      <c r="AB119" s="182"/>
      <c r="AC119" s="356" t="e">
        <f t="shared" si="24"/>
        <v>#DIV/0!</v>
      </c>
      <c r="AD119" s="42" t="e">
        <f t="shared" si="25"/>
        <v>#DIV/0!</v>
      </c>
      <c r="AE119" s="182"/>
      <c r="AF119" s="182"/>
      <c r="AG119" s="356" t="e">
        <f t="shared" si="26"/>
        <v>#DIV/0!</v>
      </c>
      <c r="AH119" s="42" t="e">
        <f t="shared" si="27"/>
        <v>#DIV/0!</v>
      </c>
      <c r="AI119" s="182"/>
      <c r="AJ119" s="182"/>
      <c r="AK119" s="356" t="e">
        <f t="shared" si="28"/>
        <v>#DIV/0!</v>
      </c>
      <c r="AL119" s="42" t="e">
        <f t="shared" si="29"/>
        <v>#DIV/0!</v>
      </c>
      <c r="AM119" s="182">
        <f t="shared" si="30"/>
        <v>1</v>
      </c>
      <c r="AN119" s="182"/>
      <c r="AO119" s="356">
        <f t="shared" si="31"/>
        <v>0</v>
      </c>
      <c r="AP119" s="42">
        <f t="shared" si="32"/>
        <v>0</v>
      </c>
    </row>
    <row r="120" spans="1:42" s="49" customFormat="1" ht="203.25" customHeight="1" x14ac:dyDescent="0.25">
      <c r="A120" s="101" t="s">
        <v>248</v>
      </c>
      <c r="B120" s="590" t="s">
        <v>84</v>
      </c>
      <c r="C120" s="590"/>
      <c r="D120" s="448" t="s">
        <v>504</v>
      </c>
      <c r="E120" s="450" t="s">
        <v>259</v>
      </c>
      <c r="F120" s="1226" t="s">
        <v>511</v>
      </c>
      <c r="G120" s="1227"/>
      <c r="H120" s="1228" t="s">
        <v>1623</v>
      </c>
      <c r="I120" s="1229"/>
      <c r="J120" s="1230"/>
      <c r="K120" s="446">
        <v>43871</v>
      </c>
      <c r="L120" s="446">
        <v>44171</v>
      </c>
      <c r="M120" s="447"/>
      <c r="N120" s="445">
        <v>42165000</v>
      </c>
      <c r="O120" s="445"/>
      <c r="P120" s="587" t="s">
        <v>107</v>
      </c>
      <c r="Q120" s="588"/>
      <c r="R120" s="589"/>
      <c r="S120" s="93" t="s">
        <v>151</v>
      </c>
      <c r="T120" s="80" t="s">
        <v>58</v>
      </c>
      <c r="U120" s="294">
        <v>1</v>
      </c>
      <c r="V120" s="399">
        <v>1</v>
      </c>
      <c r="W120" s="182"/>
      <c r="X120" s="356">
        <f t="shared" si="22"/>
        <v>0</v>
      </c>
      <c r="Y120" s="42">
        <f t="shared" si="23"/>
        <v>0</v>
      </c>
      <c r="Z120" s="46"/>
      <c r="AA120" s="182"/>
      <c r="AB120" s="182"/>
      <c r="AC120" s="356" t="e">
        <f t="shared" si="24"/>
        <v>#DIV/0!</v>
      </c>
      <c r="AD120" s="42" t="e">
        <f t="shared" si="25"/>
        <v>#DIV/0!</v>
      </c>
      <c r="AE120" s="182"/>
      <c r="AF120" s="182"/>
      <c r="AG120" s="356" t="e">
        <f t="shared" si="26"/>
        <v>#DIV/0!</v>
      </c>
      <c r="AH120" s="42" t="e">
        <f t="shared" si="27"/>
        <v>#DIV/0!</v>
      </c>
      <c r="AI120" s="182"/>
      <c r="AJ120" s="182"/>
      <c r="AK120" s="356" t="e">
        <f t="shared" si="28"/>
        <v>#DIV/0!</v>
      </c>
      <c r="AL120" s="42" t="e">
        <f t="shared" si="29"/>
        <v>#DIV/0!</v>
      </c>
      <c r="AM120" s="182">
        <f t="shared" si="30"/>
        <v>1</v>
      </c>
      <c r="AN120" s="182"/>
      <c r="AO120" s="356">
        <f t="shared" si="31"/>
        <v>0</v>
      </c>
      <c r="AP120" s="42">
        <f t="shared" si="32"/>
        <v>0</v>
      </c>
    </row>
    <row r="121" spans="1:42" s="49" customFormat="1" ht="203.25" customHeight="1" x14ac:dyDescent="0.25">
      <c r="A121" s="101" t="s">
        <v>248</v>
      </c>
      <c r="B121" s="590" t="s">
        <v>84</v>
      </c>
      <c r="C121" s="590"/>
      <c r="D121" s="448" t="s">
        <v>1624</v>
      </c>
      <c r="E121" s="450" t="s">
        <v>260</v>
      </c>
      <c r="F121" s="1226" t="s">
        <v>898</v>
      </c>
      <c r="G121" s="1227"/>
      <c r="H121" s="1228" t="s">
        <v>1626</v>
      </c>
      <c r="I121" s="1229"/>
      <c r="J121" s="1230"/>
      <c r="K121" s="446">
        <v>43881</v>
      </c>
      <c r="L121" s="446">
        <v>44061</v>
      </c>
      <c r="M121" s="447"/>
      <c r="N121" s="445">
        <v>29144880</v>
      </c>
      <c r="O121" s="445"/>
      <c r="P121" s="587" t="s">
        <v>107</v>
      </c>
      <c r="Q121" s="588"/>
      <c r="R121" s="589"/>
      <c r="S121" s="93" t="s">
        <v>151</v>
      </c>
      <c r="T121" s="80" t="s">
        <v>58</v>
      </c>
      <c r="U121" s="294">
        <v>1</v>
      </c>
      <c r="V121" s="399">
        <v>1</v>
      </c>
      <c r="W121" s="182"/>
      <c r="X121" s="356">
        <f t="shared" si="22"/>
        <v>0</v>
      </c>
      <c r="Y121" s="42">
        <f t="shared" si="23"/>
        <v>0</v>
      </c>
      <c r="Z121" s="46"/>
      <c r="AA121" s="182"/>
      <c r="AB121" s="182"/>
      <c r="AC121" s="356" t="e">
        <f t="shared" si="24"/>
        <v>#DIV/0!</v>
      </c>
      <c r="AD121" s="42" t="e">
        <f t="shared" si="25"/>
        <v>#DIV/0!</v>
      </c>
      <c r="AE121" s="182"/>
      <c r="AF121" s="182"/>
      <c r="AG121" s="356" t="e">
        <f t="shared" si="26"/>
        <v>#DIV/0!</v>
      </c>
      <c r="AH121" s="42" t="e">
        <f t="shared" si="27"/>
        <v>#DIV/0!</v>
      </c>
      <c r="AI121" s="182"/>
      <c r="AJ121" s="182"/>
      <c r="AK121" s="356" t="e">
        <f t="shared" si="28"/>
        <v>#DIV/0!</v>
      </c>
      <c r="AL121" s="42" t="e">
        <f t="shared" si="29"/>
        <v>#DIV/0!</v>
      </c>
      <c r="AM121" s="182">
        <f t="shared" si="30"/>
        <v>1</v>
      </c>
      <c r="AN121" s="182"/>
      <c r="AO121" s="356">
        <f t="shared" si="31"/>
        <v>0</v>
      </c>
      <c r="AP121" s="42">
        <f t="shared" si="32"/>
        <v>0</v>
      </c>
    </row>
    <row r="122" spans="1:42" s="49" customFormat="1" ht="280.5" customHeight="1" x14ac:dyDescent="0.25">
      <c r="A122" s="101" t="s">
        <v>248</v>
      </c>
      <c r="B122" s="1011" t="s">
        <v>84</v>
      </c>
      <c r="C122" s="1013"/>
      <c r="D122" s="448" t="s">
        <v>1624</v>
      </c>
      <c r="E122" s="450" t="s">
        <v>261</v>
      </c>
      <c r="F122" s="1226" t="s">
        <v>898</v>
      </c>
      <c r="G122" s="1227"/>
      <c r="H122" s="1228" t="s">
        <v>1627</v>
      </c>
      <c r="I122" s="1229"/>
      <c r="J122" s="1230"/>
      <c r="K122" s="446">
        <v>43881</v>
      </c>
      <c r="L122" s="446">
        <v>44061</v>
      </c>
      <c r="M122" s="447"/>
      <c r="N122" s="445">
        <v>29144880</v>
      </c>
      <c r="O122" s="445"/>
      <c r="P122" s="650" t="s">
        <v>107</v>
      </c>
      <c r="Q122" s="588"/>
      <c r="R122" s="589"/>
      <c r="S122" s="93" t="s">
        <v>151</v>
      </c>
      <c r="T122" s="80" t="s">
        <v>58</v>
      </c>
      <c r="U122" s="294">
        <v>1</v>
      </c>
      <c r="V122" s="399">
        <v>1</v>
      </c>
      <c r="W122" s="182"/>
      <c r="X122" s="356">
        <f t="shared" ref="X122:X171" si="33">W122/V122</f>
        <v>0</v>
      </c>
      <c r="Y122" s="42">
        <f t="shared" ref="Y122:Y171" si="34">X122</f>
        <v>0</v>
      </c>
      <c r="Z122" s="46"/>
      <c r="AA122" s="182"/>
      <c r="AB122" s="182"/>
      <c r="AC122" s="356" t="e">
        <f t="shared" ref="AC122:AC171" si="35">AB122/AA122</f>
        <v>#DIV/0!</v>
      </c>
      <c r="AD122" s="42" t="e">
        <f t="shared" ref="AD122:AD171" si="36">AC122</f>
        <v>#DIV/0!</v>
      </c>
      <c r="AE122" s="182"/>
      <c r="AF122" s="182"/>
      <c r="AG122" s="356" t="e">
        <f t="shared" ref="AG122:AG171" si="37">AF122/AE122</f>
        <v>#DIV/0!</v>
      </c>
      <c r="AH122" s="42" t="e">
        <f t="shared" ref="AH122:AH171" si="38">AG122</f>
        <v>#DIV/0!</v>
      </c>
      <c r="AI122" s="182"/>
      <c r="AJ122" s="182"/>
      <c r="AK122" s="356" t="e">
        <f t="shared" ref="AK122:AK171" si="39">AJ122/AI122</f>
        <v>#DIV/0!</v>
      </c>
      <c r="AL122" s="42" t="e">
        <f t="shared" ref="AL122:AL171" si="40">AK122</f>
        <v>#DIV/0!</v>
      </c>
      <c r="AM122" s="182">
        <f t="shared" ref="AM122:AM171" si="41">+V122</f>
        <v>1</v>
      </c>
      <c r="AN122" s="182"/>
      <c r="AO122" s="356">
        <f t="shared" ref="AO122:AO171" si="42">AN122/AM122</f>
        <v>0</v>
      </c>
      <c r="AP122" s="42">
        <f t="shared" ref="AP122:AP171" si="43">AO122</f>
        <v>0</v>
      </c>
    </row>
    <row r="123" spans="1:42" s="49" customFormat="1" ht="288" customHeight="1" x14ac:dyDescent="0.25">
      <c r="A123" s="101" t="s">
        <v>248</v>
      </c>
      <c r="B123" s="1011" t="s">
        <v>84</v>
      </c>
      <c r="C123" s="1013"/>
      <c r="D123" s="448" t="s">
        <v>1624</v>
      </c>
      <c r="E123" s="450" t="s">
        <v>261</v>
      </c>
      <c r="F123" s="1226" t="s">
        <v>898</v>
      </c>
      <c r="G123" s="1227"/>
      <c r="H123" s="1228" t="s">
        <v>1628</v>
      </c>
      <c r="I123" s="1229"/>
      <c r="J123" s="1230"/>
      <c r="K123" s="446">
        <v>43881</v>
      </c>
      <c r="L123" s="446">
        <v>44061</v>
      </c>
      <c r="M123" s="447"/>
      <c r="N123" s="445">
        <v>29144880</v>
      </c>
      <c r="O123" s="445"/>
      <c r="P123" s="650" t="s">
        <v>107</v>
      </c>
      <c r="Q123" s="588"/>
      <c r="R123" s="589"/>
      <c r="S123" s="93" t="s">
        <v>151</v>
      </c>
      <c r="T123" s="80" t="s">
        <v>58</v>
      </c>
      <c r="U123" s="294">
        <v>1</v>
      </c>
      <c r="V123" s="399">
        <v>1</v>
      </c>
      <c r="W123" s="182"/>
      <c r="X123" s="356">
        <f t="shared" si="33"/>
        <v>0</v>
      </c>
      <c r="Y123" s="42">
        <f t="shared" si="34"/>
        <v>0</v>
      </c>
      <c r="Z123" s="46"/>
      <c r="AA123" s="182"/>
      <c r="AB123" s="182"/>
      <c r="AC123" s="356" t="e">
        <f t="shared" si="35"/>
        <v>#DIV/0!</v>
      </c>
      <c r="AD123" s="42" t="e">
        <f t="shared" si="36"/>
        <v>#DIV/0!</v>
      </c>
      <c r="AE123" s="182"/>
      <c r="AF123" s="182"/>
      <c r="AG123" s="356" t="e">
        <f t="shared" si="37"/>
        <v>#DIV/0!</v>
      </c>
      <c r="AH123" s="42" t="e">
        <f t="shared" si="38"/>
        <v>#DIV/0!</v>
      </c>
      <c r="AI123" s="182"/>
      <c r="AJ123" s="182"/>
      <c r="AK123" s="356" t="e">
        <f t="shared" si="39"/>
        <v>#DIV/0!</v>
      </c>
      <c r="AL123" s="42" t="e">
        <f t="shared" si="40"/>
        <v>#DIV/0!</v>
      </c>
      <c r="AM123" s="182">
        <f t="shared" si="41"/>
        <v>1</v>
      </c>
      <c r="AN123" s="182"/>
      <c r="AO123" s="356">
        <f t="shared" si="42"/>
        <v>0</v>
      </c>
      <c r="AP123" s="42">
        <f t="shared" si="43"/>
        <v>0</v>
      </c>
    </row>
    <row r="124" spans="1:42" s="49" customFormat="1" ht="314.25" customHeight="1" x14ac:dyDescent="0.25">
      <c r="A124" s="101" t="s">
        <v>248</v>
      </c>
      <c r="B124" s="1011" t="s">
        <v>84</v>
      </c>
      <c r="C124" s="1013"/>
      <c r="D124" s="448" t="s">
        <v>1624</v>
      </c>
      <c r="E124" s="450" t="s">
        <v>261</v>
      </c>
      <c r="F124" s="1226" t="s">
        <v>898</v>
      </c>
      <c r="G124" s="1227"/>
      <c r="H124" s="1228" t="s">
        <v>1629</v>
      </c>
      <c r="I124" s="1229"/>
      <c r="J124" s="1230"/>
      <c r="K124" s="446">
        <v>43888</v>
      </c>
      <c r="L124" s="446">
        <v>44098</v>
      </c>
      <c r="M124" s="447"/>
      <c r="N124" s="445">
        <v>49214945</v>
      </c>
      <c r="O124" s="445"/>
      <c r="P124" s="650" t="s">
        <v>107</v>
      </c>
      <c r="Q124" s="588"/>
      <c r="R124" s="589"/>
      <c r="S124" s="93" t="s">
        <v>151</v>
      </c>
      <c r="T124" s="80" t="s">
        <v>58</v>
      </c>
      <c r="U124" s="294">
        <v>1</v>
      </c>
      <c r="V124" s="399">
        <v>1</v>
      </c>
      <c r="W124" s="182"/>
      <c r="X124" s="356">
        <f t="shared" si="33"/>
        <v>0</v>
      </c>
      <c r="Y124" s="42">
        <f t="shared" si="34"/>
        <v>0</v>
      </c>
      <c r="Z124" s="46"/>
      <c r="AA124" s="182"/>
      <c r="AB124" s="182"/>
      <c r="AC124" s="356" t="e">
        <f t="shared" si="35"/>
        <v>#DIV/0!</v>
      </c>
      <c r="AD124" s="42" t="e">
        <f t="shared" si="36"/>
        <v>#DIV/0!</v>
      </c>
      <c r="AE124" s="182"/>
      <c r="AF124" s="182"/>
      <c r="AG124" s="356" t="e">
        <f t="shared" si="37"/>
        <v>#DIV/0!</v>
      </c>
      <c r="AH124" s="42" t="e">
        <f t="shared" si="38"/>
        <v>#DIV/0!</v>
      </c>
      <c r="AI124" s="182"/>
      <c r="AJ124" s="182"/>
      <c r="AK124" s="356" t="e">
        <f t="shared" si="39"/>
        <v>#DIV/0!</v>
      </c>
      <c r="AL124" s="42" t="e">
        <f t="shared" si="40"/>
        <v>#DIV/0!</v>
      </c>
      <c r="AM124" s="182">
        <f t="shared" si="41"/>
        <v>1</v>
      </c>
      <c r="AN124" s="182"/>
      <c r="AO124" s="356">
        <f t="shared" si="42"/>
        <v>0</v>
      </c>
      <c r="AP124" s="42">
        <f t="shared" si="43"/>
        <v>0</v>
      </c>
    </row>
    <row r="125" spans="1:42" s="49" customFormat="1" ht="312" customHeight="1" x14ac:dyDescent="0.25">
      <c r="A125" s="101" t="s">
        <v>248</v>
      </c>
      <c r="B125" s="1011" t="s">
        <v>84</v>
      </c>
      <c r="C125" s="1013"/>
      <c r="D125" s="448" t="s">
        <v>1624</v>
      </c>
      <c r="E125" s="450" t="s">
        <v>261</v>
      </c>
      <c r="F125" s="1226" t="s">
        <v>898</v>
      </c>
      <c r="G125" s="1227"/>
      <c r="H125" s="1228" t="s">
        <v>1363</v>
      </c>
      <c r="I125" s="1229"/>
      <c r="J125" s="1230"/>
      <c r="K125" s="446">
        <v>44089</v>
      </c>
      <c r="L125" s="446" t="e">
        <v>#VALUE!</v>
      </c>
      <c r="M125" s="447"/>
      <c r="N125" s="445">
        <v>55645235</v>
      </c>
      <c r="O125" s="445"/>
      <c r="P125" s="650" t="s">
        <v>107</v>
      </c>
      <c r="Q125" s="588"/>
      <c r="R125" s="589"/>
      <c r="S125" s="93" t="s">
        <v>151</v>
      </c>
      <c r="T125" s="80" t="s">
        <v>58</v>
      </c>
      <c r="U125" s="294">
        <v>1</v>
      </c>
      <c r="V125" s="399">
        <v>1</v>
      </c>
      <c r="W125" s="182"/>
      <c r="X125" s="356">
        <f t="shared" si="33"/>
        <v>0</v>
      </c>
      <c r="Y125" s="42">
        <f t="shared" si="34"/>
        <v>0</v>
      </c>
      <c r="Z125" s="46"/>
      <c r="AA125" s="182"/>
      <c r="AB125" s="182"/>
      <c r="AC125" s="356" t="e">
        <f t="shared" si="35"/>
        <v>#DIV/0!</v>
      </c>
      <c r="AD125" s="42" t="e">
        <f t="shared" si="36"/>
        <v>#DIV/0!</v>
      </c>
      <c r="AE125" s="182"/>
      <c r="AF125" s="182"/>
      <c r="AG125" s="356" t="e">
        <f t="shared" si="37"/>
        <v>#DIV/0!</v>
      </c>
      <c r="AH125" s="42" t="e">
        <f t="shared" si="38"/>
        <v>#DIV/0!</v>
      </c>
      <c r="AI125" s="182"/>
      <c r="AJ125" s="182"/>
      <c r="AK125" s="356" t="e">
        <f t="shared" si="39"/>
        <v>#DIV/0!</v>
      </c>
      <c r="AL125" s="42" t="e">
        <f t="shared" si="40"/>
        <v>#DIV/0!</v>
      </c>
      <c r="AM125" s="182">
        <f t="shared" si="41"/>
        <v>1</v>
      </c>
      <c r="AN125" s="182"/>
      <c r="AO125" s="356">
        <f t="shared" si="42"/>
        <v>0</v>
      </c>
      <c r="AP125" s="42">
        <f t="shared" si="43"/>
        <v>0</v>
      </c>
    </row>
    <row r="126" spans="1:42" s="49" customFormat="1" ht="312" customHeight="1" x14ac:dyDescent="0.25">
      <c r="A126" s="101" t="s">
        <v>248</v>
      </c>
      <c r="B126" s="1011" t="s">
        <v>84</v>
      </c>
      <c r="C126" s="1013"/>
      <c r="D126" s="448" t="s">
        <v>1624</v>
      </c>
      <c r="E126" s="450" t="s">
        <v>261</v>
      </c>
      <c r="F126" s="1226" t="s">
        <v>898</v>
      </c>
      <c r="G126" s="1227"/>
      <c r="H126" s="1228" t="s">
        <v>1630</v>
      </c>
      <c r="I126" s="1229"/>
      <c r="J126" s="1230"/>
      <c r="K126" s="446">
        <v>43881</v>
      </c>
      <c r="L126" s="446">
        <v>44061</v>
      </c>
      <c r="M126" s="447"/>
      <c r="N126" s="445">
        <v>29144880</v>
      </c>
      <c r="O126" s="445"/>
      <c r="P126" s="650" t="s">
        <v>107</v>
      </c>
      <c r="Q126" s="588"/>
      <c r="R126" s="589"/>
      <c r="S126" s="93" t="s">
        <v>151</v>
      </c>
      <c r="T126" s="80" t="s">
        <v>58</v>
      </c>
      <c r="U126" s="294">
        <v>1</v>
      </c>
      <c r="V126" s="399">
        <v>1</v>
      </c>
      <c r="W126" s="182"/>
      <c r="X126" s="356">
        <f t="shared" si="33"/>
        <v>0</v>
      </c>
      <c r="Y126" s="42">
        <f t="shared" si="34"/>
        <v>0</v>
      </c>
      <c r="Z126" s="46"/>
      <c r="AA126" s="182"/>
      <c r="AB126" s="182"/>
      <c r="AC126" s="356" t="e">
        <f t="shared" si="35"/>
        <v>#DIV/0!</v>
      </c>
      <c r="AD126" s="42" t="e">
        <f t="shared" si="36"/>
        <v>#DIV/0!</v>
      </c>
      <c r="AE126" s="182"/>
      <c r="AF126" s="182"/>
      <c r="AG126" s="356" t="e">
        <f t="shared" si="37"/>
        <v>#DIV/0!</v>
      </c>
      <c r="AH126" s="42" t="e">
        <f t="shared" si="38"/>
        <v>#DIV/0!</v>
      </c>
      <c r="AI126" s="182"/>
      <c r="AJ126" s="182"/>
      <c r="AK126" s="356" t="e">
        <f t="shared" si="39"/>
        <v>#DIV/0!</v>
      </c>
      <c r="AL126" s="42" t="e">
        <f t="shared" si="40"/>
        <v>#DIV/0!</v>
      </c>
      <c r="AM126" s="182">
        <f t="shared" si="41"/>
        <v>1</v>
      </c>
      <c r="AN126" s="182"/>
      <c r="AO126" s="356">
        <f t="shared" si="42"/>
        <v>0</v>
      </c>
      <c r="AP126" s="42">
        <f t="shared" si="43"/>
        <v>0</v>
      </c>
    </row>
    <row r="127" spans="1:42" s="49" customFormat="1" ht="249" customHeight="1" x14ac:dyDescent="0.25">
      <c r="A127" s="101" t="s">
        <v>248</v>
      </c>
      <c r="B127" s="1011" t="s">
        <v>84</v>
      </c>
      <c r="C127" s="1013"/>
      <c r="D127" s="448" t="s">
        <v>1624</v>
      </c>
      <c r="E127" s="450" t="s">
        <v>304</v>
      </c>
      <c r="F127" s="1226" t="s">
        <v>898</v>
      </c>
      <c r="G127" s="1227"/>
      <c r="H127" s="1228" t="s">
        <v>900</v>
      </c>
      <c r="I127" s="1229"/>
      <c r="J127" s="1230"/>
      <c r="K127" s="446">
        <v>43888</v>
      </c>
      <c r="L127" s="446">
        <v>44098</v>
      </c>
      <c r="M127" s="447"/>
      <c r="N127" s="445">
        <v>40397630</v>
      </c>
      <c r="O127" s="445"/>
      <c r="P127" s="650" t="s">
        <v>107</v>
      </c>
      <c r="Q127" s="588"/>
      <c r="R127" s="589"/>
      <c r="S127" s="93" t="s">
        <v>151</v>
      </c>
      <c r="T127" s="80" t="s">
        <v>58</v>
      </c>
      <c r="U127" s="294">
        <v>1</v>
      </c>
      <c r="V127" s="399">
        <v>1</v>
      </c>
      <c r="W127" s="182"/>
      <c r="X127" s="356">
        <f t="shared" si="33"/>
        <v>0</v>
      </c>
      <c r="Y127" s="42">
        <f t="shared" si="34"/>
        <v>0</v>
      </c>
      <c r="Z127" s="46"/>
      <c r="AA127" s="182"/>
      <c r="AB127" s="182"/>
      <c r="AC127" s="356" t="e">
        <f t="shared" si="35"/>
        <v>#DIV/0!</v>
      </c>
      <c r="AD127" s="42" t="e">
        <f t="shared" si="36"/>
        <v>#DIV/0!</v>
      </c>
      <c r="AE127" s="182"/>
      <c r="AF127" s="182"/>
      <c r="AG127" s="356" t="e">
        <f t="shared" si="37"/>
        <v>#DIV/0!</v>
      </c>
      <c r="AH127" s="42" t="e">
        <f t="shared" si="38"/>
        <v>#DIV/0!</v>
      </c>
      <c r="AI127" s="182"/>
      <c r="AJ127" s="182"/>
      <c r="AK127" s="356" t="e">
        <f t="shared" si="39"/>
        <v>#DIV/0!</v>
      </c>
      <c r="AL127" s="42" t="e">
        <f t="shared" si="40"/>
        <v>#DIV/0!</v>
      </c>
      <c r="AM127" s="182">
        <f t="shared" si="41"/>
        <v>1</v>
      </c>
      <c r="AN127" s="182"/>
      <c r="AO127" s="356">
        <f t="shared" si="42"/>
        <v>0</v>
      </c>
      <c r="AP127" s="42">
        <f t="shared" si="43"/>
        <v>0</v>
      </c>
    </row>
    <row r="128" spans="1:42" s="49" customFormat="1" ht="216" customHeight="1" x14ac:dyDescent="0.25">
      <c r="A128" s="101" t="s">
        <v>248</v>
      </c>
      <c r="B128" s="1011" t="s">
        <v>84</v>
      </c>
      <c r="C128" s="1013"/>
      <c r="D128" s="448" t="s">
        <v>1624</v>
      </c>
      <c r="E128" s="450" t="s">
        <v>304</v>
      </c>
      <c r="F128" s="1226" t="s">
        <v>898</v>
      </c>
      <c r="G128" s="1227"/>
      <c r="H128" s="1228" t="s">
        <v>1363</v>
      </c>
      <c r="I128" s="1229"/>
      <c r="J128" s="1230"/>
      <c r="K128" s="446">
        <v>44089</v>
      </c>
      <c r="L128" s="446" t="e">
        <v>#VALUE!</v>
      </c>
      <c r="M128" s="447"/>
      <c r="N128" s="445">
        <v>21752570</v>
      </c>
      <c r="O128" s="445"/>
      <c r="P128" s="650" t="s">
        <v>107</v>
      </c>
      <c r="Q128" s="588"/>
      <c r="R128" s="589"/>
      <c r="S128" s="93" t="s">
        <v>151</v>
      </c>
      <c r="T128" s="80" t="s">
        <v>58</v>
      </c>
      <c r="U128" s="294">
        <v>1</v>
      </c>
      <c r="V128" s="399">
        <v>1</v>
      </c>
      <c r="W128" s="182"/>
      <c r="X128" s="356">
        <f t="shared" si="33"/>
        <v>0</v>
      </c>
      <c r="Y128" s="42">
        <f t="shared" si="34"/>
        <v>0</v>
      </c>
      <c r="Z128" s="46"/>
      <c r="AA128" s="182"/>
      <c r="AB128" s="182"/>
      <c r="AC128" s="356" t="e">
        <f t="shared" si="35"/>
        <v>#DIV/0!</v>
      </c>
      <c r="AD128" s="42" t="e">
        <f t="shared" si="36"/>
        <v>#DIV/0!</v>
      </c>
      <c r="AE128" s="182"/>
      <c r="AF128" s="182"/>
      <c r="AG128" s="356" t="e">
        <f t="shared" si="37"/>
        <v>#DIV/0!</v>
      </c>
      <c r="AH128" s="42" t="e">
        <f t="shared" si="38"/>
        <v>#DIV/0!</v>
      </c>
      <c r="AI128" s="182"/>
      <c r="AJ128" s="182"/>
      <c r="AK128" s="356" t="e">
        <f t="shared" si="39"/>
        <v>#DIV/0!</v>
      </c>
      <c r="AL128" s="42" t="e">
        <f t="shared" si="40"/>
        <v>#DIV/0!</v>
      </c>
      <c r="AM128" s="182">
        <f t="shared" si="41"/>
        <v>1</v>
      </c>
      <c r="AN128" s="182"/>
      <c r="AO128" s="356">
        <f t="shared" si="42"/>
        <v>0</v>
      </c>
      <c r="AP128" s="42">
        <f t="shared" si="43"/>
        <v>0</v>
      </c>
    </row>
    <row r="129" spans="1:42" s="49" customFormat="1" ht="216" customHeight="1" x14ac:dyDescent="0.25">
      <c r="A129" s="101" t="s">
        <v>248</v>
      </c>
      <c r="B129" s="1011" t="s">
        <v>84</v>
      </c>
      <c r="C129" s="1013"/>
      <c r="D129" s="448" t="s">
        <v>243</v>
      </c>
      <c r="E129" s="450" t="s">
        <v>304</v>
      </c>
      <c r="F129" s="1226" t="s">
        <v>235</v>
      </c>
      <c r="G129" s="1227"/>
      <c r="H129" s="1228" t="s">
        <v>1647</v>
      </c>
      <c r="I129" s="1229"/>
      <c r="J129" s="1230"/>
      <c r="K129" s="446">
        <v>43844</v>
      </c>
      <c r="L129" s="446">
        <v>44084</v>
      </c>
      <c r="M129" s="447"/>
      <c r="N129" s="445">
        <v>38859840</v>
      </c>
      <c r="O129" s="445"/>
      <c r="P129" s="650" t="s">
        <v>107</v>
      </c>
      <c r="Q129" s="588"/>
      <c r="R129" s="589"/>
      <c r="S129" s="93" t="s">
        <v>151</v>
      </c>
      <c r="T129" s="80" t="s">
        <v>58</v>
      </c>
      <c r="U129" s="294">
        <v>1</v>
      </c>
      <c r="V129" s="399">
        <v>1</v>
      </c>
      <c r="W129" s="182"/>
      <c r="X129" s="356">
        <f t="shared" si="33"/>
        <v>0</v>
      </c>
      <c r="Y129" s="42">
        <f t="shared" si="34"/>
        <v>0</v>
      </c>
      <c r="Z129" s="46"/>
      <c r="AA129" s="182"/>
      <c r="AB129" s="182"/>
      <c r="AC129" s="356" t="e">
        <f t="shared" si="35"/>
        <v>#DIV/0!</v>
      </c>
      <c r="AD129" s="42" t="e">
        <f t="shared" si="36"/>
        <v>#DIV/0!</v>
      </c>
      <c r="AE129" s="182"/>
      <c r="AF129" s="182"/>
      <c r="AG129" s="356" t="e">
        <f t="shared" si="37"/>
        <v>#DIV/0!</v>
      </c>
      <c r="AH129" s="42" t="e">
        <f t="shared" si="38"/>
        <v>#DIV/0!</v>
      </c>
      <c r="AI129" s="182"/>
      <c r="AJ129" s="182"/>
      <c r="AK129" s="356" t="e">
        <f t="shared" si="39"/>
        <v>#DIV/0!</v>
      </c>
      <c r="AL129" s="42" t="e">
        <f t="shared" si="40"/>
        <v>#DIV/0!</v>
      </c>
      <c r="AM129" s="182">
        <f t="shared" si="41"/>
        <v>1</v>
      </c>
      <c r="AN129" s="182"/>
      <c r="AO129" s="356">
        <f t="shared" si="42"/>
        <v>0</v>
      </c>
      <c r="AP129" s="42">
        <f t="shared" si="43"/>
        <v>0</v>
      </c>
    </row>
    <row r="130" spans="1:42" s="49" customFormat="1" ht="216" customHeight="1" x14ac:dyDescent="0.25">
      <c r="A130" s="101" t="s">
        <v>248</v>
      </c>
      <c r="B130" s="1011" t="s">
        <v>84</v>
      </c>
      <c r="C130" s="1013"/>
      <c r="D130" s="448" t="s">
        <v>243</v>
      </c>
      <c r="E130" s="450" t="s">
        <v>304</v>
      </c>
      <c r="F130" s="1226" t="s">
        <v>235</v>
      </c>
      <c r="G130" s="1227"/>
      <c r="H130" s="1228" t="s">
        <v>1463</v>
      </c>
      <c r="I130" s="1229"/>
      <c r="J130" s="1230"/>
      <c r="K130" s="446">
        <v>43875</v>
      </c>
      <c r="L130" s="446">
        <v>44175</v>
      </c>
      <c r="M130" s="447"/>
      <c r="N130" s="445">
        <v>75715300</v>
      </c>
      <c r="O130" s="445"/>
      <c r="P130" s="650" t="s">
        <v>107</v>
      </c>
      <c r="Q130" s="588"/>
      <c r="R130" s="589"/>
      <c r="S130" s="93" t="s">
        <v>151</v>
      </c>
      <c r="T130" s="80" t="s">
        <v>58</v>
      </c>
      <c r="U130" s="294">
        <v>1</v>
      </c>
      <c r="V130" s="399">
        <v>1</v>
      </c>
      <c r="W130" s="182"/>
      <c r="X130" s="356">
        <f t="shared" si="33"/>
        <v>0</v>
      </c>
      <c r="Y130" s="42">
        <f t="shared" si="34"/>
        <v>0</v>
      </c>
      <c r="Z130" s="46"/>
      <c r="AA130" s="182"/>
      <c r="AB130" s="182"/>
      <c r="AC130" s="356" t="e">
        <f t="shared" si="35"/>
        <v>#DIV/0!</v>
      </c>
      <c r="AD130" s="42" t="e">
        <f t="shared" si="36"/>
        <v>#DIV/0!</v>
      </c>
      <c r="AE130" s="182"/>
      <c r="AF130" s="182"/>
      <c r="AG130" s="356" t="e">
        <f t="shared" si="37"/>
        <v>#DIV/0!</v>
      </c>
      <c r="AH130" s="42" t="e">
        <f t="shared" si="38"/>
        <v>#DIV/0!</v>
      </c>
      <c r="AI130" s="182"/>
      <c r="AJ130" s="182"/>
      <c r="AK130" s="356" t="e">
        <f t="shared" si="39"/>
        <v>#DIV/0!</v>
      </c>
      <c r="AL130" s="42" t="e">
        <f t="shared" si="40"/>
        <v>#DIV/0!</v>
      </c>
      <c r="AM130" s="182">
        <f t="shared" si="41"/>
        <v>1</v>
      </c>
      <c r="AN130" s="182"/>
      <c r="AO130" s="356">
        <f t="shared" si="42"/>
        <v>0</v>
      </c>
      <c r="AP130" s="42">
        <f t="shared" si="43"/>
        <v>0</v>
      </c>
    </row>
    <row r="131" spans="1:42" s="49" customFormat="1" ht="216" customHeight="1" x14ac:dyDescent="0.25">
      <c r="A131" s="101" t="s">
        <v>248</v>
      </c>
      <c r="B131" s="1011" t="s">
        <v>84</v>
      </c>
      <c r="C131" s="1013"/>
      <c r="D131" s="448" t="s">
        <v>243</v>
      </c>
      <c r="E131" s="450" t="s">
        <v>304</v>
      </c>
      <c r="F131" s="1226" t="s">
        <v>235</v>
      </c>
      <c r="G131" s="1227"/>
      <c r="H131" s="1228" t="s">
        <v>1648</v>
      </c>
      <c r="I131" s="1229"/>
      <c r="J131" s="1230"/>
      <c r="K131" s="446">
        <v>43875</v>
      </c>
      <c r="L131" s="446">
        <v>44175</v>
      </c>
      <c r="M131" s="447"/>
      <c r="N131" s="445">
        <v>93766050</v>
      </c>
      <c r="O131" s="445"/>
      <c r="P131" s="650" t="s">
        <v>107</v>
      </c>
      <c r="Q131" s="588"/>
      <c r="R131" s="589"/>
      <c r="S131" s="93" t="s">
        <v>151</v>
      </c>
      <c r="T131" s="80" t="s">
        <v>58</v>
      </c>
      <c r="U131" s="294">
        <v>1</v>
      </c>
      <c r="V131" s="399">
        <v>1</v>
      </c>
      <c r="W131" s="182"/>
      <c r="X131" s="356">
        <f t="shared" si="33"/>
        <v>0</v>
      </c>
      <c r="Y131" s="42">
        <f t="shared" si="34"/>
        <v>0</v>
      </c>
      <c r="Z131" s="46"/>
      <c r="AA131" s="182"/>
      <c r="AB131" s="182"/>
      <c r="AC131" s="356" t="e">
        <f t="shared" si="35"/>
        <v>#DIV/0!</v>
      </c>
      <c r="AD131" s="42" t="e">
        <f t="shared" si="36"/>
        <v>#DIV/0!</v>
      </c>
      <c r="AE131" s="182"/>
      <c r="AF131" s="182"/>
      <c r="AG131" s="356" t="e">
        <f t="shared" si="37"/>
        <v>#DIV/0!</v>
      </c>
      <c r="AH131" s="42" t="e">
        <f t="shared" si="38"/>
        <v>#DIV/0!</v>
      </c>
      <c r="AI131" s="182"/>
      <c r="AJ131" s="182"/>
      <c r="AK131" s="356" t="e">
        <f t="shared" si="39"/>
        <v>#DIV/0!</v>
      </c>
      <c r="AL131" s="42" t="e">
        <f t="shared" si="40"/>
        <v>#DIV/0!</v>
      </c>
      <c r="AM131" s="182">
        <f t="shared" si="41"/>
        <v>1</v>
      </c>
      <c r="AN131" s="182"/>
      <c r="AO131" s="356">
        <f t="shared" si="42"/>
        <v>0</v>
      </c>
      <c r="AP131" s="42">
        <f t="shared" si="43"/>
        <v>0</v>
      </c>
    </row>
    <row r="132" spans="1:42" s="49" customFormat="1" ht="216" customHeight="1" x14ac:dyDescent="0.25">
      <c r="A132" s="101" t="s">
        <v>248</v>
      </c>
      <c r="B132" s="1011" t="s">
        <v>84</v>
      </c>
      <c r="C132" s="1013"/>
      <c r="D132" s="448" t="s">
        <v>243</v>
      </c>
      <c r="E132" s="450" t="s">
        <v>304</v>
      </c>
      <c r="F132" s="1226" t="s">
        <v>235</v>
      </c>
      <c r="G132" s="1227"/>
      <c r="H132" s="1228" t="s">
        <v>1463</v>
      </c>
      <c r="I132" s="1229"/>
      <c r="J132" s="1230"/>
      <c r="K132" s="446">
        <v>43844</v>
      </c>
      <c r="L132" s="446">
        <v>44144</v>
      </c>
      <c r="M132" s="447"/>
      <c r="N132" s="445">
        <v>75715300</v>
      </c>
      <c r="O132" s="445"/>
      <c r="P132" s="650" t="s">
        <v>107</v>
      </c>
      <c r="Q132" s="588"/>
      <c r="R132" s="589"/>
      <c r="S132" s="93" t="s">
        <v>151</v>
      </c>
      <c r="T132" s="80" t="s">
        <v>58</v>
      </c>
      <c r="U132" s="294">
        <v>1</v>
      </c>
      <c r="V132" s="399">
        <v>1</v>
      </c>
      <c r="W132" s="182"/>
      <c r="X132" s="356">
        <f t="shared" si="33"/>
        <v>0</v>
      </c>
      <c r="Y132" s="42">
        <f t="shared" si="34"/>
        <v>0</v>
      </c>
      <c r="Z132" s="46"/>
      <c r="AA132" s="182"/>
      <c r="AB132" s="182"/>
      <c r="AC132" s="356" t="e">
        <f t="shared" si="35"/>
        <v>#DIV/0!</v>
      </c>
      <c r="AD132" s="42" t="e">
        <f t="shared" si="36"/>
        <v>#DIV/0!</v>
      </c>
      <c r="AE132" s="182"/>
      <c r="AF132" s="182"/>
      <c r="AG132" s="356" t="e">
        <f t="shared" si="37"/>
        <v>#DIV/0!</v>
      </c>
      <c r="AH132" s="42" t="e">
        <f t="shared" si="38"/>
        <v>#DIV/0!</v>
      </c>
      <c r="AI132" s="182"/>
      <c r="AJ132" s="182"/>
      <c r="AK132" s="356" t="e">
        <f t="shared" si="39"/>
        <v>#DIV/0!</v>
      </c>
      <c r="AL132" s="42" t="e">
        <f t="shared" si="40"/>
        <v>#DIV/0!</v>
      </c>
      <c r="AM132" s="182">
        <f t="shared" si="41"/>
        <v>1</v>
      </c>
      <c r="AN132" s="182"/>
      <c r="AO132" s="356">
        <f t="shared" si="42"/>
        <v>0</v>
      </c>
      <c r="AP132" s="42">
        <f t="shared" si="43"/>
        <v>0</v>
      </c>
    </row>
    <row r="133" spans="1:42" s="49" customFormat="1" ht="216" customHeight="1" x14ac:dyDescent="0.25">
      <c r="A133" s="101" t="s">
        <v>248</v>
      </c>
      <c r="B133" s="1011" t="s">
        <v>84</v>
      </c>
      <c r="C133" s="1013"/>
      <c r="D133" s="448" t="s">
        <v>1719</v>
      </c>
      <c r="E133" s="450" t="s">
        <v>304</v>
      </c>
      <c r="F133" s="1226" t="s">
        <v>1718</v>
      </c>
      <c r="G133" s="1227"/>
      <c r="H133" s="1228" t="s">
        <v>1425</v>
      </c>
      <c r="I133" s="1229"/>
      <c r="J133" s="1230"/>
      <c r="K133" s="446">
        <v>44013</v>
      </c>
      <c r="L133" s="446">
        <v>44253</v>
      </c>
      <c r="M133" s="447"/>
      <c r="N133" s="445">
        <v>51900000</v>
      </c>
      <c r="O133" s="445"/>
      <c r="P133" s="650" t="s">
        <v>107</v>
      </c>
      <c r="Q133" s="588"/>
      <c r="R133" s="589"/>
      <c r="S133" s="93" t="s">
        <v>151</v>
      </c>
      <c r="T133" s="80" t="s">
        <v>58</v>
      </c>
      <c r="U133" s="294">
        <v>1</v>
      </c>
      <c r="V133" s="399">
        <v>1</v>
      </c>
      <c r="W133" s="182"/>
      <c r="X133" s="356">
        <f t="shared" si="33"/>
        <v>0</v>
      </c>
      <c r="Y133" s="42">
        <f t="shared" si="34"/>
        <v>0</v>
      </c>
      <c r="Z133" s="46"/>
      <c r="AA133" s="182"/>
      <c r="AB133" s="182"/>
      <c r="AC133" s="356" t="e">
        <f t="shared" si="35"/>
        <v>#DIV/0!</v>
      </c>
      <c r="AD133" s="42" t="e">
        <f t="shared" si="36"/>
        <v>#DIV/0!</v>
      </c>
      <c r="AE133" s="182"/>
      <c r="AF133" s="182"/>
      <c r="AG133" s="356" t="e">
        <f t="shared" si="37"/>
        <v>#DIV/0!</v>
      </c>
      <c r="AH133" s="42" t="e">
        <f t="shared" si="38"/>
        <v>#DIV/0!</v>
      </c>
      <c r="AI133" s="182"/>
      <c r="AJ133" s="182"/>
      <c r="AK133" s="356" t="e">
        <f t="shared" si="39"/>
        <v>#DIV/0!</v>
      </c>
      <c r="AL133" s="42" t="e">
        <f t="shared" si="40"/>
        <v>#DIV/0!</v>
      </c>
      <c r="AM133" s="182">
        <f t="shared" si="41"/>
        <v>1</v>
      </c>
      <c r="AN133" s="182"/>
      <c r="AO133" s="356">
        <f t="shared" si="42"/>
        <v>0</v>
      </c>
      <c r="AP133" s="42">
        <f t="shared" si="43"/>
        <v>0</v>
      </c>
    </row>
    <row r="134" spans="1:42" s="49" customFormat="1" ht="216" customHeight="1" x14ac:dyDescent="0.25">
      <c r="A134" s="101" t="s">
        <v>248</v>
      </c>
      <c r="B134" s="1011" t="s">
        <v>84</v>
      </c>
      <c r="C134" s="1013"/>
      <c r="D134" s="448" t="s">
        <v>1719</v>
      </c>
      <c r="E134" s="450" t="s">
        <v>304</v>
      </c>
      <c r="F134" s="1226" t="s">
        <v>1718</v>
      </c>
      <c r="G134" s="1227"/>
      <c r="H134" s="1228" t="s">
        <v>1425</v>
      </c>
      <c r="I134" s="1229"/>
      <c r="J134" s="1230"/>
      <c r="K134" s="446">
        <v>43955</v>
      </c>
      <c r="L134" s="446">
        <v>44195</v>
      </c>
      <c r="M134" s="447"/>
      <c r="N134" s="445">
        <v>33100000</v>
      </c>
      <c r="O134" s="445"/>
      <c r="P134" s="650" t="s">
        <v>107</v>
      </c>
      <c r="Q134" s="588"/>
      <c r="R134" s="589"/>
      <c r="S134" s="93" t="s">
        <v>151</v>
      </c>
      <c r="T134" s="80" t="s">
        <v>58</v>
      </c>
      <c r="U134" s="294">
        <v>1</v>
      </c>
      <c r="V134" s="399">
        <v>1</v>
      </c>
      <c r="W134" s="182"/>
      <c r="X134" s="356">
        <f t="shared" si="33"/>
        <v>0</v>
      </c>
      <c r="Y134" s="42">
        <f t="shared" si="34"/>
        <v>0</v>
      </c>
      <c r="Z134" s="46"/>
      <c r="AA134" s="182"/>
      <c r="AB134" s="182"/>
      <c r="AC134" s="356" t="e">
        <f t="shared" si="35"/>
        <v>#DIV/0!</v>
      </c>
      <c r="AD134" s="42" t="e">
        <f t="shared" si="36"/>
        <v>#DIV/0!</v>
      </c>
      <c r="AE134" s="182"/>
      <c r="AF134" s="182"/>
      <c r="AG134" s="356" t="e">
        <f t="shared" si="37"/>
        <v>#DIV/0!</v>
      </c>
      <c r="AH134" s="42" t="e">
        <f t="shared" si="38"/>
        <v>#DIV/0!</v>
      </c>
      <c r="AI134" s="182"/>
      <c r="AJ134" s="182"/>
      <c r="AK134" s="356" t="e">
        <f t="shared" si="39"/>
        <v>#DIV/0!</v>
      </c>
      <c r="AL134" s="42" t="e">
        <f t="shared" si="40"/>
        <v>#DIV/0!</v>
      </c>
      <c r="AM134" s="182">
        <f t="shared" si="41"/>
        <v>1</v>
      </c>
      <c r="AN134" s="182"/>
      <c r="AO134" s="356">
        <f t="shared" si="42"/>
        <v>0</v>
      </c>
      <c r="AP134" s="42">
        <f t="shared" si="43"/>
        <v>0</v>
      </c>
    </row>
    <row r="135" spans="1:42" s="49" customFormat="1" ht="216" customHeight="1" x14ac:dyDescent="0.25">
      <c r="A135" s="101" t="s">
        <v>248</v>
      </c>
      <c r="B135" s="1011" t="s">
        <v>84</v>
      </c>
      <c r="C135" s="1013"/>
      <c r="D135" s="448" t="s">
        <v>1719</v>
      </c>
      <c r="E135" s="450" t="s">
        <v>304</v>
      </c>
      <c r="F135" s="1226" t="s">
        <v>1718</v>
      </c>
      <c r="G135" s="1227"/>
      <c r="H135" s="1228" t="s">
        <v>1425</v>
      </c>
      <c r="I135" s="1229"/>
      <c r="J135" s="1230"/>
      <c r="K135" s="446">
        <v>43955</v>
      </c>
      <c r="L135" s="446">
        <v>44195</v>
      </c>
      <c r="M135" s="447"/>
      <c r="N135" s="445">
        <v>25000000</v>
      </c>
      <c r="O135" s="445"/>
      <c r="P135" s="650" t="s">
        <v>107</v>
      </c>
      <c r="Q135" s="588"/>
      <c r="R135" s="589"/>
      <c r="S135" s="93" t="s">
        <v>151</v>
      </c>
      <c r="T135" s="80" t="s">
        <v>58</v>
      </c>
      <c r="U135" s="294">
        <v>1</v>
      </c>
      <c r="V135" s="399">
        <v>1</v>
      </c>
      <c r="W135" s="182"/>
      <c r="X135" s="356">
        <f t="shared" si="33"/>
        <v>0</v>
      </c>
      <c r="Y135" s="42">
        <f t="shared" si="34"/>
        <v>0</v>
      </c>
      <c r="Z135" s="46"/>
      <c r="AA135" s="182"/>
      <c r="AB135" s="182"/>
      <c r="AC135" s="356" t="e">
        <f t="shared" si="35"/>
        <v>#DIV/0!</v>
      </c>
      <c r="AD135" s="42" t="e">
        <f t="shared" si="36"/>
        <v>#DIV/0!</v>
      </c>
      <c r="AE135" s="182"/>
      <c r="AF135" s="182"/>
      <c r="AG135" s="356" t="e">
        <f t="shared" si="37"/>
        <v>#DIV/0!</v>
      </c>
      <c r="AH135" s="42" t="e">
        <f t="shared" si="38"/>
        <v>#DIV/0!</v>
      </c>
      <c r="AI135" s="182"/>
      <c r="AJ135" s="182"/>
      <c r="AK135" s="356" t="e">
        <f t="shared" si="39"/>
        <v>#DIV/0!</v>
      </c>
      <c r="AL135" s="42" t="e">
        <f t="shared" si="40"/>
        <v>#DIV/0!</v>
      </c>
      <c r="AM135" s="182">
        <f t="shared" si="41"/>
        <v>1</v>
      </c>
      <c r="AN135" s="182"/>
      <c r="AO135" s="356">
        <f t="shared" si="42"/>
        <v>0</v>
      </c>
      <c r="AP135" s="42">
        <f t="shared" si="43"/>
        <v>0</v>
      </c>
    </row>
    <row r="136" spans="1:42" s="49" customFormat="1" ht="216" customHeight="1" x14ac:dyDescent="0.25">
      <c r="A136" s="101" t="s">
        <v>248</v>
      </c>
      <c r="B136" s="1011" t="s">
        <v>84</v>
      </c>
      <c r="C136" s="1013"/>
      <c r="D136" s="448" t="s">
        <v>1719</v>
      </c>
      <c r="E136" s="450" t="s">
        <v>304</v>
      </c>
      <c r="F136" s="1226" t="s">
        <v>1718</v>
      </c>
      <c r="G136" s="1227"/>
      <c r="H136" s="1228" t="s">
        <v>1723</v>
      </c>
      <c r="I136" s="1229"/>
      <c r="J136" s="1230"/>
      <c r="K136" s="446">
        <v>43951</v>
      </c>
      <c r="L136" s="446">
        <v>44221</v>
      </c>
      <c r="M136" s="447"/>
      <c r="N136" s="445">
        <v>25000000</v>
      </c>
      <c r="O136" s="445"/>
      <c r="P136" s="650" t="s">
        <v>107</v>
      </c>
      <c r="Q136" s="588"/>
      <c r="R136" s="589"/>
      <c r="S136" s="93" t="s">
        <v>151</v>
      </c>
      <c r="T136" s="80" t="s">
        <v>58</v>
      </c>
      <c r="U136" s="294">
        <v>1</v>
      </c>
      <c r="V136" s="399">
        <v>1</v>
      </c>
      <c r="W136" s="182"/>
      <c r="X136" s="356">
        <f t="shared" si="33"/>
        <v>0</v>
      </c>
      <c r="Y136" s="42">
        <f t="shared" si="34"/>
        <v>0</v>
      </c>
      <c r="Z136" s="46"/>
      <c r="AA136" s="182"/>
      <c r="AB136" s="182"/>
      <c r="AC136" s="356" t="e">
        <f t="shared" si="35"/>
        <v>#DIV/0!</v>
      </c>
      <c r="AD136" s="42" t="e">
        <f t="shared" si="36"/>
        <v>#DIV/0!</v>
      </c>
      <c r="AE136" s="182"/>
      <c r="AF136" s="182"/>
      <c r="AG136" s="356" t="e">
        <f t="shared" si="37"/>
        <v>#DIV/0!</v>
      </c>
      <c r="AH136" s="42" t="e">
        <f t="shared" si="38"/>
        <v>#DIV/0!</v>
      </c>
      <c r="AI136" s="182"/>
      <c r="AJ136" s="182"/>
      <c r="AK136" s="356" t="e">
        <f t="shared" si="39"/>
        <v>#DIV/0!</v>
      </c>
      <c r="AL136" s="42" t="e">
        <f t="shared" si="40"/>
        <v>#DIV/0!</v>
      </c>
      <c r="AM136" s="182">
        <f t="shared" si="41"/>
        <v>1</v>
      </c>
      <c r="AN136" s="182"/>
      <c r="AO136" s="356">
        <f t="shared" si="42"/>
        <v>0</v>
      </c>
      <c r="AP136" s="42">
        <f t="shared" si="43"/>
        <v>0</v>
      </c>
    </row>
    <row r="137" spans="1:42" s="49" customFormat="1" ht="216" customHeight="1" x14ac:dyDescent="0.25">
      <c r="A137" s="101" t="s">
        <v>248</v>
      </c>
      <c r="B137" s="1011" t="s">
        <v>84</v>
      </c>
      <c r="C137" s="1013"/>
      <c r="D137" s="448" t="s">
        <v>1719</v>
      </c>
      <c r="E137" s="450" t="s">
        <v>304</v>
      </c>
      <c r="F137" s="1226" t="s">
        <v>1718</v>
      </c>
      <c r="G137" s="1227"/>
      <c r="H137" s="1228" t="s">
        <v>1724</v>
      </c>
      <c r="I137" s="1229"/>
      <c r="J137" s="1230"/>
      <c r="K137" s="446">
        <v>43951</v>
      </c>
      <c r="L137" s="446">
        <v>44221</v>
      </c>
      <c r="M137" s="447"/>
      <c r="N137" s="445">
        <v>30000000</v>
      </c>
      <c r="O137" s="445"/>
      <c r="P137" s="650" t="s">
        <v>107</v>
      </c>
      <c r="Q137" s="588"/>
      <c r="R137" s="589"/>
      <c r="S137" s="93" t="s">
        <v>151</v>
      </c>
      <c r="T137" s="80" t="s">
        <v>58</v>
      </c>
      <c r="U137" s="294">
        <v>1</v>
      </c>
      <c r="V137" s="399">
        <v>1</v>
      </c>
      <c r="W137" s="182"/>
      <c r="X137" s="356">
        <f t="shared" si="33"/>
        <v>0</v>
      </c>
      <c r="Y137" s="42">
        <f t="shared" si="34"/>
        <v>0</v>
      </c>
      <c r="Z137" s="46"/>
      <c r="AA137" s="182"/>
      <c r="AB137" s="182"/>
      <c r="AC137" s="356" t="e">
        <f t="shared" si="35"/>
        <v>#DIV/0!</v>
      </c>
      <c r="AD137" s="42" t="e">
        <f t="shared" si="36"/>
        <v>#DIV/0!</v>
      </c>
      <c r="AE137" s="182"/>
      <c r="AF137" s="182"/>
      <c r="AG137" s="356" t="e">
        <f t="shared" si="37"/>
        <v>#DIV/0!</v>
      </c>
      <c r="AH137" s="42" t="e">
        <f t="shared" si="38"/>
        <v>#DIV/0!</v>
      </c>
      <c r="AI137" s="182"/>
      <c r="AJ137" s="182"/>
      <c r="AK137" s="356" t="e">
        <f t="shared" si="39"/>
        <v>#DIV/0!</v>
      </c>
      <c r="AL137" s="42" t="e">
        <f t="shared" si="40"/>
        <v>#DIV/0!</v>
      </c>
      <c r="AM137" s="182">
        <f t="shared" si="41"/>
        <v>1</v>
      </c>
      <c r="AN137" s="182"/>
      <c r="AO137" s="356">
        <f t="shared" si="42"/>
        <v>0</v>
      </c>
      <c r="AP137" s="42">
        <f t="shared" si="43"/>
        <v>0</v>
      </c>
    </row>
    <row r="138" spans="1:42" s="49" customFormat="1" ht="216" customHeight="1" x14ac:dyDescent="0.25">
      <c r="A138" s="101" t="s">
        <v>248</v>
      </c>
      <c r="B138" s="1011" t="s">
        <v>84</v>
      </c>
      <c r="C138" s="1013"/>
      <c r="D138" s="448" t="s">
        <v>1719</v>
      </c>
      <c r="E138" s="450" t="s">
        <v>304</v>
      </c>
      <c r="F138" s="1226" t="s">
        <v>1718</v>
      </c>
      <c r="G138" s="1227"/>
      <c r="H138" s="1228" t="s">
        <v>1725</v>
      </c>
      <c r="I138" s="1229"/>
      <c r="J138" s="1230"/>
      <c r="K138" s="446">
        <v>43951</v>
      </c>
      <c r="L138" s="446">
        <v>44221</v>
      </c>
      <c r="M138" s="447"/>
      <c r="N138" s="445">
        <v>30000000</v>
      </c>
      <c r="O138" s="445"/>
      <c r="P138" s="650" t="s">
        <v>107</v>
      </c>
      <c r="Q138" s="588"/>
      <c r="R138" s="589"/>
      <c r="S138" s="93" t="s">
        <v>151</v>
      </c>
      <c r="T138" s="80" t="s">
        <v>58</v>
      </c>
      <c r="U138" s="294">
        <v>1</v>
      </c>
      <c r="V138" s="399">
        <v>1</v>
      </c>
      <c r="W138" s="182"/>
      <c r="X138" s="356">
        <f t="shared" si="33"/>
        <v>0</v>
      </c>
      <c r="Y138" s="42">
        <f t="shared" si="34"/>
        <v>0</v>
      </c>
      <c r="Z138" s="46"/>
      <c r="AA138" s="182"/>
      <c r="AB138" s="182"/>
      <c r="AC138" s="356" t="e">
        <f t="shared" si="35"/>
        <v>#DIV/0!</v>
      </c>
      <c r="AD138" s="42" t="e">
        <f t="shared" si="36"/>
        <v>#DIV/0!</v>
      </c>
      <c r="AE138" s="182"/>
      <c r="AF138" s="182"/>
      <c r="AG138" s="356" t="e">
        <f t="shared" si="37"/>
        <v>#DIV/0!</v>
      </c>
      <c r="AH138" s="42" t="e">
        <f t="shared" si="38"/>
        <v>#DIV/0!</v>
      </c>
      <c r="AI138" s="182"/>
      <c r="AJ138" s="182"/>
      <c r="AK138" s="356" t="e">
        <f t="shared" si="39"/>
        <v>#DIV/0!</v>
      </c>
      <c r="AL138" s="42" t="e">
        <f t="shared" si="40"/>
        <v>#DIV/0!</v>
      </c>
      <c r="AM138" s="182">
        <f t="shared" si="41"/>
        <v>1</v>
      </c>
      <c r="AN138" s="182"/>
      <c r="AO138" s="356">
        <f t="shared" si="42"/>
        <v>0</v>
      </c>
      <c r="AP138" s="42">
        <f t="shared" si="43"/>
        <v>0</v>
      </c>
    </row>
    <row r="139" spans="1:42" s="49" customFormat="1" ht="216" customHeight="1" x14ac:dyDescent="0.25">
      <c r="A139" s="101" t="s">
        <v>248</v>
      </c>
      <c r="B139" s="1011" t="s">
        <v>84</v>
      </c>
      <c r="C139" s="1013"/>
      <c r="D139" s="448" t="s">
        <v>1719</v>
      </c>
      <c r="E139" s="450" t="s">
        <v>304</v>
      </c>
      <c r="F139" s="1226" t="s">
        <v>1718</v>
      </c>
      <c r="G139" s="1227"/>
      <c r="H139" s="1228" t="s">
        <v>1726</v>
      </c>
      <c r="I139" s="1229"/>
      <c r="J139" s="1230"/>
      <c r="K139" s="446">
        <v>43860</v>
      </c>
      <c r="L139" s="446" t="e">
        <v>#VALUE!</v>
      </c>
      <c r="M139" s="447"/>
      <c r="N139" s="445">
        <v>32048000</v>
      </c>
      <c r="O139" s="445"/>
      <c r="P139" s="650" t="s">
        <v>107</v>
      </c>
      <c r="Q139" s="588"/>
      <c r="R139" s="589"/>
      <c r="S139" s="93" t="s">
        <v>151</v>
      </c>
      <c r="T139" s="80" t="s">
        <v>58</v>
      </c>
      <c r="U139" s="294">
        <v>1</v>
      </c>
      <c r="V139" s="399">
        <v>1</v>
      </c>
      <c r="W139" s="182"/>
      <c r="X139" s="356">
        <f t="shared" si="33"/>
        <v>0</v>
      </c>
      <c r="Y139" s="42">
        <f t="shared" si="34"/>
        <v>0</v>
      </c>
      <c r="Z139" s="46"/>
      <c r="AA139" s="182"/>
      <c r="AB139" s="182"/>
      <c r="AC139" s="356" t="e">
        <f t="shared" si="35"/>
        <v>#DIV/0!</v>
      </c>
      <c r="AD139" s="42" t="e">
        <f t="shared" si="36"/>
        <v>#DIV/0!</v>
      </c>
      <c r="AE139" s="182"/>
      <c r="AF139" s="182"/>
      <c r="AG139" s="356" t="e">
        <f t="shared" si="37"/>
        <v>#DIV/0!</v>
      </c>
      <c r="AH139" s="42" t="e">
        <f t="shared" si="38"/>
        <v>#DIV/0!</v>
      </c>
      <c r="AI139" s="182"/>
      <c r="AJ139" s="182"/>
      <c r="AK139" s="356" t="e">
        <f t="shared" si="39"/>
        <v>#DIV/0!</v>
      </c>
      <c r="AL139" s="42" t="e">
        <f t="shared" si="40"/>
        <v>#DIV/0!</v>
      </c>
      <c r="AM139" s="182">
        <f t="shared" si="41"/>
        <v>1</v>
      </c>
      <c r="AN139" s="182"/>
      <c r="AO139" s="356">
        <f t="shared" si="42"/>
        <v>0</v>
      </c>
      <c r="AP139" s="42">
        <f t="shared" si="43"/>
        <v>0</v>
      </c>
    </row>
    <row r="140" spans="1:42" s="49" customFormat="1" ht="216" customHeight="1" x14ac:dyDescent="0.25">
      <c r="A140" s="101" t="s">
        <v>248</v>
      </c>
      <c r="B140" s="1011" t="s">
        <v>84</v>
      </c>
      <c r="C140" s="1013"/>
      <c r="D140" s="448" t="s">
        <v>1719</v>
      </c>
      <c r="E140" s="450" t="s">
        <v>304</v>
      </c>
      <c r="F140" s="1226" t="s">
        <v>1718</v>
      </c>
      <c r="G140" s="1227"/>
      <c r="H140" s="1228" t="s">
        <v>1727</v>
      </c>
      <c r="I140" s="1229"/>
      <c r="J140" s="1230"/>
      <c r="K140" s="446">
        <v>43871</v>
      </c>
      <c r="L140" s="446">
        <v>44171</v>
      </c>
      <c r="M140" s="447"/>
      <c r="N140" s="445">
        <v>54633000</v>
      </c>
      <c r="O140" s="445"/>
      <c r="P140" s="650" t="s">
        <v>107</v>
      </c>
      <c r="Q140" s="588"/>
      <c r="R140" s="589"/>
      <c r="S140" s="93" t="s">
        <v>151</v>
      </c>
      <c r="T140" s="80" t="s">
        <v>58</v>
      </c>
      <c r="U140" s="294">
        <v>1</v>
      </c>
      <c r="V140" s="399">
        <v>1</v>
      </c>
      <c r="W140" s="182"/>
      <c r="X140" s="356">
        <f t="shared" si="33"/>
        <v>0</v>
      </c>
      <c r="Y140" s="42">
        <f t="shared" si="34"/>
        <v>0</v>
      </c>
      <c r="Z140" s="46"/>
      <c r="AA140" s="182"/>
      <c r="AB140" s="182"/>
      <c r="AC140" s="356" t="e">
        <f t="shared" si="35"/>
        <v>#DIV/0!</v>
      </c>
      <c r="AD140" s="42" t="e">
        <f t="shared" si="36"/>
        <v>#DIV/0!</v>
      </c>
      <c r="AE140" s="182"/>
      <c r="AF140" s="182"/>
      <c r="AG140" s="356" t="e">
        <f t="shared" si="37"/>
        <v>#DIV/0!</v>
      </c>
      <c r="AH140" s="42" t="e">
        <f t="shared" si="38"/>
        <v>#DIV/0!</v>
      </c>
      <c r="AI140" s="182"/>
      <c r="AJ140" s="182"/>
      <c r="AK140" s="356" t="e">
        <f t="shared" si="39"/>
        <v>#DIV/0!</v>
      </c>
      <c r="AL140" s="42" t="e">
        <f t="shared" si="40"/>
        <v>#DIV/0!</v>
      </c>
      <c r="AM140" s="182">
        <f t="shared" si="41"/>
        <v>1</v>
      </c>
      <c r="AN140" s="182"/>
      <c r="AO140" s="356">
        <f t="shared" si="42"/>
        <v>0</v>
      </c>
      <c r="AP140" s="42">
        <f t="shared" si="43"/>
        <v>0</v>
      </c>
    </row>
    <row r="141" spans="1:42" s="49" customFormat="1" ht="216" customHeight="1" x14ac:dyDescent="0.25">
      <c r="A141" s="101" t="s">
        <v>248</v>
      </c>
      <c r="B141" s="1011" t="s">
        <v>84</v>
      </c>
      <c r="C141" s="1013"/>
      <c r="D141" s="448" t="s">
        <v>1719</v>
      </c>
      <c r="E141" s="450" t="s">
        <v>304</v>
      </c>
      <c r="F141" s="1226" t="s">
        <v>1718</v>
      </c>
      <c r="G141" s="1227"/>
      <c r="H141" s="1228" t="s">
        <v>1728</v>
      </c>
      <c r="I141" s="1229"/>
      <c r="J141" s="1230"/>
      <c r="K141" s="446">
        <v>43860</v>
      </c>
      <c r="L141" s="446" t="e">
        <v>#VALUE!</v>
      </c>
      <c r="M141" s="447"/>
      <c r="N141" s="445">
        <v>29416000</v>
      </c>
      <c r="O141" s="445"/>
      <c r="P141" s="650" t="s">
        <v>107</v>
      </c>
      <c r="Q141" s="588"/>
      <c r="R141" s="589"/>
      <c r="S141" s="93" t="s">
        <v>151</v>
      </c>
      <c r="T141" s="80" t="s">
        <v>58</v>
      </c>
      <c r="U141" s="294">
        <v>1</v>
      </c>
      <c r="V141" s="399">
        <v>1</v>
      </c>
      <c r="W141" s="182"/>
      <c r="X141" s="356">
        <f t="shared" si="33"/>
        <v>0</v>
      </c>
      <c r="Y141" s="42">
        <f t="shared" si="34"/>
        <v>0</v>
      </c>
      <c r="Z141" s="46"/>
      <c r="AA141" s="182"/>
      <c r="AB141" s="182"/>
      <c r="AC141" s="356" t="e">
        <f t="shared" si="35"/>
        <v>#DIV/0!</v>
      </c>
      <c r="AD141" s="42" t="e">
        <f t="shared" si="36"/>
        <v>#DIV/0!</v>
      </c>
      <c r="AE141" s="182"/>
      <c r="AF141" s="182"/>
      <c r="AG141" s="356" t="e">
        <f t="shared" si="37"/>
        <v>#DIV/0!</v>
      </c>
      <c r="AH141" s="42" t="e">
        <f t="shared" si="38"/>
        <v>#DIV/0!</v>
      </c>
      <c r="AI141" s="182"/>
      <c r="AJ141" s="182"/>
      <c r="AK141" s="356" t="e">
        <f t="shared" si="39"/>
        <v>#DIV/0!</v>
      </c>
      <c r="AL141" s="42" t="e">
        <f t="shared" si="40"/>
        <v>#DIV/0!</v>
      </c>
      <c r="AM141" s="182">
        <f t="shared" si="41"/>
        <v>1</v>
      </c>
      <c r="AN141" s="182"/>
      <c r="AO141" s="356">
        <f t="shared" si="42"/>
        <v>0</v>
      </c>
      <c r="AP141" s="42">
        <f t="shared" si="43"/>
        <v>0</v>
      </c>
    </row>
    <row r="142" spans="1:42" s="49" customFormat="1" ht="216" customHeight="1" x14ac:dyDescent="0.25">
      <c r="A142" s="101" t="s">
        <v>248</v>
      </c>
      <c r="B142" s="1011" t="s">
        <v>84</v>
      </c>
      <c r="C142" s="1013"/>
      <c r="D142" s="448" t="s">
        <v>1719</v>
      </c>
      <c r="E142" s="450" t="s">
        <v>304</v>
      </c>
      <c r="F142" s="1226" t="s">
        <v>1718</v>
      </c>
      <c r="G142" s="1227"/>
      <c r="H142" s="1228" t="s">
        <v>1729</v>
      </c>
      <c r="I142" s="1229"/>
      <c r="J142" s="1230"/>
      <c r="K142" s="446">
        <v>43860</v>
      </c>
      <c r="L142" s="446" t="e">
        <v>#VALUE!</v>
      </c>
      <c r="M142" s="447"/>
      <c r="N142" s="445">
        <v>34688000</v>
      </c>
      <c r="O142" s="445"/>
      <c r="P142" s="650" t="s">
        <v>107</v>
      </c>
      <c r="Q142" s="588"/>
      <c r="R142" s="589"/>
      <c r="S142" s="93" t="s">
        <v>151</v>
      </c>
      <c r="T142" s="80" t="s">
        <v>58</v>
      </c>
      <c r="U142" s="294">
        <v>1</v>
      </c>
      <c r="V142" s="399">
        <v>1</v>
      </c>
      <c r="W142" s="182"/>
      <c r="X142" s="356">
        <f t="shared" si="33"/>
        <v>0</v>
      </c>
      <c r="Y142" s="42">
        <f t="shared" si="34"/>
        <v>0</v>
      </c>
      <c r="Z142" s="46"/>
      <c r="AA142" s="182"/>
      <c r="AB142" s="182"/>
      <c r="AC142" s="356" t="e">
        <f t="shared" si="35"/>
        <v>#DIV/0!</v>
      </c>
      <c r="AD142" s="42" t="e">
        <f t="shared" si="36"/>
        <v>#DIV/0!</v>
      </c>
      <c r="AE142" s="182"/>
      <c r="AF142" s="182"/>
      <c r="AG142" s="356" t="e">
        <f t="shared" si="37"/>
        <v>#DIV/0!</v>
      </c>
      <c r="AH142" s="42" t="e">
        <f t="shared" si="38"/>
        <v>#DIV/0!</v>
      </c>
      <c r="AI142" s="182"/>
      <c r="AJ142" s="182"/>
      <c r="AK142" s="356" t="e">
        <f t="shared" si="39"/>
        <v>#DIV/0!</v>
      </c>
      <c r="AL142" s="42" t="e">
        <f t="shared" si="40"/>
        <v>#DIV/0!</v>
      </c>
      <c r="AM142" s="182">
        <f t="shared" si="41"/>
        <v>1</v>
      </c>
      <c r="AN142" s="182"/>
      <c r="AO142" s="356">
        <f t="shared" si="42"/>
        <v>0</v>
      </c>
      <c r="AP142" s="42">
        <f t="shared" si="43"/>
        <v>0</v>
      </c>
    </row>
    <row r="143" spans="1:42" s="49" customFormat="1" ht="216" customHeight="1" x14ac:dyDescent="0.25">
      <c r="A143" s="101" t="s">
        <v>248</v>
      </c>
      <c r="B143" s="1011" t="s">
        <v>84</v>
      </c>
      <c r="C143" s="1013"/>
      <c r="D143" s="448" t="s">
        <v>1719</v>
      </c>
      <c r="E143" s="450" t="s">
        <v>304</v>
      </c>
      <c r="F143" s="1226" t="s">
        <v>1718</v>
      </c>
      <c r="G143" s="1227"/>
      <c r="H143" s="1228" t="s">
        <v>1730</v>
      </c>
      <c r="I143" s="1229"/>
      <c r="J143" s="1230"/>
      <c r="K143" s="446">
        <v>43871</v>
      </c>
      <c r="L143" s="446">
        <v>44171</v>
      </c>
      <c r="M143" s="447"/>
      <c r="N143" s="445">
        <v>53107000</v>
      </c>
      <c r="O143" s="445"/>
      <c r="P143" s="650" t="s">
        <v>107</v>
      </c>
      <c r="Q143" s="588"/>
      <c r="R143" s="589"/>
      <c r="S143" s="93" t="s">
        <v>151</v>
      </c>
      <c r="T143" s="80" t="s">
        <v>58</v>
      </c>
      <c r="U143" s="294">
        <v>1</v>
      </c>
      <c r="V143" s="399">
        <v>1</v>
      </c>
      <c r="W143" s="182"/>
      <c r="X143" s="356">
        <f t="shared" si="33"/>
        <v>0</v>
      </c>
      <c r="Y143" s="42">
        <f t="shared" si="34"/>
        <v>0</v>
      </c>
      <c r="Z143" s="46"/>
      <c r="AA143" s="182"/>
      <c r="AB143" s="182"/>
      <c r="AC143" s="356" t="e">
        <f t="shared" si="35"/>
        <v>#DIV/0!</v>
      </c>
      <c r="AD143" s="42" t="e">
        <f t="shared" si="36"/>
        <v>#DIV/0!</v>
      </c>
      <c r="AE143" s="182"/>
      <c r="AF143" s="182"/>
      <c r="AG143" s="356" t="e">
        <f t="shared" si="37"/>
        <v>#DIV/0!</v>
      </c>
      <c r="AH143" s="42" t="e">
        <f t="shared" si="38"/>
        <v>#DIV/0!</v>
      </c>
      <c r="AI143" s="182"/>
      <c r="AJ143" s="182"/>
      <c r="AK143" s="356" t="e">
        <f t="shared" si="39"/>
        <v>#DIV/0!</v>
      </c>
      <c r="AL143" s="42" t="e">
        <f t="shared" si="40"/>
        <v>#DIV/0!</v>
      </c>
      <c r="AM143" s="182">
        <f t="shared" si="41"/>
        <v>1</v>
      </c>
      <c r="AN143" s="182"/>
      <c r="AO143" s="356">
        <f t="shared" si="42"/>
        <v>0</v>
      </c>
      <c r="AP143" s="42">
        <f t="shared" si="43"/>
        <v>0</v>
      </c>
    </row>
    <row r="144" spans="1:42" s="49" customFormat="1" ht="216" customHeight="1" x14ac:dyDescent="0.25">
      <c r="A144" s="101" t="s">
        <v>248</v>
      </c>
      <c r="B144" s="1011" t="s">
        <v>84</v>
      </c>
      <c r="C144" s="1013"/>
      <c r="D144" s="448" t="s">
        <v>1719</v>
      </c>
      <c r="E144" s="450" t="s">
        <v>304</v>
      </c>
      <c r="F144" s="1226" t="s">
        <v>1718</v>
      </c>
      <c r="G144" s="1227"/>
      <c r="H144" s="1228" t="s">
        <v>1731</v>
      </c>
      <c r="I144" s="1229"/>
      <c r="J144" s="1230"/>
      <c r="K144" s="446">
        <v>43871</v>
      </c>
      <c r="L144" s="446">
        <v>44171</v>
      </c>
      <c r="M144" s="447"/>
      <c r="N144" s="445">
        <v>50475000</v>
      </c>
      <c r="O144" s="445"/>
      <c r="P144" s="650" t="s">
        <v>107</v>
      </c>
      <c r="Q144" s="588"/>
      <c r="R144" s="589"/>
      <c r="S144" s="93" t="s">
        <v>151</v>
      </c>
      <c r="T144" s="80" t="s">
        <v>58</v>
      </c>
      <c r="U144" s="294">
        <v>1</v>
      </c>
      <c r="V144" s="399">
        <v>1</v>
      </c>
      <c r="W144" s="182"/>
      <c r="X144" s="356">
        <f t="shared" si="33"/>
        <v>0</v>
      </c>
      <c r="Y144" s="42">
        <f t="shared" si="34"/>
        <v>0</v>
      </c>
      <c r="Z144" s="46"/>
      <c r="AA144" s="182"/>
      <c r="AB144" s="182"/>
      <c r="AC144" s="356" t="e">
        <f t="shared" si="35"/>
        <v>#DIV/0!</v>
      </c>
      <c r="AD144" s="42" t="e">
        <f t="shared" si="36"/>
        <v>#DIV/0!</v>
      </c>
      <c r="AE144" s="182"/>
      <c r="AF144" s="182"/>
      <c r="AG144" s="356" t="e">
        <f t="shared" si="37"/>
        <v>#DIV/0!</v>
      </c>
      <c r="AH144" s="42" t="e">
        <f t="shared" si="38"/>
        <v>#DIV/0!</v>
      </c>
      <c r="AI144" s="182"/>
      <c r="AJ144" s="182"/>
      <c r="AK144" s="356" t="e">
        <f t="shared" si="39"/>
        <v>#DIV/0!</v>
      </c>
      <c r="AL144" s="42" t="e">
        <f t="shared" si="40"/>
        <v>#DIV/0!</v>
      </c>
      <c r="AM144" s="182">
        <f t="shared" si="41"/>
        <v>1</v>
      </c>
      <c r="AN144" s="182"/>
      <c r="AO144" s="356">
        <f t="shared" si="42"/>
        <v>0</v>
      </c>
      <c r="AP144" s="42">
        <f t="shared" si="43"/>
        <v>0</v>
      </c>
    </row>
    <row r="145" spans="1:42" s="49" customFormat="1" ht="216" customHeight="1" x14ac:dyDescent="0.25">
      <c r="A145" s="101" t="s">
        <v>248</v>
      </c>
      <c r="B145" s="1011" t="s">
        <v>84</v>
      </c>
      <c r="C145" s="1013"/>
      <c r="D145" s="448" t="s">
        <v>1719</v>
      </c>
      <c r="E145" s="450" t="s">
        <v>333</v>
      </c>
      <c r="F145" s="1226" t="s">
        <v>1718</v>
      </c>
      <c r="G145" s="1227"/>
      <c r="H145" s="1228" t="s">
        <v>1733</v>
      </c>
      <c r="I145" s="1229"/>
      <c r="J145" s="1230"/>
      <c r="K145" s="446"/>
      <c r="L145" s="446" t="e">
        <v>#VALUE!</v>
      </c>
      <c r="M145" s="447"/>
      <c r="N145" s="445">
        <v>18300000</v>
      </c>
      <c r="O145" s="445"/>
      <c r="P145" s="650" t="s">
        <v>107</v>
      </c>
      <c r="Q145" s="588"/>
      <c r="R145" s="589"/>
      <c r="S145" s="93" t="s">
        <v>151</v>
      </c>
      <c r="T145" s="80" t="s">
        <v>58</v>
      </c>
      <c r="U145" s="294">
        <v>1</v>
      </c>
      <c r="V145" s="399">
        <v>1</v>
      </c>
      <c r="W145" s="182"/>
      <c r="X145" s="356">
        <f t="shared" si="33"/>
        <v>0</v>
      </c>
      <c r="Y145" s="42">
        <f t="shared" si="34"/>
        <v>0</v>
      </c>
      <c r="Z145" s="46"/>
      <c r="AA145" s="182"/>
      <c r="AB145" s="182"/>
      <c r="AC145" s="356" t="e">
        <f t="shared" si="35"/>
        <v>#DIV/0!</v>
      </c>
      <c r="AD145" s="42" t="e">
        <f t="shared" si="36"/>
        <v>#DIV/0!</v>
      </c>
      <c r="AE145" s="182"/>
      <c r="AF145" s="182"/>
      <c r="AG145" s="356" t="e">
        <f t="shared" si="37"/>
        <v>#DIV/0!</v>
      </c>
      <c r="AH145" s="42" t="e">
        <f t="shared" si="38"/>
        <v>#DIV/0!</v>
      </c>
      <c r="AI145" s="182"/>
      <c r="AJ145" s="182"/>
      <c r="AK145" s="356" t="e">
        <f t="shared" si="39"/>
        <v>#DIV/0!</v>
      </c>
      <c r="AL145" s="42" t="e">
        <f t="shared" si="40"/>
        <v>#DIV/0!</v>
      </c>
      <c r="AM145" s="182">
        <f t="shared" si="41"/>
        <v>1</v>
      </c>
      <c r="AN145" s="182"/>
      <c r="AO145" s="356">
        <f t="shared" si="42"/>
        <v>0</v>
      </c>
      <c r="AP145" s="42">
        <f t="shared" si="43"/>
        <v>0</v>
      </c>
    </row>
    <row r="146" spans="1:42" s="49" customFormat="1" ht="216" customHeight="1" x14ac:dyDescent="0.25">
      <c r="A146" s="101" t="s">
        <v>248</v>
      </c>
      <c r="B146" s="1011" t="s">
        <v>84</v>
      </c>
      <c r="C146" s="1013"/>
      <c r="D146" s="448" t="s">
        <v>1719</v>
      </c>
      <c r="E146" s="450" t="s">
        <v>333</v>
      </c>
      <c r="F146" s="1226" t="s">
        <v>1718</v>
      </c>
      <c r="G146" s="1227"/>
      <c r="H146" s="1228" t="s">
        <v>1735</v>
      </c>
      <c r="I146" s="1229"/>
      <c r="J146" s="1230"/>
      <c r="K146" s="446">
        <v>43955</v>
      </c>
      <c r="L146" s="446">
        <v>44195</v>
      </c>
      <c r="M146" s="447"/>
      <c r="N146" s="445">
        <v>59241000</v>
      </c>
      <c r="O146" s="445"/>
      <c r="P146" s="650" t="s">
        <v>107</v>
      </c>
      <c r="Q146" s="588"/>
      <c r="R146" s="589"/>
      <c r="S146" s="93" t="s">
        <v>151</v>
      </c>
      <c r="T146" s="80" t="s">
        <v>58</v>
      </c>
      <c r="U146" s="294">
        <v>1</v>
      </c>
      <c r="V146" s="399">
        <v>1</v>
      </c>
      <c r="W146" s="182"/>
      <c r="X146" s="356">
        <f t="shared" si="33"/>
        <v>0</v>
      </c>
      <c r="Y146" s="42">
        <f t="shared" si="34"/>
        <v>0</v>
      </c>
      <c r="Z146" s="46"/>
      <c r="AA146" s="182"/>
      <c r="AB146" s="182"/>
      <c r="AC146" s="356" t="e">
        <f t="shared" si="35"/>
        <v>#DIV/0!</v>
      </c>
      <c r="AD146" s="42" t="e">
        <f t="shared" si="36"/>
        <v>#DIV/0!</v>
      </c>
      <c r="AE146" s="182"/>
      <c r="AF146" s="182"/>
      <c r="AG146" s="356" t="e">
        <f t="shared" si="37"/>
        <v>#DIV/0!</v>
      </c>
      <c r="AH146" s="42" t="e">
        <f t="shared" si="38"/>
        <v>#DIV/0!</v>
      </c>
      <c r="AI146" s="182"/>
      <c r="AJ146" s="182"/>
      <c r="AK146" s="356" t="e">
        <f t="shared" si="39"/>
        <v>#DIV/0!</v>
      </c>
      <c r="AL146" s="42" t="e">
        <f t="shared" si="40"/>
        <v>#DIV/0!</v>
      </c>
      <c r="AM146" s="182">
        <f t="shared" si="41"/>
        <v>1</v>
      </c>
      <c r="AN146" s="182"/>
      <c r="AO146" s="356">
        <f t="shared" si="42"/>
        <v>0</v>
      </c>
      <c r="AP146" s="42">
        <f t="shared" si="43"/>
        <v>0</v>
      </c>
    </row>
    <row r="147" spans="1:42" s="49" customFormat="1" ht="216" customHeight="1" x14ac:dyDescent="0.25">
      <c r="A147" s="101" t="s">
        <v>248</v>
      </c>
      <c r="B147" s="1011" t="s">
        <v>84</v>
      </c>
      <c r="C147" s="1013"/>
      <c r="D147" s="448" t="s">
        <v>1846</v>
      </c>
      <c r="E147" s="450" t="s">
        <v>333</v>
      </c>
      <c r="F147" s="1226" t="s">
        <v>1845</v>
      </c>
      <c r="G147" s="1227"/>
      <c r="H147" s="1228" t="s">
        <v>1847</v>
      </c>
      <c r="I147" s="1229"/>
      <c r="J147" s="1230"/>
      <c r="K147" s="446">
        <v>43920</v>
      </c>
      <c r="L147" s="446">
        <v>44100</v>
      </c>
      <c r="M147" s="447"/>
      <c r="N147" s="445">
        <v>50400000</v>
      </c>
      <c r="O147" s="445"/>
      <c r="P147" s="650" t="s">
        <v>107</v>
      </c>
      <c r="Q147" s="588"/>
      <c r="R147" s="589"/>
      <c r="S147" s="93" t="s">
        <v>151</v>
      </c>
      <c r="T147" s="80" t="s">
        <v>58</v>
      </c>
      <c r="U147" s="294">
        <v>1</v>
      </c>
      <c r="V147" s="399">
        <v>1</v>
      </c>
      <c r="W147" s="182"/>
      <c r="X147" s="356">
        <f t="shared" si="33"/>
        <v>0</v>
      </c>
      <c r="Y147" s="42">
        <f t="shared" si="34"/>
        <v>0</v>
      </c>
      <c r="Z147" s="46"/>
      <c r="AA147" s="182"/>
      <c r="AB147" s="182"/>
      <c r="AC147" s="356" t="e">
        <f t="shared" si="35"/>
        <v>#DIV/0!</v>
      </c>
      <c r="AD147" s="42" t="e">
        <f t="shared" si="36"/>
        <v>#DIV/0!</v>
      </c>
      <c r="AE147" s="182"/>
      <c r="AF147" s="182"/>
      <c r="AG147" s="356" t="e">
        <f t="shared" si="37"/>
        <v>#DIV/0!</v>
      </c>
      <c r="AH147" s="42" t="e">
        <f t="shared" si="38"/>
        <v>#DIV/0!</v>
      </c>
      <c r="AI147" s="182"/>
      <c r="AJ147" s="182"/>
      <c r="AK147" s="356" t="e">
        <f t="shared" si="39"/>
        <v>#DIV/0!</v>
      </c>
      <c r="AL147" s="42" t="e">
        <f t="shared" si="40"/>
        <v>#DIV/0!</v>
      </c>
      <c r="AM147" s="182">
        <f t="shared" si="41"/>
        <v>1</v>
      </c>
      <c r="AN147" s="182"/>
      <c r="AO147" s="356">
        <f t="shared" si="42"/>
        <v>0</v>
      </c>
      <c r="AP147" s="42">
        <f t="shared" si="43"/>
        <v>0</v>
      </c>
    </row>
    <row r="148" spans="1:42" s="49" customFormat="1" ht="216" customHeight="1" x14ac:dyDescent="0.25">
      <c r="A148" s="101" t="s">
        <v>248</v>
      </c>
      <c r="B148" s="1011" t="s">
        <v>84</v>
      </c>
      <c r="C148" s="1013"/>
      <c r="D148" s="448" t="s">
        <v>1846</v>
      </c>
      <c r="E148" s="450" t="s">
        <v>333</v>
      </c>
      <c r="F148" s="1226" t="s">
        <v>1845</v>
      </c>
      <c r="G148" s="1227"/>
      <c r="H148" s="1228" t="s">
        <v>1848</v>
      </c>
      <c r="I148" s="1229"/>
      <c r="J148" s="1230"/>
      <c r="K148" s="446"/>
      <c r="L148" s="446">
        <v>300</v>
      </c>
      <c r="M148" s="447"/>
      <c r="N148" s="445">
        <v>52500000</v>
      </c>
      <c r="O148" s="445"/>
      <c r="P148" s="650" t="s">
        <v>107</v>
      </c>
      <c r="Q148" s="588"/>
      <c r="R148" s="589"/>
      <c r="S148" s="93" t="s">
        <v>151</v>
      </c>
      <c r="T148" s="80" t="s">
        <v>58</v>
      </c>
      <c r="U148" s="294">
        <v>1</v>
      </c>
      <c r="V148" s="399">
        <v>1</v>
      </c>
      <c r="W148" s="182"/>
      <c r="X148" s="356">
        <f t="shared" si="33"/>
        <v>0</v>
      </c>
      <c r="Y148" s="42">
        <f t="shared" si="34"/>
        <v>0</v>
      </c>
      <c r="Z148" s="46"/>
      <c r="AA148" s="182"/>
      <c r="AB148" s="182"/>
      <c r="AC148" s="356" t="e">
        <f t="shared" si="35"/>
        <v>#DIV/0!</v>
      </c>
      <c r="AD148" s="42" t="e">
        <f t="shared" si="36"/>
        <v>#DIV/0!</v>
      </c>
      <c r="AE148" s="182"/>
      <c r="AF148" s="182"/>
      <c r="AG148" s="356" t="e">
        <f t="shared" si="37"/>
        <v>#DIV/0!</v>
      </c>
      <c r="AH148" s="42" t="e">
        <f t="shared" si="38"/>
        <v>#DIV/0!</v>
      </c>
      <c r="AI148" s="182"/>
      <c r="AJ148" s="182"/>
      <c r="AK148" s="356" t="e">
        <f t="shared" si="39"/>
        <v>#DIV/0!</v>
      </c>
      <c r="AL148" s="42" t="e">
        <f t="shared" si="40"/>
        <v>#DIV/0!</v>
      </c>
      <c r="AM148" s="182">
        <f t="shared" si="41"/>
        <v>1</v>
      </c>
      <c r="AN148" s="182"/>
      <c r="AO148" s="356">
        <f t="shared" si="42"/>
        <v>0</v>
      </c>
      <c r="AP148" s="42">
        <f t="shared" si="43"/>
        <v>0</v>
      </c>
    </row>
    <row r="149" spans="1:42" s="49" customFormat="1" ht="216" customHeight="1" x14ac:dyDescent="0.25">
      <c r="A149" s="101" t="s">
        <v>248</v>
      </c>
      <c r="B149" s="1011" t="s">
        <v>84</v>
      </c>
      <c r="C149" s="1013"/>
      <c r="D149" s="448" t="s">
        <v>1846</v>
      </c>
      <c r="E149" s="450" t="s">
        <v>333</v>
      </c>
      <c r="F149" s="1226" t="s">
        <v>1845</v>
      </c>
      <c r="G149" s="1227"/>
      <c r="H149" s="1228" t="s">
        <v>897</v>
      </c>
      <c r="I149" s="1229"/>
      <c r="J149" s="1230"/>
      <c r="K149" s="446">
        <v>43885</v>
      </c>
      <c r="L149" s="446">
        <v>44185</v>
      </c>
      <c r="M149" s="447"/>
      <c r="N149" s="445">
        <v>21343400</v>
      </c>
      <c r="O149" s="445"/>
      <c r="P149" s="650" t="s">
        <v>107</v>
      </c>
      <c r="Q149" s="588"/>
      <c r="R149" s="589"/>
      <c r="S149" s="93" t="s">
        <v>151</v>
      </c>
      <c r="T149" s="80" t="s">
        <v>58</v>
      </c>
      <c r="U149" s="294">
        <v>1</v>
      </c>
      <c r="V149" s="399">
        <v>1</v>
      </c>
      <c r="W149" s="182"/>
      <c r="X149" s="356">
        <f t="shared" si="33"/>
        <v>0</v>
      </c>
      <c r="Y149" s="42">
        <f t="shared" si="34"/>
        <v>0</v>
      </c>
      <c r="Z149" s="46"/>
      <c r="AA149" s="182"/>
      <c r="AB149" s="182"/>
      <c r="AC149" s="356" t="e">
        <f t="shared" si="35"/>
        <v>#DIV/0!</v>
      </c>
      <c r="AD149" s="42" t="e">
        <f t="shared" si="36"/>
        <v>#DIV/0!</v>
      </c>
      <c r="AE149" s="182"/>
      <c r="AF149" s="182"/>
      <c r="AG149" s="356" t="e">
        <f t="shared" si="37"/>
        <v>#DIV/0!</v>
      </c>
      <c r="AH149" s="42" t="e">
        <f t="shared" si="38"/>
        <v>#DIV/0!</v>
      </c>
      <c r="AI149" s="182"/>
      <c r="AJ149" s="182"/>
      <c r="AK149" s="356" t="e">
        <f t="shared" si="39"/>
        <v>#DIV/0!</v>
      </c>
      <c r="AL149" s="42" t="e">
        <f t="shared" si="40"/>
        <v>#DIV/0!</v>
      </c>
      <c r="AM149" s="182">
        <f t="shared" si="41"/>
        <v>1</v>
      </c>
      <c r="AN149" s="182"/>
      <c r="AO149" s="356">
        <f t="shared" si="42"/>
        <v>0</v>
      </c>
      <c r="AP149" s="42">
        <f t="shared" si="43"/>
        <v>0</v>
      </c>
    </row>
    <row r="150" spans="1:42" s="49" customFormat="1" ht="216" customHeight="1" x14ac:dyDescent="0.25">
      <c r="A150" s="101" t="s">
        <v>248</v>
      </c>
      <c r="B150" s="1011" t="s">
        <v>84</v>
      </c>
      <c r="C150" s="1013"/>
      <c r="D150" s="448" t="s">
        <v>1846</v>
      </c>
      <c r="E150" s="450" t="s">
        <v>333</v>
      </c>
      <c r="F150" s="1226" t="s">
        <v>1845</v>
      </c>
      <c r="G150" s="1227"/>
      <c r="H150" s="1228" t="s">
        <v>1469</v>
      </c>
      <c r="I150" s="1229"/>
      <c r="J150" s="1230"/>
      <c r="K150" s="446">
        <v>43981</v>
      </c>
      <c r="L150" s="446" t="e">
        <v>#VALUE!</v>
      </c>
      <c r="M150" s="447"/>
      <c r="N150" s="445">
        <v>8656600</v>
      </c>
      <c r="O150" s="445"/>
      <c r="P150" s="650" t="s">
        <v>107</v>
      </c>
      <c r="Q150" s="588"/>
      <c r="R150" s="589"/>
      <c r="S150" s="93" t="s">
        <v>151</v>
      </c>
      <c r="T150" s="80" t="s">
        <v>58</v>
      </c>
      <c r="U150" s="294">
        <v>1</v>
      </c>
      <c r="V150" s="399">
        <v>1</v>
      </c>
      <c r="W150" s="182"/>
      <c r="X150" s="356">
        <f t="shared" si="33"/>
        <v>0</v>
      </c>
      <c r="Y150" s="42">
        <f t="shared" si="34"/>
        <v>0</v>
      </c>
      <c r="Z150" s="46"/>
      <c r="AA150" s="182"/>
      <c r="AB150" s="182"/>
      <c r="AC150" s="356" t="e">
        <f t="shared" si="35"/>
        <v>#DIV/0!</v>
      </c>
      <c r="AD150" s="42" t="e">
        <f t="shared" si="36"/>
        <v>#DIV/0!</v>
      </c>
      <c r="AE150" s="182"/>
      <c r="AF150" s="182"/>
      <c r="AG150" s="356" t="e">
        <f t="shared" si="37"/>
        <v>#DIV/0!</v>
      </c>
      <c r="AH150" s="42" t="e">
        <f t="shared" si="38"/>
        <v>#DIV/0!</v>
      </c>
      <c r="AI150" s="182"/>
      <c r="AJ150" s="182"/>
      <c r="AK150" s="356" t="e">
        <f t="shared" si="39"/>
        <v>#DIV/0!</v>
      </c>
      <c r="AL150" s="42" t="e">
        <f t="shared" si="40"/>
        <v>#DIV/0!</v>
      </c>
      <c r="AM150" s="182">
        <f t="shared" si="41"/>
        <v>1</v>
      </c>
      <c r="AN150" s="182"/>
      <c r="AO150" s="356">
        <f t="shared" si="42"/>
        <v>0</v>
      </c>
      <c r="AP150" s="42">
        <f t="shared" si="43"/>
        <v>0</v>
      </c>
    </row>
    <row r="151" spans="1:42" s="49" customFormat="1" ht="216" customHeight="1" x14ac:dyDescent="0.25">
      <c r="A151" s="101" t="s">
        <v>248</v>
      </c>
      <c r="B151" s="1011" t="s">
        <v>84</v>
      </c>
      <c r="C151" s="1013"/>
      <c r="D151" s="448" t="s">
        <v>1846</v>
      </c>
      <c r="E151" s="450" t="s">
        <v>333</v>
      </c>
      <c r="F151" s="1226" t="s">
        <v>1845</v>
      </c>
      <c r="G151" s="1227"/>
      <c r="H151" s="1228" t="s">
        <v>1849</v>
      </c>
      <c r="I151" s="1229"/>
      <c r="J151" s="1230"/>
      <c r="K151" s="446"/>
      <c r="L151" s="446">
        <v>300</v>
      </c>
      <c r="M151" s="447"/>
      <c r="N151" s="445">
        <v>41272000</v>
      </c>
      <c r="O151" s="445"/>
      <c r="P151" s="650" t="s">
        <v>107</v>
      </c>
      <c r="Q151" s="588"/>
      <c r="R151" s="589"/>
      <c r="S151" s="93" t="s">
        <v>151</v>
      </c>
      <c r="T151" s="80" t="s">
        <v>58</v>
      </c>
      <c r="U151" s="294">
        <v>1</v>
      </c>
      <c r="V151" s="399">
        <v>1</v>
      </c>
      <c r="W151" s="182"/>
      <c r="X151" s="356">
        <f t="shared" si="33"/>
        <v>0</v>
      </c>
      <c r="Y151" s="42">
        <f t="shared" si="34"/>
        <v>0</v>
      </c>
      <c r="Z151" s="46"/>
      <c r="AA151" s="182"/>
      <c r="AB151" s="182"/>
      <c r="AC151" s="356" t="e">
        <f t="shared" si="35"/>
        <v>#DIV/0!</v>
      </c>
      <c r="AD151" s="42" t="e">
        <f t="shared" si="36"/>
        <v>#DIV/0!</v>
      </c>
      <c r="AE151" s="182"/>
      <c r="AF151" s="182"/>
      <c r="AG151" s="356" t="e">
        <f t="shared" si="37"/>
        <v>#DIV/0!</v>
      </c>
      <c r="AH151" s="42" t="e">
        <f t="shared" si="38"/>
        <v>#DIV/0!</v>
      </c>
      <c r="AI151" s="182"/>
      <c r="AJ151" s="182"/>
      <c r="AK151" s="356" t="e">
        <f t="shared" si="39"/>
        <v>#DIV/0!</v>
      </c>
      <c r="AL151" s="42" t="e">
        <f t="shared" si="40"/>
        <v>#DIV/0!</v>
      </c>
      <c r="AM151" s="182">
        <f t="shared" si="41"/>
        <v>1</v>
      </c>
      <c r="AN151" s="182"/>
      <c r="AO151" s="356">
        <f t="shared" si="42"/>
        <v>0</v>
      </c>
      <c r="AP151" s="42">
        <f t="shared" si="43"/>
        <v>0</v>
      </c>
    </row>
    <row r="152" spans="1:42" s="49" customFormat="1" ht="216" customHeight="1" x14ac:dyDescent="0.25">
      <c r="A152" s="101" t="s">
        <v>248</v>
      </c>
      <c r="B152" s="1011" t="s">
        <v>84</v>
      </c>
      <c r="C152" s="1013"/>
      <c r="D152" s="448" t="s">
        <v>1846</v>
      </c>
      <c r="E152" s="450" t="s">
        <v>333</v>
      </c>
      <c r="F152" s="1226" t="s">
        <v>1845</v>
      </c>
      <c r="G152" s="1227"/>
      <c r="H152" s="1228" t="s">
        <v>1469</v>
      </c>
      <c r="I152" s="1229"/>
      <c r="J152" s="1230"/>
      <c r="K152" s="446">
        <v>43981</v>
      </c>
      <c r="L152" s="446" t="e">
        <v>#VALUE!</v>
      </c>
      <c r="M152" s="447"/>
      <c r="N152" s="445">
        <v>112067000</v>
      </c>
      <c r="O152" s="445"/>
      <c r="P152" s="650" t="s">
        <v>107</v>
      </c>
      <c r="Q152" s="588"/>
      <c r="R152" s="589"/>
      <c r="S152" s="93" t="s">
        <v>151</v>
      </c>
      <c r="T152" s="80" t="s">
        <v>58</v>
      </c>
      <c r="U152" s="294">
        <v>1</v>
      </c>
      <c r="V152" s="399">
        <v>1</v>
      </c>
      <c r="W152" s="182"/>
      <c r="X152" s="356">
        <f t="shared" si="33"/>
        <v>0</v>
      </c>
      <c r="Y152" s="42">
        <f t="shared" si="34"/>
        <v>0</v>
      </c>
      <c r="Z152" s="46"/>
      <c r="AA152" s="182"/>
      <c r="AB152" s="182"/>
      <c r="AC152" s="356" t="e">
        <f t="shared" si="35"/>
        <v>#DIV/0!</v>
      </c>
      <c r="AD152" s="42" t="e">
        <f t="shared" si="36"/>
        <v>#DIV/0!</v>
      </c>
      <c r="AE152" s="182"/>
      <c r="AF152" s="182"/>
      <c r="AG152" s="356" t="e">
        <f t="shared" si="37"/>
        <v>#DIV/0!</v>
      </c>
      <c r="AH152" s="42" t="e">
        <f t="shared" si="38"/>
        <v>#DIV/0!</v>
      </c>
      <c r="AI152" s="182"/>
      <c r="AJ152" s="182"/>
      <c r="AK152" s="356" t="e">
        <f t="shared" si="39"/>
        <v>#DIV/0!</v>
      </c>
      <c r="AL152" s="42" t="e">
        <f t="shared" si="40"/>
        <v>#DIV/0!</v>
      </c>
      <c r="AM152" s="182">
        <f t="shared" si="41"/>
        <v>1</v>
      </c>
      <c r="AN152" s="182"/>
      <c r="AO152" s="356">
        <f t="shared" si="42"/>
        <v>0</v>
      </c>
      <c r="AP152" s="42">
        <f t="shared" si="43"/>
        <v>0</v>
      </c>
    </row>
    <row r="153" spans="1:42" s="49" customFormat="1" ht="216" customHeight="1" x14ac:dyDescent="0.25">
      <c r="A153" s="101" t="s">
        <v>248</v>
      </c>
      <c r="B153" s="1011" t="s">
        <v>84</v>
      </c>
      <c r="C153" s="1013"/>
      <c r="D153" s="448" t="s">
        <v>1846</v>
      </c>
      <c r="E153" s="450" t="s">
        <v>333</v>
      </c>
      <c r="F153" s="1226" t="s">
        <v>1845</v>
      </c>
      <c r="G153" s="1227"/>
      <c r="H153" s="1228" t="s">
        <v>1850</v>
      </c>
      <c r="I153" s="1229"/>
      <c r="J153" s="1230"/>
      <c r="K153" s="446">
        <v>43871</v>
      </c>
      <c r="L153" s="446">
        <v>44171</v>
      </c>
      <c r="M153" s="447"/>
      <c r="N153" s="445">
        <v>30954000</v>
      </c>
      <c r="O153" s="445"/>
      <c r="P153" s="650" t="s">
        <v>107</v>
      </c>
      <c r="Q153" s="588"/>
      <c r="R153" s="589"/>
      <c r="S153" s="93" t="s">
        <v>151</v>
      </c>
      <c r="T153" s="80" t="s">
        <v>58</v>
      </c>
      <c r="U153" s="294">
        <v>1</v>
      </c>
      <c r="V153" s="399">
        <v>1</v>
      </c>
      <c r="W153" s="182"/>
      <c r="X153" s="356">
        <f t="shared" si="33"/>
        <v>0</v>
      </c>
      <c r="Y153" s="42">
        <f t="shared" si="34"/>
        <v>0</v>
      </c>
      <c r="Z153" s="46"/>
      <c r="AA153" s="182"/>
      <c r="AB153" s="182"/>
      <c r="AC153" s="356" t="e">
        <f t="shared" si="35"/>
        <v>#DIV/0!</v>
      </c>
      <c r="AD153" s="42" t="e">
        <f t="shared" si="36"/>
        <v>#DIV/0!</v>
      </c>
      <c r="AE153" s="182"/>
      <c r="AF153" s="182"/>
      <c r="AG153" s="356" t="e">
        <f t="shared" si="37"/>
        <v>#DIV/0!</v>
      </c>
      <c r="AH153" s="42" t="e">
        <f t="shared" si="38"/>
        <v>#DIV/0!</v>
      </c>
      <c r="AI153" s="182"/>
      <c r="AJ153" s="182"/>
      <c r="AK153" s="356" t="e">
        <f t="shared" si="39"/>
        <v>#DIV/0!</v>
      </c>
      <c r="AL153" s="42" t="e">
        <f t="shared" si="40"/>
        <v>#DIV/0!</v>
      </c>
      <c r="AM153" s="182">
        <f t="shared" si="41"/>
        <v>1</v>
      </c>
      <c r="AN153" s="182"/>
      <c r="AO153" s="356">
        <f t="shared" si="42"/>
        <v>0</v>
      </c>
      <c r="AP153" s="42">
        <f t="shared" si="43"/>
        <v>0</v>
      </c>
    </row>
    <row r="154" spans="1:42" s="49" customFormat="1" ht="216" customHeight="1" x14ac:dyDescent="0.25">
      <c r="A154" s="101" t="s">
        <v>248</v>
      </c>
      <c r="B154" s="1011" t="s">
        <v>84</v>
      </c>
      <c r="C154" s="1013"/>
      <c r="D154" s="448" t="s">
        <v>1846</v>
      </c>
      <c r="E154" s="450" t="s">
        <v>333</v>
      </c>
      <c r="F154" s="1226" t="s">
        <v>1845</v>
      </c>
      <c r="G154" s="1227"/>
      <c r="H154" s="1228" t="s">
        <v>1852</v>
      </c>
      <c r="I154" s="1229"/>
      <c r="J154" s="1230"/>
      <c r="K154" s="446"/>
      <c r="L154" s="446">
        <v>300</v>
      </c>
      <c r="M154" s="447"/>
      <c r="N154" s="445">
        <v>20636000</v>
      </c>
      <c r="O154" s="445"/>
      <c r="P154" s="650" t="s">
        <v>107</v>
      </c>
      <c r="Q154" s="588"/>
      <c r="R154" s="589"/>
      <c r="S154" s="93" t="s">
        <v>151</v>
      </c>
      <c r="T154" s="80" t="s">
        <v>58</v>
      </c>
      <c r="U154" s="294">
        <v>1</v>
      </c>
      <c r="V154" s="399">
        <v>1</v>
      </c>
      <c r="W154" s="182"/>
      <c r="X154" s="356">
        <f t="shared" si="33"/>
        <v>0</v>
      </c>
      <c r="Y154" s="42">
        <f t="shared" si="34"/>
        <v>0</v>
      </c>
      <c r="Z154" s="46"/>
      <c r="AA154" s="182"/>
      <c r="AB154" s="182"/>
      <c r="AC154" s="356" t="e">
        <f t="shared" si="35"/>
        <v>#DIV/0!</v>
      </c>
      <c r="AD154" s="42" t="e">
        <f t="shared" si="36"/>
        <v>#DIV/0!</v>
      </c>
      <c r="AE154" s="182"/>
      <c r="AF154" s="182"/>
      <c r="AG154" s="356" t="e">
        <f t="shared" si="37"/>
        <v>#DIV/0!</v>
      </c>
      <c r="AH154" s="42" t="e">
        <f t="shared" si="38"/>
        <v>#DIV/0!</v>
      </c>
      <c r="AI154" s="182"/>
      <c r="AJ154" s="182"/>
      <c r="AK154" s="356" t="e">
        <f t="shared" si="39"/>
        <v>#DIV/0!</v>
      </c>
      <c r="AL154" s="42" t="e">
        <f t="shared" si="40"/>
        <v>#DIV/0!</v>
      </c>
      <c r="AM154" s="182">
        <f t="shared" si="41"/>
        <v>1</v>
      </c>
      <c r="AN154" s="182"/>
      <c r="AO154" s="356">
        <f t="shared" si="42"/>
        <v>0</v>
      </c>
      <c r="AP154" s="42">
        <f t="shared" si="43"/>
        <v>0</v>
      </c>
    </row>
    <row r="155" spans="1:42" s="49" customFormat="1" ht="216" customHeight="1" x14ac:dyDescent="0.25">
      <c r="A155" s="101" t="s">
        <v>248</v>
      </c>
      <c r="B155" s="1011" t="s">
        <v>84</v>
      </c>
      <c r="C155" s="1013"/>
      <c r="D155" s="448" t="s">
        <v>1846</v>
      </c>
      <c r="E155" s="450" t="s">
        <v>333</v>
      </c>
      <c r="F155" s="1226" t="s">
        <v>1845</v>
      </c>
      <c r="G155" s="1227"/>
      <c r="H155" s="1228" t="s">
        <v>1853</v>
      </c>
      <c r="I155" s="1229"/>
      <c r="J155" s="1230"/>
      <c r="K155" s="446"/>
      <c r="L155" s="446">
        <v>300</v>
      </c>
      <c r="M155" s="447"/>
      <c r="N155" s="445">
        <v>83060000</v>
      </c>
      <c r="O155" s="445"/>
      <c r="P155" s="650" t="s">
        <v>107</v>
      </c>
      <c r="Q155" s="588"/>
      <c r="R155" s="589"/>
      <c r="S155" s="93" t="s">
        <v>151</v>
      </c>
      <c r="T155" s="80" t="s">
        <v>58</v>
      </c>
      <c r="U155" s="294">
        <v>1</v>
      </c>
      <c r="V155" s="399">
        <v>1</v>
      </c>
      <c r="W155" s="182"/>
      <c r="X155" s="356">
        <f t="shared" si="33"/>
        <v>0</v>
      </c>
      <c r="Y155" s="42">
        <f t="shared" si="34"/>
        <v>0</v>
      </c>
      <c r="Z155" s="46"/>
      <c r="AA155" s="182"/>
      <c r="AB155" s="182"/>
      <c r="AC155" s="356" t="e">
        <f t="shared" si="35"/>
        <v>#DIV/0!</v>
      </c>
      <c r="AD155" s="42" t="e">
        <f t="shared" si="36"/>
        <v>#DIV/0!</v>
      </c>
      <c r="AE155" s="182"/>
      <c r="AF155" s="182"/>
      <c r="AG155" s="356" t="e">
        <f t="shared" si="37"/>
        <v>#DIV/0!</v>
      </c>
      <c r="AH155" s="42" t="e">
        <f t="shared" si="38"/>
        <v>#DIV/0!</v>
      </c>
      <c r="AI155" s="182"/>
      <c r="AJ155" s="182"/>
      <c r="AK155" s="356" t="e">
        <f t="shared" si="39"/>
        <v>#DIV/0!</v>
      </c>
      <c r="AL155" s="42" t="e">
        <f t="shared" si="40"/>
        <v>#DIV/0!</v>
      </c>
      <c r="AM155" s="182">
        <f t="shared" si="41"/>
        <v>1</v>
      </c>
      <c r="AN155" s="182"/>
      <c r="AO155" s="356">
        <f t="shared" si="42"/>
        <v>0</v>
      </c>
      <c r="AP155" s="42">
        <f t="shared" si="43"/>
        <v>0</v>
      </c>
    </row>
    <row r="156" spans="1:42" s="49" customFormat="1" ht="216" customHeight="1" x14ac:dyDescent="0.25">
      <c r="A156" s="101" t="s">
        <v>248</v>
      </c>
      <c r="B156" s="1011" t="s">
        <v>84</v>
      </c>
      <c r="C156" s="1013"/>
      <c r="D156" s="448" t="s">
        <v>1846</v>
      </c>
      <c r="E156" s="450" t="s">
        <v>333</v>
      </c>
      <c r="F156" s="1226" t="s">
        <v>1845</v>
      </c>
      <c r="G156" s="1227"/>
      <c r="H156" s="1228" t="s">
        <v>1854</v>
      </c>
      <c r="I156" s="1229"/>
      <c r="J156" s="1230"/>
      <c r="K156" s="446"/>
      <c r="L156" s="446">
        <v>300</v>
      </c>
      <c r="M156" s="447"/>
      <c r="N156" s="445">
        <v>41272000</v>
      </c>
      <c r="O156" s="445"/>
      <c r="P156" s="650" t="s">
        <v>107</v>
      </c>
      <c r="Q156" s="588"/>
      <c r="R156" s="589"/>
      <c r="S156" s="93" t="s">
        <v>151</v>
      </c>
      <c r="T156" s="80" t="s">
        <v>58</v>
      </c>
      <c r="U156" s="294">
        <v>1</v>
      </c>
      <c r="V156" s="399">
        <v>1</v>
      </c>
      <c r="W156" s="182"/>
      <c r="X156" s="356">
        <f t="shared" si="33"/>
        <v>0</v>
      </c>
      <c r="Y156" s="42">
        <f t="shared" si="34"/>
        <v>0</v>
      </c>
      <c r="Z156" s="46"/>
      <c r="AA156" s="182"/>
      <c r="AB156" s="182"/>
      <c r="AC156" s="356" t="e">
        <f t="shared" si="35"/>
        <v>#DIV/0!</v>
      </c>
      <c r="AD156" s="42" t="e">
        <f t="shared" si="36"/>
        <v>#DIV/0!</v>
      </c>
      <c r="AE156" s="182"/>
      <c r="AF156" s="182"/>
      <c r="AG156" s="356" t="e">
        <f t="shared" si="37"/>
        <v>#DIV/0!</v>
      </c>
      <c r="AH156" s="42" t="e">
        <f t="shared" si="38"/>
        <v>#DIV/0!</v>
      </c>
      <c r="AI156" s="182"/>
      <c r="AJ156" s="182"/>
      <c r="AK156" s="356" t="e">
        <f t="shared" si="39"/>
        <v>#DIV/0!</v>
      </c>
      <c r="AL156" s="42" t="e">
        <f t="shared" si="40"/>
        <v>#DIV/0!</v>
      </c>
      <c r="AM156" s="182">
        <f t="shared" si="41"/>
        <v>1</v>
      </c>
      <c r="AN156" s="182"/>
      <c r="AO156" s="356">
        <f t="shared" si="42"/>
        <v>0</v>
      </c>
      <c r="AP156" s="42">
        <f t="shared" si="43"/>
        <v>0</v>
      </c>
    </row>
    <row r="157" spans="1:42" s="49" customFormat="1" ht="216" customHeight="1" x14ac:dyDescent="0.25">
      <c r="A157" s="101" t="s">
        <v>248</v>
      </c>
      <c r="B157" s="1011" t="s">
        <v>84</v>
      </c>
      <c r="C157" s="1013"/>
      <c r="D157" s="448" t="s">
        <v>1846</v>
      </c>
      <c r="E157" s="450" t="s">
        <v>333</v>
      </c>
      <c r="F157" s="1226" t="s">
        <v>1845</v>
      </c>
      <c r="G157" s="1227"/>
      <c r="H157" s="1228" t="s">
        <v>1855</v>
      </c>
      <c r="I157" s="1229"/>
      <c r="J157" s="1230"/>
      <c r="K157" s="446"/>
      <c r="L157" s="446">
        <v>180</v>
      </c>
      <c r="M157" s="447"/>
      <c r="N157" s="445">
        <v>86000000</v>
      </c>
      <c r="O157" s="445"/>
      <c r="P157" s="650" t="s">
        <v>107</v>
      </c>
      <c r="Q157" s="588"/>
      <c r="R157" s="589"/>
      <c r="S157" s="93" t="s">
        <v>151</v>
      </c>
      <c r="T157" s="80" t="s">
        <v>58</v>
      </c>
      <c r="U157" s="294">
        <v>1</v>
      </c>
      <c r="V157" s="399">
        <v>1</v>
      </c>
      <c r="W157" s="182"/>
      <c r="X157" s="356">
        <f t="shared" si="33"/>
        <v>0</v>
      </c>
      <c r="Y157" s="42">
        <f t="shared" si="34"/>
        <v>0</v>
      </c>
      <c r="Z157" s="46"/>
      <c r="AA157" s="182"/>
      <c r="AB157" s="182"/>
      <c r="AC157" s="356" t="e">
        <f t="shared" si="35"/>
        <v>#DIV/0!</v>
      </c>
      <c r="AD157" s="42" t="e">
        <f t="shared" si="36"/>
        <v>#DIV/0!</v>
      </c>
      <c r="AE157" s="182"/>
      <c r="AF157" s="182"/>
      <c r="AG157" s="356" t="e">
        <f t="shared" si="37"/>
        <v>#DIV/0!</v>
      </c>
      <c r="AH157" s="42" t="e">
        <f t="shared" si="38"/>
        <v>#DIV/0!</v>
      </c>
      <c r="AI157" s="182"/>
      <c r="AJ157" s="182"/>
      <c r="AK157" s="356" t="e">
        <f t="shared" si="39"/>
        <v>#DIV/0!</v>
      </c>
      <c r="AL157" s="42" t="e">
        <f t="shared" si="40"/>
        <v>#DIV/0!</v>
      </c>
      <c r="AM157" s="182">
        <f t="shared" si="41"/>
        <v>1</v>
      </c>
      <c r="AN157" s="182"/>
      <c r="AO157" s="356">
        <f t="shared" si="42"/>
        <v>0</v>
      </c>
      <c r="AP157" s="42">
        <f t="shared" si="43"/>
        <v>0</v>
      </c>
    </row>
    <row r="158" spans="1:42" s="49" customFormat="1" ht="216" customHeight="1" x14ac:dyDescent="0.25">
      <c r="A158" s="101" t="s">
        <v>248</v>
      </c>
      <c r="B158" s="1011" t="s">
        <v>84</v>
      </c>
      <c r="C158" s="1013"/>
      <c r="D158" s="448" t="s">
        <v>1846</v>
      </c>
      <c r="E158" s="450" t="s">
        <v>333</v>
      </c>
      <c r="F158" s="1226" t="s">
        <v>1845</v>
      </c>
      <c r="G158" s="1227"/>
      <c r="H158" s="1228" t="s">
        <v>1847</v>
      </c>
      <c r="I158" s="1229"/>
      <c r="J158" s="1230"/>
      <c r="K158" s="446">
        <v>43920</v>
      </c>
      <c r="L158" s="446">
        <v>44100</v>
      </c>
      <c r="M158" s="447"/>
      <c r="N158" s="445">
        <v>40908000</v>
      </c>
      <c r="O158" s="445"/>
      <c r="P158" s="650" t="s">
        <v>107</v>
      </c>
      <c r="Q158" s="588"/>
      <c r="R158" s="589"/>
      <c r="S158" s="93" t="s">
        <v>151</v>
      </c>
      <c r="T158" s="80" t="s">
        <v>58</v>
      </c>
      <c r="U158" s="294">
        <v>1</v>
      </c>
      <c r="V158" s="399">
        <v>1</v>
      </c>
      <c r="W158" s="182"/>
      <c r="X158" s="356">
        <f t="shared" si="33"/>
        <v>0</v>
      </c>
      <c r="Y158" s="42">
        <f t="shared" si="34"/>
        <v>0</v>
      </c>
      <c r="Z158" s="46"/>
      <c r="AA158" s="182"/>
      <c r="AB158" s="182"/>
      <c r="AC158" s="356" t="e">
        <f t="shared" si="35"/>
        <v>#DIV/0!</v>
      </c>
      <c r="AD158" s="42" t="e">
        <f t="shared" si="36"/>
        <v>#DIV/0!</v>
      </c>
      <c r="AE158" s="182"/>
      <c r="AF158" s="182"/>
      <c r="AG158" s="356" t="e">
        <f t="shared" si="37"/>
        <v>#DIV/0!</v>
      </c>
      <c r="AH158" s="42" t="e">
        <f t="shared" si="38"/>
        <v>#DIV/0!</v>
      </c>
      <c r="AI158" s="182"/>
      <c r="AJ158" s="182"/>
      <c r="AK158" s="356" t="e">
        <f t="shared" si="39"/>
        <v>#DIV/0!</v>
      </c>
      <c r="AL158" s="42" t="e">
        <f t="shared" si="40"/>
        <v>#DIV/0!</v>
      </c>
      <c r="AM158" s="182">
        <f t="shared" si="41"/>
        <v>1</v>
      </c>
      <c r="AN158" s="182"/>
      <c r="AO158" s="356">
        <f t="shared" si="42"/>
        <v>0</v>
      </c>
      <c r="AP158" s="42">
        <f t="shared" si="43"/>
        <v>0</v>
      </c>
    </row>
    <row r="159" spans="1:42" s="49" customFormat="1" ht="216" customHeight="1" x14ac:dyDescent="0.25">
      <c r="A159" s="101" t="s">
        <v>248</v>
      </c>
      <c r="B159" s="1011" t="s">
        <v>84</v>
      </c>
      <c r="C159" s="1013"/>
      <c r="D159" s="448" t="s">
        <v>1846</v>
      </c>
      <c r="E159" s="450" t="s">
        <v>333</v>
      </c>
      <c r="F159" s="1226" t="s">
        <v>1845</v>
      </c>
      <c r="G159" s="1227"/>
      <c r="H159" s="1228" t="s">
        <v>1857</v>
      </c>
      <c r="I159" s="1229"/>
      <c r="J159" s="1230"/>
      <c r="K159" s="446">
        <v>43951</v>
      </c>
      <c r="L159" s="446">
        <v>44131</v>
      </c>
      <c r="M159" s="447"/>
      <c r="N159" s="445">
        <v>20636000</v>
      </c>
      <c r="O159" s="445"/>
      <c r="P159" s="650" t="s">
        <v>107</v>
      </c>
      <c r="Q159" s="588"/>
      <c r="R159" s="589"/>
      <c r="S159" s="93" t="s">
        <v>151</v>
      </c>
      <c r="T159" s="80" t="s">
        <v>58</v>
      </c>
      <c r="U159" s="294">
        <v>1</v>
      </c>
      <c r="V159" s="399">
        <v>1</v>
      </c>
      <c r="W159" s="182"/>
      <c r="X159" s="356">
        <f t="shared" si="33"/>
        <v>0</v>
      </c>
      <c r="Y159" s="42">
        <f t="shared" si="34"/>
        <v>0</v>
      </c>
      <c r="Z159" s="46"/>
      <c r="AA159" s="182"/>
      <c r="AB159" s="182"/>
      <c r="AC159" s="356" t="e">
        <f t="shared" si="35"/>
        <v>#DIV/0!</v>
      </c>
      <c r="AD159" s="42" t="e">
        <f t="shared" si="36"/>
        <v>#DIV/0!</v>
      </c>
      <c r="AE159" s="182"/>
      <c r="AF159" s="182"/>
      <c r="AG159" s="356" t="e">
        <f t="shared" si="37"/>
        <v>#DIV/0!</v>
      </c>
      <c r="AH159" s="42" t="e">
        <f t="shared" si="38"/>
        <v>#DIV/0!</v>
      </c>
      <c r="AI159" s="182"/>
      <c r="AJ159" s="182"/>
      <c r="AK159" s="356" t="e">
        <f t="shared" si="39"/>
        <v>#DIV/0!</v>
      </c>
      <c r="AL159" s="42" t="e">
        <f t="shared" si="40"/>
        <v>#DIV/0!</v>
      </c>
      <c r="AM159" s="182">
        <f t="shared" si="41"/>
        <v>1</v>
      </c>
      <c r="AN159" s="182"/>
      <c r="AO159" s="356">
        <f t="shared" si="42"/>
        <v>0</v>
      </c>
      <c r="AP159" s="42">
        <f t="shared" si="43"/>
        <v>0</v>
      </c>
    </row>
    <row r="160" spans="1:42" s="49" customFormat="1" ht="216" customHeight="1" x14ac:dyDescent="0.25">
      <c r="A160" s="101" t="s">
        <v>248</v>
      </c>
      <c r="B160" s="1011" t="s">
        <v>84</v>
      </c>
      <c r="C160" s="1013"/>
      <c r="D160" s="448" t="s">
        <v>1846</v>
      </c>
      <c r="E160" s="450" t="s">
        <v>333</v>
      </c>
      <c r="F160" s="1226" t="s">
        <v>1845</v>
      </c>
      <c r="G160" s="1227"/>
      <c r="H160" s="1228" t="s">
        <v>1847</v>
      </c>
      <c r="I160" s="1229"/>
      <c r="J160" s="1230"/>
      <c r="K160" s="446">
        <v>43920</v>
      </c>
      <c r="L160" s="446">
        <v>44100</v>
      </c>
      <c r="M160" s="447"/>
      <c r="N160" s="445">
        <v>53809000</v>
      </c>
      <c r="O160" s="445"/>
      <c r="P160" s="650" t="s">
        <v>107</v>
      </c>
      <c r="Q160" s="588"/>
      <c r="R160" s="589"/>
      <c r="S160" s="93" t="s">
        <v>151</v>
      </c>
      <c r="T160" s="80" t="s">
        <v>58</v>
      </c>
      <c r="U160" s="294">
        <v>1</v>
      </c>
      <c r="V160" s="399">
        <v>1</v>
      </c>
      <c r="W160" s="182"/>
      <c r="X160" s="356">
        <f t="shared" si="33"/>
        <v>0</v>
      </c>
      <c r="Y160" s="42">
        <f t="shared" si="34"/>
        <v>0</v>
      </c>
      <c r="Z160" s="46"/>
      <c r="AA160" s="182"/>
      <c r="AB160" s="182"/>
      <c r="AC160" s="356" t="e">
        <f t="shared" si="35"/>
        <v>#DIV/0!</v>
      </c>
      <c r="AD160" s="42" t="e">
        <f t="shared" si="36"/>
        <v>#DIV/0!</v>
      </c>
      <c r="AE160" s="182"/>
      <c r="AF160" s="182"/>
      <c r="AG160" s="356" t="e">
        <f t="shared" si="37"/>
        <v>#DIV/0!</v>
      </c>
      <c r="AH160" s="42" t="e">
        <f t="shared" si="38"/>
        <v>#DIV/0!</v>
      </c>
      <c r="AI160" s="182"/>
      <c r="AJ160" s="182"/>
      <c r="AK160" s="356" t="e">
        <f t="shared" si="39"/>
        <v>#DIV/0!</v>
      </c>
      <c r="AL160" s="42" t="e">
        <f t="shared" si="40"/>
        <v>#DIV/0!</v>
      </c>
      <c r="AM160" s="182">
        <f t="shared" si="41"/>
        <v>1</v>
      </c>
      <c r="AN160" s="182"/>
      <c r="AO160" s="356">
        <f t="shared" si="42"/>
        <v>0</v>
      </c>
      <c r="AP160" s="42">
        <f t="shared" si="43"/>
        <v>0</v>
      </c>
    </row>
    <row r="161" spans="1:42" s="49" customFormat="1" ht="216" customHeight="1" x14ac:dyDescent="0.25">
      <c r="A161" s="101" t="s">
        <v>248</v>
      </c>
      <c r="B161" s="1011" t="s">
        <v>84</v>
      </c>
      <c r="C161" s="1013"/>
      <c r="D161" s="448" t="s">
        <v>1846</v>
      </c>
      <c r="E161" s="450" t="s">
        <v>333</v>
      </c>
      <c r="F161" s="1226" t="s">
        <v>1845</v>
      </c>
      <c r="G161" s="1227"/>
      <c r="H161" s="1228" t="s">
        <v>1859</v>
      </c>
      <c r="I161" s="1229"/>
      <c r="J161" s="1230"/>
      <c r="K161" s="446">
        <v>43981</v>
      </c>
      <c r="L161" s="446" t="e">
        <v>#VALUE!</v>
      </c>
      <c r="M161" s="447"/>
      <c r="N161" s="445">
        <v>4192426545</v>
      </c>
      <c r="O161" s="445"/>
      <c r="P161" s="650" t="s">
        <v>107</v>
      </c>
      <c r="Q161" s="588"/>
      <c r="R161" s="589"/>
      <c r="S161" s="93" t="s">
        <v>151</v>
      </c>
      <c r="T161" s="80" t="s">
        <v>58</v>
      </c>
      <c r="U161" s="294">
        <v>1</v>
      </c>
      <c r="V161" s="399">
        <v>1</v>
      </c>
      <c r="W161" s="182"/>
      <c r="X161" s="356">
        <f t="shared" si="33"/>
        <v>0</v>
      </c>
      <c r="Y161" s="42">
        <f t="shared" si="34"/>
        <v>0</v>
      </c>
      <c r="Z161" s="46"/>
      <c r="AA161" s="182"/>
      <c r="AB161" s="182"/>
      <c r="AC161" s="356" t="e">
        <f t="shared" si="35"/>
        <v>#DIV/0!</v>
      </c>
      <c r="AD161" s="42" t="e">
        <f t="shared" si="36"/>
        <v>#DIV/0!</v>
      </c>
      <c r="AE161" s="182"/>
      <c r="AF161" s="182"/>
      <c r="AG161" s="356" t="e">
        <f t="shared" si="37"/>
        <v>#DIV/0!</v>
      </c>
      <c r="AH161" s="42" t="e">
        <f t="shared" si="38"/>
        <v>#DIV/0!</v>
      </c>
      <c r="AI161" s="182"/>
      <c r="AJ161" s="182"/>
      <c r="AK161" s="356" t="e">
        <f t="shared" si="39"/>
        <v>#DIV/0!</v>
      </c>
      <c r="AL161" s="42" t="e">
        <f t="shared" si="40"/>
        <v>#DIV/0!</v>
      </c>
      <c r="AM161" s="182">
        <f t="shared" si="41"/>
        <v>1</v>
      </c>
      <c r="AN161" s="182"/>
      <c r="AO161" s="356">
        <f t="shared" si="42"/>
        <v>0</v>
      </c>
      <c r="AP161" s="42">
        <f t="shared" si="43"/>
        <v>0</v>
      </c>
    </row>
    <row r="162" spans="1:42" s="49" customFormat="1" ht="216" customHeight="1" x14ac:dyDescent="0.25">
      <c r="A162" s="101" t="s">
        <v>248</v>
      </c>
      <c r="B162" s="1011" t="s">
        <v>84</v>
      </c>
      <c r="C162" s="1013"/>
      <c r="D162" s="448" t="s">
        <v>1846</v>
      </c>
      <c r="E162" s="450" t="s">
        <v>333</v>
      </c>
      <c r="F162" s="1226" t="s">
        <v>1845</v>
      </c>
      <c r="G162" s="1227"/>
      <c r="H162" s="1228" t="s">
        <v>1861</v>
      </c>
      <c r="I162" s="1229"/>
      <c r="J162" s="1230"/>
      <c r="K162" s="446">
        <v>43920</v>
      </c>
      <c r="L162" s="446">
        <v>44190</v>
      </c>
      <c r="M162" s="447"/>
      <c r="N162" s="445">
        <v>2678729000</v>
      </c>
      <c r="O162" s="445"/>
      <c r="P162" s="650" t="s">
        <v>107</v>
      </c>
      <c r="Q162" s="588"/>
      <c r="R162" s="589"/>
      <c r="S162" s="93" t="s">
        <v>151</v>
      </c>
      <c r="T162" s="80" t="s">
        <v>58</v>
      </c>
      <c r="U162" s="294">
        <v>1</v>
      </c>
      <c r="V162" s="399">
        <v>1</v>
      </c>
      <c r="W162" s="182"/>
      <c r="X162" s="356">
        <f t="shared" si="33"/>
        <v>0</v>
      </c>
      <c r="Y162" s="42">
        <f t="shared" si="34"/>
        <v>0</v>
      </c>
      <c r="Z162" s="46"/>
      <c r="AA162" s="182"/>
      <c r="AB162" s="182"/>
      <c r="AC162" s="356" t="e">
        <f t="shared" si="35"/>
        <v>#DIV/0!</v>
      </c>
      <c r="AD162" s="42" t="e">
        <f t="shared" si="36"/>
        <v>#DIV/0!</v>
      </c>
      <c r="AE162" s="182"/>
      <c r="AF162" s="182"/>
      <c r="AG162" s="356" t="e">
        <f t="shared" si="37"/>
        <v>#DIV/0!</v>
      </c>
      <c r="AH162" s="42" t="e">
        <f t="shared" si="38"/>
        <v>#DIV/0!</v>
      </c>
      <c r="AI162" s="182"/>
      <c r="AJ162" s="182"/>
      <c r="AK162" s="356" t="e">
        <f t="shared" si="39"/>
        <v>#DIV/0!</v>
      </c>
      <c r="AL162" s="42" t="e">
        <f t="shared" si="40"/>
        <v>#DIV/0!</v>
      </c>
      <c r="AM162" s="182">
        <f t="shared" si="41"/>
        <v>1</v>
      </c>
      <c r="AN162" s="182"/>
      <c r="AO162" s="356">
        <f t="shared" si="42"/>
        <v>0</v>
      </c>
      <c r="AP162" s="42">
        <f t="shared" si="43"/>
        <v>0</v>
      </c>
    </row>
    <row r="163" spans="1:42" s="49" customFormat="1" ht="216" customHeight="1" x14ac:dyDescent="0.25">
      <c r="A163" s="101" t="s">
        <v>248</v>
      </c>
      <c r="B163" s="1011" t="s">
        <v>84</v>
      </c>
      <c r="C163" s="1013"/>
      <c r="D163" s="448" t="s">
        <v>1846</v>
      </c>
      <c r="E163" s="450" t="s">
        <v>333</v>
      </c>
      <c r="F163" s="1226" t="s">
        <v>1845</v>
      </c>
      <c r="G163" s="1227"/>
      <c r="H163" s="1228" t="s">
        <v>1861</v>
      </c>
      <c r="I163" s="1229"/>
      <c r="J163" s="1230"/>
      <c r="K163" s="446">
        <v>43920</v>
      </c>
      <c r="L163" s="446">
        <v>44190</v>
      </c>
      <c r="M163" s="447"/>
      <c r="N163" s="445">
        <v>13484637455</v>
      </c>
      <c r="O163" s="445"/>
      <c r="P163" s="650" t="s">
        <v>107</v>
      </c>
      <c r="Q163" s="588"/>
      <c r="R163" s="589"/>
      <c r="S163" s="93" t="s">
        <v>151</v>
      </c>
      <c r="T163" s="80" t="s">
        <v>58</v>
      </c>
      <c r="U163" s="294">
        <v>1</v>
      </c>
      <c r="V163" s="399">
        <v>1</v>
      </c>
      <c r="W163" s="182"/>
      <c r="X163" s="356">
        <f t="shared" si="33"/>
        <v>0</v>
      </c>
      <c r="Y163" s="42">
        <f t="shared" si="34"/>
        <v>0</v>
      </c>
      <c r="Z163" s="46"/>
      <c r="AA163" s="182"/>
      <c r="AB163" s="182"/>
      <c r="AC163" s="356" t="e">
        <f t="shared" si="35"/>
        <v>#DIV/0!</v>
      </c>
      <c r="AD163" s="42" t="e">
        <f t="shared" si="36"/>
        <v>#DIV/0!</v>
      </c>
      <c r="AE163" s="182"/>
      <c r="AF163" s="182"/>
      <c r="AG163" s="356" t="e">
        <f t="shared" si="37"/>
        <v>#DIV/0!</v>
      </c>
      <c r="AH163" s="42" t="e">
        <f t="shared" si="38"/>
        <v>#DIV/0!</v>
      </c>
      <c r="AI163" s="182"/>
      <c r="AJ163" s="182"/>
      <c r="AK163" s="356" t="e">
        <f t="shared" si="39"/>
        <v>#DIV/0!</v>
      </c>
      <c r="AL163" s="42" t="e">
        <f t="shared" si="40"/>
        <v>#DIV/0!</v>
      </c>
      <c r="AM163" s="182">
        <f t="shared" si="41"/>
        <v>1</v>
      </c>
      <c r="AN163" s="182"/>
      <c r="AO163" s="356">
        <f t="shared" si="42"/>
        <v>0</v>
      </c>
      <c r="AP163" s="42">
        <f t="shared" si="43"/>
        <v>0</v>
      </c>
    </row>
    <row r="164" spans="1:42" s="49" customFormat="1" ht="216" customHeight="1" x14ac:dyDescent="0.25">
      <c r="A164" s="101" t="s">
        <v>248</v>
      </c>
      <c r="B164" s="1011" t="s">
        <v>84</v>
      </c>
      <c r="C164" s="1013"/>
      <c r="D164" s="448" t="s">
        <v>1846</v>
      </c>
      <c r="E164" s="450" t="s">
        <v>333</v>
      </c>
      <c r="F164" s="1226" t="s">
        <v>1845</v>
      </c>
      <c r="G164" s="1227"/>
      <c r="H164" s="1228" t="s">
        <v>1469</v>
      </c>
      <c r="I164" s="1229"/>
      <c r="J164" s="1230"/>
      <c r="K164" s="446">
        <v>43981</v>
      </c>
      <c r="L164" s="446" t="e">
        <v>#VALUE!</v>
      </c>
      <c r="M164" s="447"/>
      <c r="N164" s="445">
        <v>40139000</v>
      </c>
      <c r="O164" s="445"/>
      <c r="P164" s="650" t="s">
        <v>107</v>
      </c>
      <c r="Q164" s="588"/>
      <c r="R164" s="589"/>
      <c r="S164" s="93" t="s">
        <v>151</v>
      </c>
      <c r="T164" s="80" t="s">
        <v>58</v>
      </c>
      <c r="U164" s="294">
        <v>1</v>
      </c>
      <c r="V164" s="399">
        <v>1</v>
      </c>
      <c r="W164" s="182"/>
      <c r="X164" s="356">
        <f t="shared" si="33"/>
        <v>0</v>
      </c>
      <c r="Y164" s="42">
        <f t="shared" si="34"/>
        <v>0</v>
      </c>
      <c r="Z164" s="46"/>
      <c r="AA164" s="182"/>
      <c r="AB164" s="182"/>
      <c r="AC164" s="356" t="e">
        <f t="shared" si="35"/>
        <v>#DIV/0!</v>
      </c>
      <c r="AD164" s="42" t="e">
        <f t="shared" si="36"/>
        <v>#DIV/0!</v>
      </c>
      <c r="AE164" s="182"/>
      <c r="AF164" s="182"/>
      <c r="AG164" s="356" t="e">
        <f t="shared" si="37"/>
        <v>#DIV/0!</v>
      </c>
      <c r="AH164" s="42" t="e">
        <f t="shared" si="38"/>
        <v>#DIV/0!</v>
      </c>
      <c r="AI164" s="182"/>
      <c r="AJ164" s="182"/>
      <c r="AK164" s="356" t="e">
        <f t="shared" si="39"/>
        <v>#DIV/0!</v>
      </c>
      <c r="AL164" s="42" t="e">
        <f t="shared" si="40"/>
        <v>#DIV/0!</v>
      </c>
      <c r="AM164" s="182">
        <f t="shared" si="41"/>
        <v>1</v>
      </c>
      <c r="AN164" s="182"/>
      <c r="AO164" s="356">
        <f t="shared" si="42"/>
        <v>0</v>
      </c>
      <c r="AP164" s="42">
        <f t="shared" si="43"/>
        <v>0</v>
      </c>
    </row>
    <row r="165" spans="1:42" s="49" customFormat="1" ht="216" customHeight="1" x14ac:dyDescent="0.25">
      <c r="A165" s="101" t="s">
        <v>248</v>
      </c>
      <c r="B165" s="1011" t="s">
        <v>84</v>
      </c>
      <c r="C165" s="1013"/>
      <c r="D165" s="448" t="s">
        <v>242</v>
      </c>
      <c r="E165" s="450" t="s">
        <v>333</v>
      </c>
      <c r="F165" s="1226" t="s">
        <v>1865</v>
      </c>
      <c r="G165" s="1227"/>
      <c r="H165" s="1228" t="s">
        <v>1866</v>
      </c>
      <c r="I165" s="1229"/>
      <c r="J165" s="1230"/>
      <c r="K165" s="446">
        <v>43951</v>
      </c>
      <c r="L165" s="446" t="e">
        <v>#VALUE!</v>
      </c>
      <c r="M165" s="447"/>
      <c r="N165" s="445">
        <v>56722000</v>
      </c>
      <c r="O165" s="445"/>
      <c r="P165" s="650" t="s">
        <v>107</v>
      </c>
      <c r="Q165" s="588"/>
      <c r="R165" s="589"/>
      <c r="S165" s="93" t="s">
        <v>151</v>
      </c>
      <c r="T165" s="80" t="s">
        <v>58</v>
      </c>
      <c r="U165" s="294">
        <v>1</v>
      </c>
      <c r="V165" s="399">
        <v>1</v>
      </c>
      <c r="W165" s="182"/>
      <c r="X165" s="356">
        <f t="shared" si="33"/>
        <v>0</v>
      </c>
      <c r="Y165" s="42">
        <f t="shared" si="34"/>
        <v>0</v>
      </c>
      <c r="Z165" s="46"/>
      <c r="AA165" s="182"/>
      <c r="AB165" s="182"/>
      <c r="AC165" s="356" t="e">
        <f t="shared" si="35"/>
        <v>#DIV/0!</v>
      </c>
      <c r="AD165" s="42" t="e">
        <f t="shared" si="36"/>
        <v>#DIV/0!</v>
      </c>
      <c r="AE165" s="182"/>
      <c r="AF165" s="182"/>
      <c r="AG165" s="356" t="e">
        <f t="shared" si="37"/>
        <v>#DIV/0!</v>
      </c>
      <c r="AH165" s="42" t="e">
        <f t="shared" si="38"/>
        <v>#DIV/0!</v>
      </c>
      <c r="AI165" s="182"/>
      <c r="AJ165" s="182"/>
      <c r="AK165" s="356" t="e">
        <f t="shared" si="39"/>
        <v>#DIV/0!</v>
      </c>
      <c r="AL165" s="42" t="e">
        <f t="shared" si="40"/>
        <v>#DIV/0!</v>
      </c>
      <c r="AM165" s="182">
        <f t="shared" si="41"/>
        <v>1</v>
      </c>
      <c r="AN165" s="182"/>
      <c r="AO165" s="356">
        <f t="shared" si="42"/>
        <v>0</v>
      </c>
      <c r="AP165" s="42">
        <f t="shared" si="43"/>
        <v>0</v>
      </c>
    </row>
    <row r="166" spans="1:42" s="49" customFormat="1" ht="216" customHeight="1" x14ac:dyDescent="0.25">
      <c r="A166" s="101" t="s">
        <v>248</v>
      </c>
      <c r="B166" s="1011" t="s">
        <v>84</v>
      </c>
      <c r="C166" s="1013"/>
      <c r="D166" s="448" t="s">
        <v>241</v>
      </c>
      <c r="E166" s="450" t="s">
        <v>333</v>
      </c>
      <c r="F166" s="1226" t="s">
        <v>1872</v>
      </c>
      <c r="G166" s="1227"/>
      <c r="H166" s="1228" t="s">
        <v>1873</v>
      </c>
      <c r="I166" s="1229"/>
      <c r="J166" s="1230"/>
      <c r="K166" s="446">
        <v>43885</v>
      </c>
      <c r="L166" s="446">
        <v>44185</v>
      </c>
      <c r="M166" s="447"/>
      <c r="N166" s="445">
        <v>69155000</v>
      </c>
      <c r="O166" s="445"/>
      <c r="P166" s="650" t="s">
        <v>107</v>
      </c>
      <c r="Q166" s="588"/>
      <c r="R166" s="589"/>
      <c r="S166" s="93" t="s">
        <v>151</v>
      </c>
      <c r="T166" s="80" t="s">
        <v>58</v>
      </c>
      <c r="U166" s="294">
        <v>1</v>
      </c>
      <c r="V166" s="399">
        <v>1</v>
      </c>
      <c r="W166" s="182"/>
      <c r="X166" s="356">
        <f t="shared" si="33"/>
        <v>0</v>
      </c>
      <c r="Y166" s="42">
        <f t="shared" si="34"/>
        <v>0</v>
      </c>
      <c r="Z166" s="46"/>
      <c r="AA166" s="182"/>
      <c r="AB166" s="182"/>
      <c r="AC166" s="356" t="e">
        <f t="shared" si="35"/>
        <v>#DIV/0!</v>
      </c>
      <c r="AD166" s="42" t="e">
        <f t="shared" si="36"/>
        <v>#DIV/0!</v>
      </c>
      <c r="AE166" s="182"/>
      <c r="AF166" s="182"/>
      <c r="AG166" s="356" t="e">
        <f t="shared" si="37"/>
        <v>#DIV/0!</v>
      </c>
      <c r="AH166" s="42" t="e">
        <f t="shared" si="38"/>
        <v>#DIV/0!</v>
      </c>
      <c r="AI166" s="182"/>
      <c r="AJ166" s="182"/>
      <c r="AK166" s="356" t="e">
        <f t="shared" si="39"/>
        <v>#DIV/0!</v>
      </c>
      <c r="AL166" s="42" t="e">
        <f t="shared" si="40"/>
        <v>#DIV/0!</v>
      </c>
      <c r="AM166" s="182">
        <f t="shared" si="41"/>
        <v>1</v>
      </c>
      <c r="AN166" s="182"/>
      <c r="AO166" s="356">
        <f t="shared" si="42"/>
        <v>0</v>
      </c>
      <c r="AP166" s="42">
        <f t="shared" si="43"/>
        <v>0</v>
      </c>
    </row>
    <row r="167" spans="1:42" s="49" customFormat="1" ht="380.25" customHeight="1" x14ac:dyDescent="0.25">
      <c r="A167" s="101" t="s">
        <v>248</v>
      </c>
      <c r="B167" s="590" t="s">
        <v>262</v>
      </c>
      <c r="C167" s="590"/>
      <c r="D167" s="102" t="s">
        <v>91</v>
      </c>
      <c r="E167" s="103" t="s">
        <v>273</v>
      </c>
      <c r="F167" s="864" t="s">
        <v>233</v>
      </c>
      <c r="G167" s="865"/>
      <c r="H167" s="1231" t="s">
        <v>692</v>
      </c>
      <c r="I167" s="1232" t="s">
        <v>263</v>
      </c>
      <c r="J167" s="1233"/>
      <c r="K167" s="50" t="s">
        <v>326</v>
      </c>
      <c r="L167" s="50" t="s">
        <v>326</v>
      </c>
      <c r="M167" s="73" t="s">
        <v>326</v>
      </c>
      <c r="N167" s="70"/>
      <c r="O167" s="70"/>
      <c r="P167" s="587" t="s">
        <v>268</v>
      </c>
      <c r="Q167" s="588" t="s">
        <v>268</v>
      </c>
      <c r="R167" s="589" t="s">
        <v>268</v>
      </c>
      <c r="S167" s="93" t="s">
        <v>149</v>
      </c>
      <c r="T167" s="80" t="s">
        <v>58</v>
      </c>
      <c r="U167" s="51">
        <v>1</v>
      </c>
      <c r="V167" s="167">
        <v>100</v>
      </c>
      <c r="W167" s="182"/>
      <c r="X167" s="356">
        <f t="shared" si="33"/>
        <v>0</v>
      </c>
      <c r="Y167" s="42">
        <f t="shared" si="34"/>
        <v>0</v>
      </c>
      <c r="Z167" s="46"/>
      <c r="AA167" s="182"/>
      <c r="AB167" s="182"/>
      <c r="AC167" s="356" t="e">
        <f t="shared" si="35"/>
        <v>#DIV/0!</v>
      </c>
      <c r="AD167" s="42" t="e">
        <f t="shared" si="36"/>
        <v>#DIV/0!</v>
      </c>
      <c r="AE167" s="182"/>
      <c r="AF167" s="182"/>
      <c r="AG167" s="356" t="e">
        <f t="shared" si="37"/>
        <v>#DIV/0!</v>
      </c>
      <c r="AH167" s="42" t="e">
        <f t="shared" si="38"/>
        <v>#DIV/0!</v>
      </c>
      <c r="AI167" s="182"/>
      <c r="AJ167" s="182"/>
      <c r="AK167" s="356" t="e">
        <f t="shared" si="39"/>
        <v>#DIV/0!</v>
      </c>
      <c r="AL167" s="42" t="e">
        <f t="shared" si="40"/>
        <v>#DIV/0!</v>
      </c>
      <c r="AM167" s="182">
        <f t="shared" si="41"/>
        <v>100</v>
      </c>
      <c r="AN167" s="182"/>
      <c r="AO167" s="356">
        <f t="shared" si="42"/>
        <v>0</v>
      </c>
      <c r="AP167" s="42">
        <f t="shared" si="43"/>
        <v>0</v>
      </c>
    </row>
    <row r="168" spans="1:42" s="49" customFormat="1" ht="184.5" customHeight="1" x14ac:dyDescent="0.25">
      <c r="A168" s="101" t="s">
        <v>248</v>
      </c>
      <c r="B168" s="590" t="s">
        <v>262</v>
      </c>
      <c r="C168" s="590"/>
      <c r="D168" s="102" t="s">
        <v>91</v>
      </c>
      <c r="E168" s="103" t="s">
        <v>275</v>
      </c>
      <c r="F168" s="1244" t="s">
        <v>234</v>
      </c>
      <c r="G168" s="1244"/>
      <c r="H168" s="1231" t="s">
        <v>265</v>
      </c>
      <c r="I168" s="1232" t="s">
        <v>265</v>
      </c>
      <c r="J168" s="1233"/>
      <c r="K168" s="50"/>
      <c r="L168" s="50"/>
      <c r="M168" s="73"/>
      <c r="N168" s="70"/>
      <c r="O168" s="70"/>
      <c r="P168" s="587" t="s">
        <v>270</v>
      </c>
      <c r="Q168" s="588" t="s">
        <v>270</v>
      </c>
      <c r="R168" s="589" t="s">
        <v>270</v>
      </c>
      <c r="S168" s="93" t="s">
        <v>149</v>
      </c>
      <c r="T168" s="80" t="s">
        <v>58</v>
      </c>
      <c r="U168" s="51">
        <v>1</v>
      </c>
      <c r="V168" s="167">
        <v>100</v>
      </c>
      <c r="W168" s="182"/>
      <c r="X168" s="356">
        <f t="shared" si="33"/>
        <v>0</v>
      </c>
      <c r="Y168" s="42">
        <f t="shared" si="34"/>
        <v>0</v>
      </c>
      <c r="Z168" s="46"/>
      <c r="AA168" s="182"/>
      <c r="AB168" s="182"/>
      <c r="AC168" s="356" t="e">
        <f t="shared" si="35"/>
        <v>#DIV/0!</v>
      </c>
      <c r="AD168" s="42" t="e">
        <f t="shared" si="36"/>
        <v>#DIV/0!</v>
      </c>
      <c r="AE168" s="182"/>
      <c r="AF168" s="182"/>
      <c r="AG168" s="356" t="e">
        <f t="shared" si="37"/>
        <v>#DIV/0!</v>
      </c>
      <c r="AH168" s="42" t="e">
        <f t="shared" si="38"/>
        <v>#DIV/0!</v>
      </c>
      <c r="AI168" s="182"/>
      <c r="AJ168" s="182"/>
      <c r="AK168" s="356" t="e">
        <f t="shared" si="39"/>
        <v>#DIV/0!</v>
      </c>
      <c r="AL168" s="42" t="e">
        <f t="shared" si="40"/>
        <v>#DIV/0!</v>
      </c>
      <c r="AM168" s="182">
        <f t="shared" si="41"/>
        <v>100</v>
      </c>
      <c r="AN168" s="182"/>
      <c r="AO168" s="356">
        <f t="shared" si="42"/>
        <v>0</v>
      </c>
      <c r="AP168" s="42">
        <f t="shared" si="43"/>
        <v>0</v>
      </c>
    </row>
    <row r="169" spans="1:42" s="49" customFormat="1" ht="184.5" customHeight="1" x14ac:dyDescent="0.25">
      <c r="A169" s="101" t="s">
        <v>248</v>
      </c>
      <c r="B169" s="590" t="s">
        <v>262</v>
      </c>
      <c r="C169" s="590"/>
      <c r="D169" s="102" t="s">
        <v>91</v>
      </c>
      <c r="E169" s="103" t="s">
        <v>276</v>
      </c>
      <c r="F169" s="864" t="s">
        <v>233</v>
      </c>
      <c r="G169" s="865"/>
      <c r="H169" s="1231" t="s">
        <v>266</v>
      </c>
      <c r="I169" s="1232" t="s">
        <v>266</v>
      </c>
      <c r="J169" s="1233"/>
      <c r="K169" s="50"/>
      <c r="L169" s="50"/>
      <c r="M169" s="73"/>
      <c r="N169" s="70"/>
      <c r="O169" s="70"/>
      <c r="P169" s="587" t="s">
        <v>271</v>
      </c>
      <c r="Q169" s="588" t="s">
        <v>271</v>
      </c>
      <c r="R169" s="589" t="s">
        <v>271</v>
      </c>
      <c r="S169" s="93" t="s">
        <v>149</v>
      </c>
      <c r="T169" s="80" t="s">
        <v>58</v>
      </c>
      <c r="U169" s="51">
        <v>1</v>
      </c>
      <c r="V169" s="167">
        <v>100</v>
      </c>
      <c r="W169" s="182"/>
      <c r="X169" s="356">
        <f t="shared" si="33"/>
        <v>0</v>
      </c>
      <c r="Y169" s="42">
        <f t="shared" si="34"/>
        <v>0</v>
      </c>
      <c r="Z169" s="46"/>
      <c r="AA169" s="182"/>
      <c r="AB169" s="182"/>
      <c r="AC169" s="356" t="e">
        <f t="shared" si="35"/>
        <v>#DIV/0!</v>
      </c>
      <c r="AD169" s="42" t="e">
        <f t="shared" si="36"/>
        <v>#DIV/0!</v>
      </c>
      <c r="AE169" s="182"/>
      <c r="AF169" s="182"/>
      <c r="AG169" s="356" t="e">
        <f t="shared" si="37"/>
        <v>#DIV/0!</v>
      </c>
      <c r="AH169" s="42" t="e">
        <f t="shared" si="38"/>
        <v>#DIV/0!</v>
      </c>
      <c r="AI169" s="182"/>
      <c r="AJ169" s="182"/>
      <c r="AK169" s="356" t="e">
        <f t="shared" si="39"/>
        <v>#DIV/0!</v>
      </c>
      <c r="AL169" s="42" t="e">
        <f t="shared" si="40"/>
        <v>#DIV/0!</v>
      </c>
      <c r="AM169" s="182">
        <f t="shared" si="41"/>
        <v>100</v>
      </c>
      <c r="AN169" s="182"/>
      <c r="AO169" s="356">
        <f t="shared" si="42"/>
        <v>0</v>
      </c>
      <c r="AP169" s="42">
        <f t="shared" si="43"/>
        <v>0</v>
      </c>
    </row>
    <row r="170" spans="1:42" s="49" customFormat="1" ht="291.75" customHeight="1" x14ac:dyDescent="0.25">
      <c r="A170" s="101" t="s">
        <v>248</v>
      </c>
      <c r="B170" s="590" t="s">
        <v>262</v>
      </c>
      <c r="C170" s="590"/>
      <c r="D170" s="102" t="s">
        <v>91</v>
      </c>
      <c r="E170" s="103" t="s">
        <v>277</v>
      </c>
      <c r="F170" s="1244" t="s">
        <v>234</v>
      </c>
      <c r="G170" s="1244"/>
      <c r="H170" s="1231" t="s">
        <v>693</v>
      </c>
      <c r="I170" s="1232" t="s">
        <v>267</v>
      </c>
      <c r="J170" s="1233"/>
      <c r="K170" s="50"/>
      <c r="L170" s="50"/>
      <c r="M170" s="73"/>
      <c r="N170" s="70"/>
      <c r="O170" s="70"/>
      <c r="P170" s="587" t="s">
        <v>694</v>
      </c>
      <c r="Q170" s="588" t="s">
        <v>268</v>
      </c>
      <c r="R170" s="589" t="s">
        <v>268</v>
      </c>
      <c r="S170" s="93" t="s">
        <v>149</v>
      </c>
      <c r="T170" s="80" t="s">
        <v>58</v>
      </c>
      <c r="U170" s="51">
        <v>1</v>
      </c>
      <c r="V170" s="167">
        <v>100</v>
      </c>
      <c r="W170" s="182"/>
      <c r="X170" s="356">
        <f t="shared" si="33"/>
        <v>0</v>
      </c>
      <c r="Y170" s="42">
        <f t="shared" si="34"/>
        <v>0</v>
      </c>
      <c r="Z170" s="46"/>
      <c r="AA170" s="182"/>
      <c r="AB170" s="182"/>
      <c r="AC170" s="356" t="e">
        <f t="shared" si="35"/>
        <v>#DIV/0!</v>
      </c>
      <c r="AD170" s="42" t="e">
        <f t="shared" si="36"/>
        <v>#DIV/0!</v>
      </c>
      <c r="AE170" s="182"/>
      <c r="AF170" s="182"/>
      <c r="AG170" s="356" t="e">
        <f t="shared" si="37"/>
        <v>#DIV/0!</v>
      </c>
      <c r="AH170" s="42" t="e">
        <f t="shared" si="38"/>
        <v>#DIV/0!</v>
      </c>
      <c r="AI170" s="182"/>
      <c r="AJ170" s="182"/>
      <c r="AK170" s="356" t="e">
        <f t="shared" si="39"/>
        <v>#DIV/0!</v>
      </c>
      <c r="AL170" s="42" t="e">
        <f t="shared" si="40"/>
        <v>#DIV/0!</v>
      </c>
      <c r="AM170" s="182">
        <f t="shared" si="41"/>
        <v>100</v>
      </c>
      <c r="AN170" s="182"/>
      <c r="AO170" s="356">
        <f t="shared" si="42"/>
        <v>0</v>
      </c>
      <c r="AP170" s="42">
        <f t="shared" si="43"/>
        <v>0</v>
      </c>
    </row>
    <row r="171" spans="1:42" s="49" customFormat="1" ht="330.75" customHeight="1" x14ac:dyDescent="0.25">
      <c r="A171" s="101" t="s">
        <v>248</v>
      </c>
      <c r="B171" s="590" t="s">
        <v>279</v>
      </c>
      <c r="C171" s="590"/>
      <c r="D171" s="102" t="s">
        <v>91</v>
      </c>
      <c r="E171" s="103" t="s">
        <v>277</v>
      </c>
      <c r="F171" s="864" t="s">
        <v>233</v>
      </c>
      <c r="G171" s="865"/>
      <c r="H171" s="1231" t="s">
        <v>109</v>
      </c>
      <c r="I171" s="1232"/>
      <c r="J171" s="1233"/>
      <c r="K171" s="50"/>
      <c r="L171" s="50"/>
      <c r="M171" s="73"/>
      <c r="N171" s="70"/>
      <c r="O171" s="70"/>
      <c r="P171" s="587" t="s">
        <v>278</v>
      </c>
      <c r="Q171" s="588"/>
      <c r="R171" s="589"/>
      <c r="S171" s="93" t="s">
        <v>149</v>
      </c>
      <c r="T171" s="80" t="s">
        <v>58</v>
      </c>
      <c r="U171" s="51">
        <v>1</v>
      </c>
      <c r="V171" s="167">
        <v>100</v>
      </c>
      <c r="W171" s="182"/>
      <c r="X171" s="356">
        <f t="shared" si="33"/>
        <v>0</v>
      </c>
      <c r="Y171" s="42">
        <f t="shared" si="34"/>
        <v>0</v>
      </c>
      <c r="Z171" s="46"/>
      <c r="AA171" s="182"/>
      <c r="AB171" s="182"/>
      <c r="AC171" s="356" t="e">
        <f t="shared" si="35"/>
        <v>#DIV/0!</v>
      </c>
      <c r="AD171" s="42" t="e">
        <f t="shared" si="36"/>
        <v>#DIV/0!</v>
      </c>
      <c r="AE171" s="182"/>
      <c r="AF171" s="182"/>
      <c r="AG171" s="356" t="e">
        <f t="shared" si="37"/>
        <v>#DIV/0!</v>
      </c>
      <c r="AH171" s="42" t="e">
        <f t="shared" si="38"/>
        <v>#DIV/0!</v>
      </c>
      <c r="AI171" s="182"/>
      <c r="AJ171" s="182"/>
      <c r="AK171" s="356" t="e">
        <f t="shared" si="39"/>
        <v>#DIV/0!</v>
      </c>
      <c r="AL171" s="42" t="e">
        <f t="shared" si="40"/>
        <v>#DIV/0!</v>
      </c>
      <c r="AM171" s="182">
        <f t="shared" si="41"/>
        <v>100</v>
      </c>
      <c r="AN171" s="182"/>
      <c r="AO171" s="356">
        <f t="shared" si="42"/>
        <v>0</v>
      </c>
      <c r="AP171" s="42">
        <f t="shared" si="43"/>
        <v>0</v>
      </c>
    </row>
    <row r="172" spans="1:42" s="49" customFormat="1" ht="317.25" customHeight="1" x14ac:dyDescent="0.25">
      <c r="A172" s="101" t="s">
        <v>248</v>
      </c>
      <c r="B172" s="590" t="s">
        <v>280</v>
      </c>
      <c r="C172" s="590"/>
      <c r="D172" s="102" t="s">
        <v>91</v>
      </c>
      <c r="E172" s="103" t="s">
        <v>277</v>
      </c>
      <c r="F172" s="864" t="s">
        <v>233</v>
      </c>
      <c r="G172" s="865"/>
      <c r="H172" s="1231" t="s">
        <v>118</v>
      </c>
      <c r="I172" s="1232"/>
      <c r="J172" s="1233"/>
      <c r="K172" s="50"/>
      <c r="L172" s="50"/>
      <c r="M172" s="73"/>
      <c r="N172" s="70"/>
      <c r="O172" s="70"/>
      <c r="P172" s="587" t="s">
        <v>121</v>
      </c>
      <c r="Q172" s="588"/>
      <c r="R172" s="589"/>
      <c r="S172" s="93" t="s">
        <v>149</v>
      </c>
      <c r="T172" s="80" t="s">
        <v>58</v>
      </c>
      <c r="U172" s="51">
        <v>1</v>
      </c>
      <c r="V172" s="167">
        <v>100</v>
      </c>
      <c r="W172" s="182"/>
      <c r="X172" s="356">
        <f t="shared" ref="X172:X198" si="44">W172/V172</f>
        <v>0</v>
      </c>
      <c r="Y172" s="42">
        <f t="shared" ref="Y172:Y198" si="45">X172</f>
        <v>0</v>
      </c>
      <c r="Z172" s="46"/>
      <c r="AA172" s="182"/>
      <c r="AB172" s="182"/>
      <c r="AC172" s="356" t="e">
        <f t="shared" ref="AC172:AC198" si="46">AB172/AA172</f>
        <v>#DIV/0!</v>
      </c>
      <c r="AD172" s="42" t="e">
        <f t="shared" ref="AD172:AD198" si="47">AC172</f>
        <v>#DIV/0!</v>
      </c>
      <c r="AE172" s="182"/>
      <c r="AF172" s="182"/>
      <c r="AG172" s="356" t="e">
        <f t="shared" ref="AG172:AG198" si="48">AF172/AE172</f>
        <v>#DIV/0!</v>
      </c>
      <c r="AH172" s="42" t="e">
        <f t="shared" ref="AH172:AH198" si="49">AG172</f>
        <v>#DIV/0!</v>
      </c>
      <c r="AI172" s="182"/>
      <c r="AJ172" s="182"/>
      <c r="AK172" s="356" t="e">
        <f t="shared" ref="AK172:AK198" si="50">AJ172/AI172</f>
        <v>#DIV/0!</v>
      </c>
      <c r="AL172" s="42" t="e">
        <f t="shared" ref="AL172:AL198" si="51">AK172</f>
        <v>#DIV/0!</v>
      </c>
      <c r="AM172" s="182">
        <f t="shared" ref="AM172:AM198" si="52">+V172</f>
        <v>100</v>
      </c>
      <c r="AN172" s="182"/>
      <c r="AO172" s="356">
        <f t="shared" ref="AO172:AO198" si="53">AN172/AM172</f>
        <v>0</v>
      </c>
      <c r="AP172" s="42">
        <f t="shared" ref="AP172:AP198" si="54">AO172</f>
        <v>0</v>
      </c>
    </row>
    <row r="173" spans="1:42" s="49" customFormat="1" ht="307.5" customHeight="1" x14ac:dyDescent="0.25">
      <c r="A173" s="101" t="s">
        <v>248</v>
      </c>
      <c r="B173" s="590" t="s">
        <v>1157</v>
      </c>
      <c r="C173" s="590"/>
      <c r="D173" s="102" t="s">
        <v>91</v>
      </c>
      <c r="E173" s="103" t="s">
        <v>277</v>
      </c>
      <c r="F173" s="864" t="s">
        <v>234</v>
      </c>
      <c r="G173" s="865"/>
      <c r="H173" s="1231" t="s">
        <v>291</v>
      </c>
      <c r="I173" s="1232"/>
      <c r="J173" s="1233"/>
      <c r="K173" s="1295" t="s">
        <v>1304</v>
      </c>
      <c r="L173" s="1296"/>
      <c r="M173" s="407" t="s">
        <v>1098</v>
      </c>
      <c r="N173" s="70"/>
      <c r="O173" s="70"/>
      <c r="P173" s="587" t="s">
        <v>295</v>
      </c>
      <c r="Q173" s="588"/>
      <c r="R173" s="589"/>
      <c r="S173" s="93" t="s">
        <v>151</v>
      </c>
      <c r="T173" s="80" t="s">
        <v>58</v>
      </c>
      <c r="U173" s="294">
        <v>1</v>
      </c>
      <c r="V173" s="167">
        <v>100</v>
      </c>
      <c r="W173" s="182"/>
      <c r="X173" s="356">
        <f t="shared" si="44"/>
        <v>0</v>
      </c>
      <c r="Y173" s="42">
        <f t="shared" si="45"/>
        <v>0</v>
      </c>
      <c r="Z173" s="46"/>
      <c r="AA173" s="182"/>
      <c r="AB173" s="182"/>
      <c r="AC173" s="356" t="e">
        <f t="shared" si="46"/>
        <v>#DIV/0!</v>
      </c>
      <c r="AD173" s="42" t="e">
        <f t="shared" si="47"/>
        <v>#DIV/0!</v>
      </c>
      <c r="AE173" s="182"/>
      <c r="AF173" s="182"/>
      <c r="AG173" s="356" t="e">
        <f t="shared" si="48"/>
        <v>#DIV/0!</v>
      </c>
      <c r="AH173" s="42" t="e">
        <f t="shared" si="49"/>
        <v>#DIV/0!</v>
      </c>
      <c r="AI173" s="182"/>
      <c r="AJ173" s="182"/>
      <c r="AK173" s="356" t="e">
        <f t="shared" si="50"/>
        <v>#DIV/0!</v>
      </c>
      <c r="AL173" s="42" t="e">
        <f t="shared" si="51"/>
        <v>#DIV/0!</v>
      </c>
      <c r="AM173" s="182">
        <f t="shared" si="52"/>
        <v>100</v>
      </c>
      <c r="AN173" s="182"/>
      <c r="AO173" s="356">
        <f t="shared" si="53"/>
        <v>0</v>
      </c>
      <c r="AP173" s="42">
        <f t="shared" si="54"/>
        <v>0</v>
      </c>
    </row>
    <row r="174" spans="1:42" s="49" customFormat="1" ht="321" customHeight="1" x14ac:dyDescent="0.25">
      <c r="A174" s="101" t="s">
        <v>248</v>
      </c>
      <c r="B174" s="590" t="s">
        <v>1157</v>
      </c>
      <c r="C174" s="590"/>
      <c r="D174" s="102" t="s">
        <v>91</v>
      </c>
      <c r="E174" s="103" t="s">
        <v>277</v>
      </c>
      <c r="F174" s="864" t="s">
        <v>234</v>
      </c>
      <c r="G174" s="865"/>
      <c r="H174" s="1231" t="s">
        <v>292</v>
      </c>
      <c r="I174" s="1232"/>
      <c r="J174" s="1233"/>
      <c r="K174" s="1295" t="s">
        <v>1304</v>
      </c>
      <c r="L174" s="1296"/>
      <c r="M174" s="407" t="s">
        <v>1098</v>
      </c>
      <c r="N174" s="70"/>
      <c r="O174" s="70"/>
      <c r="P174" s="587" t="s">
        <v>295</v>
      </c>
      <c r="Q174" s="588"/>
      <c r="R174" s="589"/>
      <c r="S174" s="93" t="s">
        <v>151</v>
      </c>
      <c r="T174" s="80" t="s">
        <v>58</v>
      </c>
      <c r="U174" s="294">
        <v>1</v>
      </c>
      <c r="V174" s="167">
        <v>100</v>
      </c>
      <c r="W174" s="182"/>
      <c r="X174" s="356">
        <f t="shared" si="44"/>
        <v>0</v>
      </c>
      <c r="Y174" s="42">
        <f t="shared" si="45"/>
        <v>0</v>
      </c>
      <c r="Z174" s="46"/>
      <c r="AA174" s="182"/>
      <c r="AB174" s="182"/>
      <c r="AC174" s="356" t="e">
        <f t="shared" si="46"/>
        <v>#DIV/0!</v>
      </c>
      <c r="AD174" s="42" t="e">
        <f t="shared" si="47"/>
        <v>#DIV/0!</v>
      </c>
      <c r="AE174" s="182"/>
      <c r="AF174" s="182"/>
      <c r="AG174" s="356" t="e">
        <f t="shared" si="48"/>
        <v>#DIV/0!</v>
      </c>
      <c r="AH174" s="42" t="e">
        <f t="shared" si="49"/>
        <v>#DIV/0!</v>
      </c>
      <c r="AI174" s="182"/>
      <c r="AJ174" s="182"/>
      <c r="AK174" s="356" t="e">
        <f t="shared" si="50"/>
        <v>#DIV/0!</v>
      </c>
      <c r="AL174" s="42" t="e">
        <f t="shared" si="51"/>
        <v>#DIV/0!</v>
      </c>
      <c r="AM174" s="182">
        <f t="shared" si="52"/>
        <v>100</v>
      </c>
      <c r="AN174" s="182"/>
      <c r="AO174" s="356">
        <f t="shared" si="53"/>
        <v>0</v>
      </c>
      <c r="AP174" s="42">
        <f t="shared" si="54"/>
        <v>0</v>
      </c>
    </row>
    <row r="175" spans="1:42" s="49" customFormat="1" ht="336.75" customHeight="1" x14ac:dyDescent="0.25">
      <c r="A175" s="101" t="s">
        <v>248</v>
      </c>
      <c r="B175" s="590" t="s">
        <v>1157</v>
      </c>
      <c r="C175" s="590"/>
      <c r="D175" s="102" t="s">
        <v>91</v>
      </c>
      <c r="E175" s="103" t="s">
        <v>277</v>
      </c>
      <c r="F175" s="864" t="s">
        <v>234</v>
      </c>
      <c r="G175" s="865"/>
      <c r="H175" s="1231" t="s">
        <v>293</v>
      </c>
      <c r="I175" s="1232"/>
      <c r="J175" s="1233"/>
      <c r="K175" s="1295" t="s">
        <v>1304</v>
      </c>
      <c r="L175" s="1296"/>
      <c r="M175" s="407" t="s">
        <v>1098</v>
      </c>
      <c r="N175" s="70"/>
      <c r="O175" s="70"/>
      <c r="P175" s="587" t="s">
        <v>295</v>
      </c>
      <c r="Q175" s="588"/>
      <c r="R175" s="589"/>
      <c r="S175" s="93" t="s">
        <v>151</v>
      </c>
      <c r="T175" s="80" t="s">
        <v>58</v>
      </c>
      <c r="U175" s="294">
        <v>1</v>
      </c>
      <c r="V175" s="167">
        <v>100</v>
      </c>
      <c r="W175" s="182"/>
      <c r="X175" s="356">
        <f t="shared" si="44"/>
        <v>0</v>
      </c>
      <c r="Y175" s="42">
        <f t="shared" si="45"/>
        <v>0</v>
      </c>
      <c r="Z175" s="46"/>
      <c r="AA175" s="182"/>
      <c r="AB175" s="182"/>
      <c r="AC175" s="356" t="e">
        <f t="shared" si="46"/>
        <v>#DIV/0!</v>
      </c>
      <c r="AD175" s="42" t="e">
        <f t="shared" si="47"/>
        <v>#DIV/0!</v>
      </c>
      <c r="AE175" s="182"/>
      <c r="AF175" s="182"/>
      <c r="AG175" s="356" t="e">
        <f t="shared" si="48"/>
        <v>#DIV/0!</v>
      </c>
      <c r="AH175" s="42" t="e">
        <f t="shared" si="49"/>
        <v>#DIV/0!</v>
      </c>
      <c r="AI175" s="182"/>
      <c r="AJ175" s="182"/>
      <c r="AK175" s="356" t="e">
        <f t="shared" si="50"/>
        <v>#DIV/0!</v>
      </c>
      <c r="AL175" s="42" t="e">
        <f t="shared" si="51"/>
        <v>#DIV/0!</v>
      </c>
      <c r="AM175" s="182">
        <f t="shared" si="52"/>
        <v>100</v>
      </c>
      <c r="AN175" s="182"/>
      <c r="AO175" s="356">
        <f t="shared" si="53"/>
        <v>0</v>
      </c>
      <c r="AP175" s="42">
        <f t="shared" si="54"/>
        <v>0</v>
      </c>
    </row>
    <row r="176" spans="1:42" s="49" customFormat="1" ht="286.5" customHeight="1" x14ac:dyDescent="0.25">
      <c r="A176" s="101" t="s">
        <v>248</v>
      </c>
      <c r="B176" s="590" t="s">
        <v>290</v>
      </c>
      <c r="C176" s="590"/>
      <c r="D176" s="102" t="s">
        <v>91</v>
      </c>
      <c r="E176" s="103" t="s">
        <v>277</v>
      </c>
      <c r="F176" s="864" t="s">
        <v>234</v>
      </c>
      <c r="G176" s="865"/>
      <c r="H176" s="1231" t="s">
        <v>294</v>
      </c>
      <c r="I176" s="1232"/>
      <c r="J176" s="1233"/>
      <c r="K176" s="50"/>
      <c r="L176" s="50"/>
      <c r="M176" s="73"/>
      <c r="N176" s="70"/>
      <c r="O176" s="70"/>
      <c r="P176" s="587" t="s">
        <v>295</v>
      </c>
      <c r="Q176" s="588"/>
      <c r="R176" s="589"/>
      <c r="S176" s="93" t="s">
        <v>151</v>
      </c>
      <c r="T176" s="80" t="s">
        <v>58</v>
      </c>
      <c r="U176" s="294">
        <v>1</v>
      </c>
      <c r="V176" s="167">
        <v>100</v>
      </c>
      <c r="W176" s="182"/>
      <c r="X176" s="356">
        <f t="shared" si="44"/>
        <v>0</v>
      </c>
      <c r="Y176" s="42">
        <f t="shared" si="45"/>
        <v>0</v>
      </c>
      <c r="Z176" s="46"/>
      <c r="AA176" s="182"/>
      <c r="AB176" s="182"/>
      <c r="AC176" s="356" t="e">
        <f t="shared" si="46"/>
        <v>#DIV/0!</v>
      </c>
      <c r="AD176" s="42" t="e">
        <f t="shared" si="47"/>
        <v>#DIV/0!</v>
      </c>
      <c r="AE176" s="182"/>
      <c r="AF176" s="182"/>
      <c r="AG176" s="356" t="e">
        <f t="shared" si="48"/>
        <v>#DIV/0!</v>
      </c>
      <c r="AH176" s="42" t="e">
        <f t="shared" si="49"/>
        <v>#DIV/0!</v>
      </c>
      <c r="AI176" s="182"/>
      <c r="AJ176" s="182"/>
      <c r="AK176" s="356" t="e">
        <f t="shared" si="50"/>
        <v>#DIV/0!</v>
      </c>
      <c r="AL176" s="42" t="e">
        <f t="shared" si="51"/>
        <v>#DIV/0!</v>
      </c>
      <c r="AM176" s="182">
        <f t="shared" si="52"/>
        <v>100</v>
      </c>
      <c r="AN176" s="182"/>
      <c r="AO176" s="356">
        <f t="shared" si="53"/>
        <v>0</v>
      </c>
      <c r="AP176" s="42">
        <f t="shared" si="54"/>
        <v>0</v>
      </c>
    </row>
    <row r="177" spans="1:42" s="49" customFormat="1" ht="337.5" customHeight="1" x14ac:dyDescent="0.25">
      <c r="A177" s="101" t="s">
        <v>248</v>
      </c>
      <c r="B177" s="590" t="s">
        <v>290</v>
      </c>
      <c r="C177" s="590"/>
      <c r="D177" s="102" t="s">
        <v>91</v>
      </c>
      <c r="E177" s="103" t="s">
        <v>277</v>
      </c>
      <c r="F177" s="864" t="s">
        <v>234</v>
      </c>
      <c r="G177" s="865"/>
      <c r="H177" s="1231" t="s">
        <v>294</v>
      </c>
      <c r="I177" s="1232"/>
      <c r="J177" s="1233"/>
      <c r="K177" s="50"/>
      <c r="L177" s="50"/>
      <c r="M177" s="73"/>
      <c r="N177" s="70"/>
      <c r="O177" s="70"/>
      <c r="P177" s="587" t="s">
        <v>296</v>
      </c>
      <c r="Q177" s="588"/>
      <c r="R177" s="589"/>
      <c r="S177" s="93" t="s">
        <v>151</v>
      </c>
      <c r="T177" s="80" t="s">
        <v>58</v>
      </c>
      <c r="U177" s="294">
        <v>1</v>
      </c>
      <c r="V177" s="167">
        <v>100</v>
      </c>
      <c r="W177" s="182"/>
      <c r="X177" s="356">
        <f t="shared" si="44"/>
        <v>0</v>
      </c>
      <c r="Y177" s="42">
        <f t="shared" si="45"/>
        <v>0</v>
      </c>
      <c r="Z177" s="46"/>
      <c r="AA177" s="182"/>
      <c r="AB177" s="182"/>
      <c r="AC177" s="356" t="e">
        <f t="shared" si="46"/>
        <v>#DIV/0!</v>
      </c>
      <c r="AD177" s="42" t="e">
        <f t="shared" si="47"/>
        <v>#DIV/0!</v>
      </c>
      <c r="AE177" s="182"/>
      <c r="AF177" s="182"/>
      <c r="AG177" s="356" t="e">
        <f t="shared" si="48"/>
        <v>#DIV/0!</v>
      </c>
      <c r="AH177" s="42" t="e">
        <f t="shared" si="49"/>
        <v>#DIV/0!</v>
      </c>
      <c r="AI177" s="182"/>
      <c r="AJ177" s="182"/>
      <c r="AK177" s="356" t="e">
        <f t="shared" si="50"/>
        <v>#DIV/0!</v>
      </c>
      <c r="AL177" s="42" t="e">
        <f t="shared" si="51"/>
        <v>#DIV/0!</v>
      </c>
      <c r="AM177" s="182">
        <f t="shared" si="52"/>
        <v>100</v>
      </c>
      <c r="AN177" s="182"/>
      <c r="AO177" s="356">
        <f t="shared" si="53"/>
        <v>0</v>
      </c>
      <c r="AP177" s="42">
        <f t="shared" si="54"/>
        <v>0</v>
      </c>
    </row>
    <row r="178" spans="1:42" s="49" customFormat="1" ht="314.25" customHeight="1" x14ac:dyDescent="0.25">
      <c r="A178" s="101" t="s">
        <v>248</v>
      </c>
      <c r="B178" s="590" t="s">
        <v>297</v>
      </c>
      <c r="C178" s="590"/>
      <c r="D178" s="102" t="s">
        <v>91</v>
      </c>
      <c r="E178" s="103" t="s">
        <v>277</v>
      </c>
      <c r="F178" s="864" t="s">
        <v>234</v>
      </c>
      <c r="G178" s="865"/>
      <c r="H178" s="1231" t="s">
        <v>298</v>
      </c>
      <c r="I178" s="1232"/>
      <c r="J178" s="1233"/>
      <c r="K178" s="50"/>
      <c r="L178" s="50"/>
      <c r="M178" s="73"/>
      <c r="N178" s="70"/>
      <c r="O178" s="70"/>
      <c r="P178" s="587" t="s">
        <v>299</v>
      </c>
      <c r="Q178" s="588"/>
      <c r="R178" s="589"/>
      <c r="S178" s="93" t="s">
        <v>149</v>
      </c>
      <c r="T178" s="80" t="s">
        <v>58</v>
      </c>
      <c r="U178" s="294">
        <v>1</v>
      </c>
      <c r="V178" s="167">
        <v>100</v>
      </c>
      <c r="W178" s="182"/>
      <c r="X178" s="356">
        <f t="shared" si="44"/>
        <v>0</v>
      </c>
      <c r="Y178" s="42">
        <f t="shared" si="45"/>
        <v>0</v>
      </c>
      <c r="Z178" s="46"/>
      <c r="AA178" s="182"/>
      <c r="AB178" s="182"/>
      <c r="AC178" s="356" t="e">
        <f t="shared" si="46"/>
        <v>#DIV/0!</v>
      </c>
      <c r="AD178" s="42" t="e">
        <f t="shared" si="47"/>
        <v>#DIV/0!</v>
      </c>
      <c r="AE178" s="182"/>
      <c r="AF178" s="182"/>
      <c r="AG178" s="356" t="e">
        <f t="shared" si="48"/>
        <v>#DIV/0!</v>
      </c>
      <c r="AH178" s="42" t="e">
        <f t="shared" si="49"/>
        <v>#DIV/0!</v>
      </c>
      <c r="AI178" s="182"/>
      <c r="AJ178" s="182"/>
      <c r="AK178" s="356" t="e">
        <f t="shared" si="50"/>
        <v>#DIV/0!</v>
      </c>
      <c r="AL178" s="42" t="e">
        <f t="shared" si="51"/>
        <v>#DIV/0!</v>
      </c>
      <c r="AM178" s="182">
        <f t="shared" si="52"/>
        <v>100</v>
      </c>
      <c r="AN178" s="182"/>
      <c r="AO178" s="356">
        <f t="shared" si="53"/>
        <v>0</v>
      </c>
      <c r="AP178" s="42">
        <f t="shared" si="54"/>
        <v>0</v>
      </c>
    </row>
    <row r="179" spans="1:42" s="49" customFormat="1" ht="284.25" customHeight="1" x14ac:dyDescent="0.25">
      <c r="A179" s="101" t="s">
        <v>248</v>
      </c>
      <c r="B179" s="590" t="s">
        <v>286</v>
      </c>
      <c r="C179" s="590"/>
      <c r="D179" s="102" t="s">
        <v>91</v>
      </c>
      <c r="E179" s="103" t="s">
        <v>287</v>
      </c>
      <c r="F179" s="864" t="s">
        <v>233</v>
      </c>
      <c r="G179" s="865"/>
      <c r="H179" s="1231" t="s">
        <v>281</v>
      </c>
      <c r="I179" s="1232" t="s">
        <v>281</v>
      </c>
      <c r="J179" s="1233"/>
      <c r="K179" s="50"/>
      <c r="L179" s="50"/>
      <c r="M179" s="73"/>
      <c r="N179" s="70"/>
      <c r="O179" s="70"/>
      <c r="P179" s="587" t="s">
        <v>284</v>
      </c>
      <c r="Q179" s="588" t="s">
        <v>284</v>
      </c>
      <c r="R179" s="589" t="s">
        <v>284</v>
      </c>
      <c r="S179" s="93" t="s">
        <v>149</v>
      </c>
      <c r="T179" s="80" t="s">
        <v>58</v>
      </c>
      <c r="U179" s="294">
        <v>1</v>
      </c>
      <c r="V179" s="167">
        <v>100</v>
      </c>
      <c r="W179" s="182"/>
      <c r="X179" s="356">
        <f t="shared" si="44"/>
        <v>0</v>
      </c>
      <c r="Y179" s="42">
        <f t="shared" si="45"/>
        <v>0</v>
      </c>
      <c r="Z179" s="46"/>
      <c r="AA179" s="182"/>
      <c r="AB179" s="182"/>
      <c r="AC179" s="356" t="e">
        <f t="shared" si="46"/>
        <v>#DIV/0!</v>
      </c>
      <c r="AD179" s="42" t="e">
        <f t="shared" si="47"/>
        <v>#DIV/0!</v>
      </c>
      <c r="AE179" s="182"/>
      <c r="AF179" s="182"/>
      <c r="AG179" s="356" t="e">
        <f t="shared" si="48"/>
        <v>#DIV/0!</v>
      </c>
      <c r="AH179" s="42" t="e">
        <f t="shared" si="49"/>
        <v>#DIV/0!</v>
      </c>
      <c r="AI179" s="182"/>
      <c r="AJ179" s="182"/>
      <c r="AK179" s="356" t="e">
        <f t="shared" si="50"/>
        <v>#DIV/0!</v>
      </c>
      <c r="AL179" s="42" t="e">
        <f t="shared" si="51"/>
        <v>#DIV/0!</v>
      </c>
      <c r="AM179" s="182">
        <f t="shared" si="52"/>
        <v>100</v>
      </c>
      <c r="AN179" s="182"/>
      <c r="AO179" s="356">
        <f t="shared" si="53"/>
        <v>0</v>
      </c>
      <c r="AP179" s="42">
        <f t="shared" si="54"/>
        <v>0</v>
      </c>
    </row>
    <row r="180" spans="1:42" s="49" customFormat="1" ht="309.75" customHeight="1" x14ac:dyDescent="0.25">
      <c r="A180" s="101" t="s">
        <v>248</v>
      </c>
      <c r="B180" s="590" t="s">
        <v>286</v>
      </c>
      <c r="C180" s="590"/>
      <c r="D180" s="102" t="s">
        <v>91</v>
      </c>
      <c r="E180" s="103" t="s">
        <v>288</v>
      </c>
      <c r="F180" s="864" t="s">
        <v>233</v>
      </c>
      <c r="G180" s="865"/>
      <c r="H180" s="1231" t="s">
        <v>282</v>
      </c>
      <c r="I180" s="1232" t="s">
        <v>282</v>
      </c>
      <c r="J180" s="1233"/>
      <c r="K180" s="50"/>
      <c r="L180" s="50"/>
      <c r="M180" s="73"/>
      <c r="N180" s="70"/>
      <c r="O180" s="70"/>
      <c r="P180" s="587" t="s">
        <v>285</v>
      </c>
      <c r="Q180" s="588" t="s">
        <v>285</v>
      </c>
      <c r="R180" s="589" t="s">
        <v>285</v>
      </c>
      <c r="S180" s="93" t="s">
        <v>149</v>
      </c>
      <c r="T180" s="80" t="s">
        <v>58</v>
      </c>
      <c r="U180" s="294">
        <v>1</v>
      </c>
      <c r="V180" s="167">
        <v>100</v>
      </c>
      <c r="W180" s="182"/>
      <c r="X180" s="356">
        <f t="shared" si="44"/>
        <v>0</v>
      </c>
      <c r="Y180" s="42">
        <f t="shared" si="45"/>
        <v>0</v>
      </c>
      <c r="Z180" s="46"/>
      <c r="AA180" s="182"/>
      <c r="AB180" s="182"/>
      <c r="AC180" s="356" t="e">
        <f t="shared" si="46"/>
        <v>#DIV/0!</v>
      </c>
      <c r="AD180" s="42" t="e">
        <f t="shared" si="47"/>
        <v>#DIV/0!</v>
      </c>
      <c r="AE180" s="182"/>
      <c r="AF180" s="182"/>
      <c r="AG180" s="356" t="e">
        <f t="shared" si="48"/>
        <v>#DIV/0!</v>
      </c>
      <c r="AH180" s="42" t="e">
        <f t="shared" si="49"/>
        <v>#DIV/0!</v>
      </c>
      <c r="AI180" s="182"/>
      <c r="AJ180" s="182"/>
      <c r="AK180" s="356" t="e">
        <f t="shared" si="50"/>
        <v>#DIV/0!</v>
      </c>
      <c r="AL180" s="42" t="e">
        <f t="shared" si="51"/>
        <v>#DIV/0!</v>
      </c>
      <c r="AM180" s="182">
        <f t="shared" si="52"/>
        <v>100</v>
      </c>
      <c r="AN180" s="182"/>
      <c r="AO180" s="356">
        <f t="shared" si="53"/>
        <v>0</v>
      </c>
      <c r="AP180" s="42">
        <f t="shared" si="54"/>
        <v>0</v>
      </c>
    </row>
    <row r="181" spans="1:42" s="49" customFormat="1" ht="318.75" customHeight="1" x14ac:dyDescent="0.25">
      <c r="A181" s="101" t="s">
        <v>248</v>
      </c>
      <c r="B181" s="590" t="s">
        <v>286</v>
      </c>
      <c r="C181" s="590"/>
      <c r="D181" s="102" t="s">
        <v>91</v>
      </c>
      <c r="E181" s="103" t="s">
        <v>289</v>
      </c>
      <c r="F181" s="864" t="s">
        <v>233</v>
      </c>
      <c r="G181" s="865"/>
      <c r="H181" s="1231" t="s">
        <v>283</v>
      </c>
      <c r="I181" s="1232" t="s">
        <v>283</v>
      </c>
      <c r="J181" s="1233"/>
      <c r="K181" s="50"/>
      <c r="L181" s="50"/>
      <c r="M181" s="73"/>
      <c r="N181" s="70"/>
      <c r="O181" s="70"/>
      <c r="P181" s="587" t="s">
        <v>272</v>
      </c>
      <c r="Q181" s="588" t="s">
        <v>272</v>
      </c>
      <c r="R181" s="589" t="s">
        <v>272</v>
      </c>
      <c r="S181" s="93" t="s">
        <v>149</v>
      </c>
      <c r="T181" s="80" t="s">
        <v>58</v>
      </c>
      <c r="U181" s="294">
        <v>1</v>
      </c>
      <c r="V181" s="167">
        <v>100</v>
      </c>
      <c r="W181" s="182"/>
      <c r="X181" s="356">
        <f t="shared" si="44"/>
        <v>0</v>
      </c>
      <c r="Y181" s="42">
        <f t="shared" si="45"/>
        <v>0</v>
      </c>
      <c r="Z181" s="46"/>
      <c r="AA181" s="182"/>
      <c r="AB181" s="182"/>
      <c r="AC181" s="356" t="e">
        <f t="shared" si="46"/>
        <v>#DIV/0!</v>
      </c>
      <c r="AD181" s="42" t="e">
        <f t="shared" si="47"/>
        <v>#DIV/0!</v>
      </c>
      <c r="AE181" s="182"/>
      <c r="AF181" s="182"/>
      <c r="AG181" s="356" t="e">
        <f t="shared" si="48"/>
        <v>#DIV/0!</v>
      </c>
      <c r="AH181" s="42" t="e">
        <f t="shared" si="49"/>
        <v>#DIV/0!</v>
      </c>
      <c r="AI181" s="182"/>
      <c r="AJ181" s="182"/>
      <c r="AK181" s="356" t="e">
        <f t="shared" si="50"/>
        <v>#DIV/0!</v>
      </c>
      <c r="AL181" s="42" t="e">
        <f t="shared" si="51"/>
        <v>#DIV/0!</v>
      </c>
      <c r="AM181" s="182">
        <f t="shared" si="52"/>
        <v>100</v>
      </c>
      <c r="AN181" s="182"/>
      <c r="AO181" s="356">
        <f t="shared" si="53"/>
        <v>0</v>
      </c>
      <c r="AP181" s="42">
        <f t="shared" si="54"/>
        <v>0</v>
      </c>
    </row>
    <row r="182" spans="1:42" s="49" customFormat="1" ht="354.75" customHeight="1" x14ac:dyDescent="0.25">
      <c r="A182" s="101" t="s">
        <v>248</v>
      </c>
      <c r="B182" s="1242" t="s">
        <v>262</v>
      </c>
      <c r="C182" s="1243"/>
      <c r="D182" s="106" t="s">
        <v>91</v>
      </c>
      <c r="E182" s="103" t="s">
        <v>273</v>
      </c>
      <c r="F182" s="864" t="s">
        <v>233</v>
      </c>
      <c r="G182" s="865"/>
      <c r="H182" s="1231" t="s">
        <v>695</v>
      </c>
      <c r="I182" s="1232"/>
      <c r="J182" s="1233"/>
      <c r="K182" s="50"/>
      <c r="L182" s="50"/>
      <c r="M182" s="73"/>
      <c r="N182" s="70"/>
      <c r="O182" s="70"/>
      <c r="P182" s="587" t="s">
        <v>268</v>
      </c>
      <c r="Q182" s="588" t="s">
        <v>268</v>
      </c>
      <c r="R182" s="589" t="s">
        <v>268</v>
      </c>
      <c r="S182" s="93" t="s">
        <v>149</v>
      </c>
      <c r="T182" s="80" t="s">
        <v>58</v>
      </c>
      <c r="U182" s="294">
        <v>1</v>
      </c>
      <c r="V182" s="167">
        <v>100</v>
      </c>
      <c r="W182" s="182"/>
      <c r="X182" s="356">
        <f t="shared" si="44"/>
        <v>0</v>
      </c>
      <c r="Y182" s="42">
        <f t="shared" si="45"/>
        <v>0</v>
      </c>
      <c r="Z182" s="46"/>
      <c r="AA182" s="182"/>
      <c r="AB182" s="182"/>
      <c r="AC182" s="356" t="e">
        <f t="shared" si="46"/>
        <v>#DIV/0!</v>
      </c>
      <c r="AD182" s="42" t="e">
        <f t="shared" si="47"/>
        <v>#DIV/0!</v>
      </c>
      <c r="AE182" s="182"/>
      <c r="AF182" s="182"/>
      <c r="AG182" s="356" t="e">
        <f t="shared" si="48"/>
        <v>#DIV/0!</v>
      </c>
      <c r="AH182" s="42" t="e">
        <f t="shared" si="49"/>
        <v>#DIV/0!</v>
      </c>
      <c r="AI182" s="182"/>
      <c r="AJ182" s="182"/>
      <c r="AK182" s="356" t="e">
        <f t="shared" si="50"/>
        <v>#DIV/0!</v>
      </c>
      <c r="AL182" s="42" t="e">
        <f t="shared" si="51"/>
        <v>#DIV/0!</v>
      </c>
      <c r="AM182" s="182">
        <f t="shared" si="52"/>
        <v>100</v>
      </c>
      <c r="AN182" s="182"/>
      <c r="AO182" s="356">
        <f t="shared" si="53"/>
        <v>0</v>
      </c>
      <c r="AP182" s="42">
        <f t="shared" si="54"/>
        <v>0</v>
      </c>
    </row>
    <row r="183" spans="1:42" s="49" customFormat="1" ht="407.25" customHeight="1" x14ac:dyDescent="0.25">
      <c r="A183" s="101" t="s">
        <v>248</v>
      </c>
      <c r="B183" s="1242" t="s">
        <v>262</v>
      </c>
      <c r="C183" s="1243"/>
      <c r="D183" s="106" t="s">
        <v>91</v>
      </c>
      <c r="E183" s="103" t="s">
        <v>274</v>
      </c>
      <c r="F183" s="864" t="s">
        <v>233</v>
      </c>
      <c r="G183" s="865"/>
      <c r="H183" s="1231" t="s">
        <v>696</v>
      </c>
      <c r="I183" s="1232" t="s">
        <v>264</v>
      </c>
      <c r="J183" s="1233"/>
      <c r="K183" s="50"/>
      <c r="L183" s="50"/>
      <c r="M183" s="73"/>
      <c r="N183" s="70"/>
      <c r="O183" s="70"/>
      <c r="P183" s="587" t="s">
        <v>269</v>
      </c>
      <c r="Q183" s="588" t="s">
        <v>269</v>
      </c>
      <c r="R183" s="589" t="s">
        <v>269</v>
      </c>
      <c r="S183" s="93" t="s">
        <v>149</v>
      </c>
      <c r="T183" s="80" t="s">
        <v>58</v>
      </c>
      <c r="U183" s="294">
        <v>1</v>
      </c>
      <c r="V183" s="167">
        <v>100</v>
      </c>
      <c r="W183" s="182"/>
      <c r="X183" s="356">
        <f t="shared" si="44"/>
        <v>0</v>
      </c>
      <c r="Y183" s="42">
        <f t="shared" si="45"/>
        <v>0</v>
      </c>
      <c r="Z183" s="46"/>
      <c r="AA183" s="182"/>
      <c r="AB183" s="182"/>
      <c r="AC183" s="356" t="e">
        <f t="shared" si="46"/>
        <v>#DIV/0!</v>
      </c>
      <c r="AD183" s="42" t="e">
        <f t="shared" si="47"/>
        <v>#DIV/0!</v>
      </c>
      <c r="AE183" s="182"/>
      <c r="AF183" s="182"/>
      <c r="AG183" s="356" t="e">
        <f t="shared" si="48"/>
        <v>#DIV/0!</v>
      </c>
      <c r="AH183" s="42" t="e">
        <f t="shared" si="49"/>
        <v>#DIV/0!</v>
      </c>
      <c r="AI183" s="182"/>
      <c r="AJ183" s="182"/>
      <c r="AK183" s="356" t="e">
        <f t="shared" si="50"/>
        <v>#DIV/0!</v>
      </c>
      <c r="AL183" s="42" t="e">
        <f t="shared" si="51"/>
        <v>#DIV/0!</v>
      </c>
      <c r="AM183" s="182">
        <f t="shared" si="52"/>
        <v>100</v>
      </c>
      <c r="AN183" s="182"/>
      <c r="AO183" s="356">
        <f t="shared" si="53"/>
        <v>0</v>
      </c>
      <c r="AP183" s="42">
        <f t="shared" si="54"/>
        <v>0</v>
      </c>
    </row>
    <row r="184" spans="1:42" s="49" customFormat="1" ht="389.25" customHeight="1" x14ac:dyDescent="0.25">
      <c r="A184" s="101" t="s">
        <v>248</v>
      </c>
      <c r="B184" s="1242" t="s">
        <v>262</v>
      </c>
      <c r="C184" s="1243"/>
      <c r="D184" s="106" t="s">
        <v>91</v>
      </c>
      <c r="E184" s="103" t="s">
        <v>275</v>
      </c>
      <c r="F184" s="864" t="s">
        <v>234</v>
      </c>
      <c r="G184" s="865"/>
      <c r="H184" s="1231" t="s">
        <v>265</v>
      </c>
      <c r="I184" s="1232" t="s">
        <v>265</v>
      </c>
      <c r="J184" s="1233"/>
      <c r="K184" s="50"/>
      <c r="L184" s="50"/>
      <c r="M184" s="73"/>
      <c r="N184" s="70"/>
      <c r="O184" s="70"/>
      <c r="P184" s="587" t="s">
        <v>270</v>
      </c>
      <c r="Q184" s="588" t="s">
        <v>270</v>
      </c>
      <c r="R184" s="589" t="s">
        <v>270</v>
      </c>
      <c r="S184" s="93" t="s">
        <v>149</v>
      </c>
      <c r="T184" s="80" t="s">
        <v>58</v>
      </c>
      <c r="U184" s="294">
        <v>1</v>
      </c>
      <c r="V184" s="167">
        <v>100</v>
      </c>
      <c r="W184" s="182"/>
      <c r="X184" s="356">
        <f t="shared" si="44"/>
        <v>0</v>
      </c>
      <c r="Y184" s="42">
        <f t="shared" si="45"/>
        <v>0</v>
      </c>
      <c r="Z184" s="46"/>
      <c r="AA184" s="182"/>
      <c r="AB184" s="182"/>
      <c r="AC184" s="356" t="e">
        <f t="shared" si="46"/>
        <v>#DIV/0!</v>
      </c>
      <c r="AD184" s="42" t="e">
        <f t="shared" si="47"/>
        <v>#DIV/0!</v>
      </c>
      <c r="AE184" s="182"/>
      <c r="AF184" s="182"/>
      <c r="AG184" s="356" t="e">
        <f t="shared" si="48"/>
        <v>#DIV/0!</v>
      </c>
      <c r="AH184" s="42" t="e">
        <f t="shared" si="49"/>
        <v>#DIV/0!</v>
      </c>
      <c r="AI184" s="182"/>
      <c r="AJ184" s="182"/>
      <c r="AK184" s="356" t="e">
        <f t="shared" si="50"/>
        <v>#DIV/0!</v>
      </c>
      <c r="AL184" s="42" t="e">
        <f t="shared" si="51"/>
        <v>#DIV/0!</v>
      </c>
      <c r="AM184" s="182">
        <f t="shared" si="52"/>
        <v>100</v>
      </c>
      <c r="AN184" s="182"/>
      <c r="AO184" s="356">
        <f t="shared" si="53"/>
        <v>0</v>
      </c>
      <c r="AP184" s="42">
        <f t="shared" si="54"/>
        <v>0</v>
      </c>
    </row>
    <row r="185" spans="1:42" s="49" customFormat="1" ht="307.5" customHeight="1" x14ac:dyDescent="0.25">
      <c r="A185" s="101" t="s">
        <v>248</v>
      </c>
      <c r="B185" s="1242" t="s">
        <v>262</v>
      </c>
      <c r="C185" s="1243"/>
      <c r="D185" s="106" t="s">
        <v>91</v>
      </c>
      <c r="E185" s="103" t="s">
        <v>276</v>
      </c>
      <c r="F185" s="864" t="s">
        <v>233</v>
      </c>
      <c r="G185" s="865"/>
      <c r="H185" s="1231" t="s">
        <v>266</v>
      </c>
      <c r="I185" s="1232" t="s">
        <v>266</v>
      </c>
      <c r="J185" s="1233"/>
      <c r="K185" s="50"/>
      <c r="L185" s="50"/>
      <c r="M185" s="73"/>
      <c r="N185" s="70"/>
      <c r="O185" s="70"/>
      <c r="P185" s="587" t="s">
        <v>271</v>
      </c>
      <c r="Q185" s="588" t="s">
        <v>271</v>
      </c>
      <c r="R185" s="589" t="s">
        <v>271</v>
      </c>
      <c r="S185" s="93" t="s">
        <v>149</v>
      </c>
      <c r="T185" s="80" t="s">
        <v>58</v>
      </c>
      <c r="U185" s="294">
        <v>1</v>
      </c>
      <c r="V185" s="167">
        <v>100</v>
      </c>
      <c r="W185" s="182"/>
      <c r="X185" s="356">
        <f t="shared" si="44"/>
        <v>0</v>
      </c>
      <c r="Y185" s="42">
        <f t="shared" si="45"/>
        <v>0</v>
      </c>
      <c r="Z185" s="46"/>
      <c r="AA185" s="182"/>
      <c r="AB185" s="182"/>
      <c r="AC185" s="356" t="e">
        <f t="shared" si="46"/>
        <v>#DIV/0!</v>
      </c>
      <c r="AD185" s="42" t="e">
        <f t="shared" si="47"/>
        <v>#DIV/0!</v>
      </c>
      <c r="AE185" s="182"/>
      <c r="AF185" s="182"/>
      <c r="AG185" s="356" t="e">
        <f t="shared" si="48"/>
        <v>#DIV/0!</v>
      </c>
      <c r="AH185" s="42" t="e">
        <f t="shared" si="49"/>
        <v>#DIV/0!</v>
      </c>
      <c r="AI185" s="182"/>
      <c r="AJ185" s="182"/>
      <c r="AK185" s="356" t="e">
        <f t="shared" si="50"/>
        <v>#DIV/0!</v>
      </c>
      <c r="AL185" s="42" t="e">
        <f t="shared" si="51"/>
        <v>#DIV/0!</v>
      </c>
      <c r="AM185" s="182">
        <f t="shared" si="52"/>
        <v>100</v>
      </c>
      <c r="AN185" s="182"/>
      <c r="AO185" s="356">
        <f t="shared" si="53"/>
        <v>0</v>
      </c>
      <c r="AP185" s="42">
        <f t="shared" si="54"/>
        <v>0</v>
      </c>
    </row>
    <row r="186" spans="1:42" s="49" customFormat="1" ht="288.75" customHeight="1" x14ac:dyDescent="0.25">
      <c r="A186" s="101" t="s">
        <v>248</v>
      </c>
      <c r="B186" s="1242" t="s">
        <v>262</v>
      </c>
      <c r="C186" s="1243"/>
      <c r="D186" s="106" t="s">
        <v>91</v>
      </c>
      <c r="E186" s="103" t="s">
        <v>277</v>
      </c>
      <c r="F186" s="864" t="s">
        <v>234</v>
      </c>
      <c r="G186" s="865"/>
      <c r="H186" s="1231" t="s">
        <v>267</v>
      </c>
      <c r="I186" s="1232" t="s">
        <v>267</v>
      </c>
      <c r="J186" s="1233"/>
      <c r="K186" s="50"/>
      <c r="L186" s="50"/>
      <c r="M186" s="73"/>
      <c r="N186" s="70"/>
      <c r="O186" s="70"/>
      <c r="P186" s="587" t="s">
        <v>268</v>
      </c>
      <c r="Q186" s="588" t="s">
        <v>268</v>
      </c>
      <c r="R186" s="589" t="s">
        <v>268</v>
      </c>
      <c r="S186" s="93" t="s">
        <v>149</v>
      </c>
      <c r="T186" s="80" t="s">
        <v>58</v>
      </c>
      <c r="U186" s="294">
        <v>1</v>
      </c>
      <c r="V186" s="167">
        <v>100</v>
      </c>
      <c r="W186" s="182"/>
      <c r="X186" s="356">
        <f t="shared" si="44"/>
        <v>0</v>
      </c>
      <c r="Y186" s="42">
        <f t="shared" si="45"/>
        <v>0</v>
      </c>
      <c r="Z186" s="46"/>
      <c r="AA186" s="182"/>
      <c r="AB186" s="182"/>
      <c r="AC186" s="356" t="e">
        <f t="shared" si="46"/>
        <v>#DIV/0!</v>
      </c>
      <c r="AD186" s="42" t="e">
        <f t="shared" si="47"/>
        <v>#DIV/0!</v>
      </c>
      <c r="AE186" s="182"/>
      <c r="AF186" s="182"/>
      <c r="AG186" s="356" t="e">
        <f t="shared" si="48"/>
        <v>#DIV/0!</v>
      </c>
      <c r="AH186" s="42" t="e">
        <f t="shared" si="49"/>
        <v>#DIV/0!</v>
      </c>
      <c r="AI186" s="182"/>
      <c r="AJ186" s="182"/>
      <c r="AK186" s="356" t="e">
        <f t="shared" si="50"/>
        <v>#DIV/0!</v>
      </c>
      <c r="AL186" s="42" t="e">
        <f t="shared" si="51"/>
        <v>#DIV/0!</v>
      </c>
      <c r="AM186" s="182">
        <f t="shared" si="52"/>
        <v>100</v>
      </c>
      <c r="AN186" s="182"/>
      <c r="AO186" s="356">
        <f t="shared" si="53"/>
        <v>0</v>
      </c>
      <c r="AP186" s="42">
        <f t="shared" si="54"/>
        <v>0</v>
      </c>
    </row>
    <row r="187" spans="1:42" s="49" customFormat="1" ht="357" customHeight="1" x14ac:dyDescent="0.25">
      <c r="A187" s="101" t="s">
        <v>248</v>
      </c>
      <c r="B187" s="1242" t="s">
        <v>279</v>
      </c>
      <c r="C187" s="1243"/>
      <c r="D187" s="106" t="s">
        <v>91</v>
      </c>
      <c r="E187" s="103" t="s">
        <v>277</v>
      </c>
      <c r="F187" s="864" t="s">
        <v>233</v>
      </c>
      <c r="G187" s="865"/>
      <c r="H187" s="1231" t="s">
        <v>109</v>
      </c>
      <c r="I187" s="1232"/>
      <c r="J187" s="1233"/>
      <c r="K187" s="50"/>
      <c r="L187" s="50"/>
      <c r="M187" s="73"/>
      <c r="N187" s="70"/>
      <c r="O187" s="70"/>
      <c r="P187" s="587" t="s">
        <v>278</v>
      </c>
      <c r="Q187" s="588"/>
      <c r="R187" s="589"/>
      <c r="S187" s="93" t="s">
        <v>149</v>
      </c>
      <c r="T187" s="80" t="s">
        <v>58</v>
      </c>
      <c r="U187" s="294">
        <v>1</v>
      </c>
      <c r="V187" s="167">
        <v>100</v>
      </c>
      <c r="W187" s="182"/>
      <c r="X187" s="356">
        <f t="shared" si="44"/>
        <v>0</v>
      </c>
      <c r="Y187" s="42">
        <f t="shared" si="45"/>
        <v>0</v>
      </c>
      <c r="Z187" s="46"/>
      <c r="AA187" s="182"/>
      <c r="AB187" s="182"/>
      <c r="AC187" s="356" t="e">
        <f t="shared" si="46"/>
        <v>#DIV/0!</v>
      </c>
      <c r="AD187" s="42" t="e">
        <f t="shared" si="47"/>
        <v>#DIV/0!</v>
      </c>
      <c r="AE187" s="182"/>
      <c r="AF187" s="182"/>
      <c r="AG187" s="356" t="e">
        <f t="shared" si="48"/>
        <v>#DIV/0!</v>
      </c>
      <c r="AH187" s="42" t="e">
        <f t="shared" si="49"/>
        <v>#DIV/0!</v>
      </c>
      <c r="AI187" s="182"/>
      <c r="AJ187" s="182"/>
      <c r="AK187" s="356" t="e">
        <f t="shared" si="50"/>
        <v>#DIV/0!</v>
      </c>
      <c r="AL187" s="42" t="e">
        <f t="shared" si="51"/>
        <v>#DIV/0!</v>
      </c>
      <c r="AM187" s="182">
        <f t="shared" si="52"/>
        <v>100</v>
      </c>
      <c r="AN187" s="182"/>
      <c r="AO187" s="356">
        <f t="shared" si="53"/>
        <v>0</v>
      </c>
      <c r="AP187" s="42">
        <f t="shared" si="54"/>
        <v>0</v>
      </c>
    </row>
    <row r="188" spans="1:42" s="49" customFormat="1" ht="387" customHeight="1" x14ac:dyDescent="0.25">
      <c r="A188" s="101" t="s">
        <v>248</v>
      </c>
      <c r="B188" s="1242" t="s">
        <v>280</v>
      </c>
      <c r="C188" s="1243"/>
      <c r="D188" s="106" t="s">
        <v>91</v>
      </c>
      <c r="E188" s="103" t="s">
        <v>277</v>
      </c>
      <c r="F188" s="864" t="s">
        <v>233</v>
      </c>
      <c r="G188" s="865"/>
      <c r="H188" s="1231" t="s">
        <v>118</v>
      </c>
      <c r="I188" s="1232"/>
      <c r="J188" s="1233"/>
      <c r="K188" s="50"/>
      <c r="L188" s="50"/>
      <c r="M188" s="73"/>
      <c r="N188" s="70"/>
      <c r="O188" s="70"/>
      <c r="P188" s="587" t="s">
        <v>121</v>
      </c>
      <c r="Q188" s="588"/>
      <c r="R188" s="589"/>
      <c r="S188" s="93" t="s">
        <v>149</v>
      </c>
      <c r="T188" s="80" t="s">
        <v>58</v>
      </c>
      <c r="U188" s="294">
        <v>1</v>
      </c>
      <c r="V188" s="167">
        <v>100</v>
      </c>
      <c r="W188" s="182"/>
      <c r="X188" s="356">
        <f t="shared" si="44"/>
        <v>0</v>
      </c>
      <c r="Y188" s="42">
        <f t="shared" si="45"/>
        <v>0</v>
      </c>
      <c r="Z188" s="46"/>
      <c r="AA188" s="182"/>
      <c r="AB188" s="182"/>
      <c r="AC188" s="356" t="e">
        <f t="shared" si="46"/>
        <v>#DIV/0!</v>
      </c>
      <c r="AD188" s="42" t="e">
        <f t="shared" si="47"/>
        <v>#DIV/0!</v>
      </c>
      <c r="AE188" s="182"/>
      <c r="AF188" s="182"/>
      <c r="AG188" s="356" t="e">
        <f t="shared" si="48"/>
        <v>#DIV/0!</v>
      </c>
      <c r="AH188" s="42" t="e">
        <f t="shared" si="49"/>
        <v>#DIV/0!</v>
      </c>
      <c r="AI188" s="182"/>
      <c r="AJ188" s="182"/>
      <c r="AK188" s="356" t="e">
        <f t="shared" si="50"/>
        <v>#DIV/0!</v>
      </c>
      <c r="AL188" s="42" t="e">
        <f t="shared" si="51"/>
        <v>#DIV/0!</v>
      </c>
      <c r="AM188" s="182">
        <f t="shared" si="52"/>
        <v>100</v>
      </c>
      <c r="AN188" s="182"/>
      <c r="AO188" s="356">
        <f t="shared" si="53"/>
        <v>0</v>
      </c>
      <c r="AP188" s="42">
        <f t="shared" si="54"/>
        <v>0</v>
      </c>
    </row>
    <row r="189" spans="1:42" s="49" customFormat="1" ht="359.25" customHeight="1" x14ac:dyDescent="0.25">
      <c r="A189" s="101" t="s">
        <v>248</v>
      </c>
      <c r="B189" s="1242" t="s">
        <v>290</v>
      </c>
      <c r="C189" s="1243"/>
      <c r="D189" s="106" t="s">
        <v>91</v>
      </c>
      <c r="E189" s="103" t="s">
        <v>277</v>
      </c>
      <c r="F189" s="864" t="s">
        <v>234</v>
      </c>
      <c r="G189" s="865"/>
      <c r="H189" s="1231" t="s">
        <v>291</v>
      </c>
      <c r="I189" s="1232"/>
      <c r="J189" s="1233"/>
      <c r="K189" s="50"/>
      <c r="L189" s="50"/>
      <c r="M189" s="73"/>
      <c r="N189" s="70"/>
      <c r="O189" s="70"/>
      <c r="P189" s="587" t="s">
        <v>295</v>
      </c>
      <c r="Q189" s="588"/>
      <c r="R189" s="589"/>
      <c r="S189" s="93" t="s">
        <v>151</v>
      </c>
      <c r="T189" s="80" t="s">
        <v>58</v>
      </c>
      <c r="U189" s="294">
        <v>1</v>
      </c>
      <c r="V189" s="167">
        <v>100</v>
      </c>
      <c r="W189" s="182"/>
      <c r="X189" s="356">
        <f t="shared" si="44"/>
        <v>0</v>
      </c>
      <c r="Y189" s="42">
        <f t="shared" si="45"/>
        <v>0</v>
      </c>
      <c r="Z189" s="46"/>
      <c r="AA189" s="182"/>
      <c r="AB189" s="182"/>
      <c r="AC189" s="356" t="e">
        <f t="shared" si="46"/>
        <v>#DIV/0!</v>
      </c>
      <c r="AD189" s="42" t="e">
        <f t="shared" si="47"/>
        <v>#DIV/0!</v>
      </c>
      <c r="AE189" s="182"/>
      <c r="AF189" s="182"/>
      <c r="AG189" s="356" t="e">
        <f t="shared" si="48"/>
        <v>#DIV/0!</v>
      </c>
      <c r="AH189" s="42" t="e">
        <f t="shared" si="49"/>
        <v>#DIV/0!</v>
      </c>
      <c r="AI189" s="182"/>
      <c r="AJ189" s="182"/>
      <c r="AK189" s="356" t="e">
        <f t="shared" si="50"/>
        <v>#DIV/0!</v>
      </c>
      <c r="AL189" s="42" t="e">
        <f t="shared" si="51"/>
        <v>#DIV/0!</v>
      </c>
      <c r="AM189" s="182">
        <f t="shared" si="52"/>
        <v>100</v>
      </c>
      <c r="AN189" s="182"/>
      <c r="AO189" s="356">
        <f t="shared" si="53"/>
        <v>0</v>
      </c>
      <c r="AP189" s="42">
        <f t="shared" si="54"/>
        <v>0</v>
      </c>
    </row>
    <row r="190" spans="1:42" s="49" customFormat="1" ht="402.75" customHeight="1" x14ac:dyDescent="0.25">
      <c r="A190" s="101" t="s">
        <v>248</v>
      </c>
      <c r="B190" s="1242" t="s">
        <v>290</v>
      </c>
      <c r="C190" s="1243"/>
      <c r="D190" s="106" t="s">
        <v>91</v>
      </c>
      <c r="E190" s="103" t="s">
        <v>277</v>
      </c>
      <c r="F190" s="864" t="s">
        <v>234</v>
      </c>
      <c r="G190" s="865"/>
      <c r="H190" s="1231" t="s">
        <v>292</v>
      </c>
      <c r="I190" s="1232"/>
      <c r="J190" s="1233"/>
      <c r="K190" s="50"/>
      <c r="L190" s="50"/>
      <c r="M190" s="73"/>
      <c r="N190" s="70"/>
      <c r="O190" s="70"/>
      <c r="P190" s="587" t="s">
        <v>295</v>
      </c>
      <c r="Q190" s="588"/>
      <c r="R190" s="589"/>
      <c r="S190" s="93" t="s">
        <v>151</v>
      </c>
      <c r="T190" s="80" t="s">
        <v>58</v>
      </c>
      <c r="U190" s="294">
        <v>1</v>
      </c>
      <c r="V190" s="167">
        <v>100</v>
      </c>
      <c r="W190" s="182"/>
      <c r="X190" s="356">
        <f t="shared" si="44"/>
        <v>0</v>
      </c>
      <c r="Y190" s="42">
        <f t="shared" si="45"/>
        <v>0</v>
      </c>
      <c r="Z190" s="46"/>
      <c r="AA190" s="182"/>
      <c r="AB190" s="182"/>
      <c r="AC190" s="356" t="e">
        <f t="shared" si="46"/>
        <v>#DIV/0!</v>
      </c>
      <c r="AD190" s="42" t="e">
        <f t="shared" si="47"/>
        <v>#DIV/0!</v>
      </c>
      <c r="AE190" s="182"/>
      <c r="AF190" s="182"/>
      <c r="AG190" s="356" t="e">
        <f t="shared" si="48"/>
        <v>#DIV/0!</v>
      </c>
      <c r="AH190" s="42" t="e">
        <f t="shared" si="49"/>
        <v>#DIV/0!</v>
      </c>
      <c r="AI190" s="182"/>
      <c r="AJ190" s="182"/>
      <c r="AK190" s="356" t="e">
        <f t="shared" si="50"/>
        <v>#DIV/0!</v>
      </c>
      <c r="AL190" s="42" t="e">
        <f t="shared" si="51"/>
        <v>#DIV/0!</v>
      </c>
      <c r="AM190" s="182">
        <f t="shared" si="52"/>
        <v>100</v>
      </c>
      <c r="AN190" s="182"/>
      <c r="AO190" s="356">
        <f t="shared" si="53"/>
        <v>0</v>
      </c>
      <c r="AP190" s="42">
        <f t="shared" si="54"/>
        <v>0</v>
      </c>
    </row>
    <row r="191" spans="1:42" s="49" customFormat="1" ht="307.5" customHeight="1" x14ac:dyDescent="0.25">
      <c r="A191" s="101" t="s">
        <v>248</v>
      </c>
      <c r="B191" s="1242" t="s">
        <v>290</v>
      </c>
      <c r="C191" s="1243"/>
      <c r="D191" s="106" t="s">
        <v>91</v>
      </c>
      <c r="E191" s="103" t="s">
        <v>277</v>
      </c>
      <c r="F191" s="864" t="s">
        <v>234</v>
      </c>
      <c r="G191" s="865"/>
      <c r="H191" s="1231" t="s">
        <v>293</v>
      </c>
      <c r="I191" s="1232"/>
      <c r="J191" s="1233"/>
      <c r="K191" s="50"/>
      <c r="L191" s="50"/>
      <c r="M191" s="73"/>
      <c r="N191" s="70"/>
      <c r="O191" s="70"/>
      <c r="P191" s="587" t="s">
        <v>295</v>
      </c>
      <c r="Q191" s="588"/>
      <c r="R191" s="589"/>
      <c r="S191" s="93" t="s">
        <v>151</v>
      </c>
      <c r="T191" s="80" t="s">
        <v>58</v>
      </c>
      <c r="U191" s="294">
        <v>1</v>
      </c>
      <c r="V191" s="167">
        <v>100</v>
      </c>
      <c r="W191" s="182"/>
      <c r="X191" s="356">
        <f t="shared" si="44"/>
        <v>0</v>
      </c>
      <c r="Y191" s="42">
        <f t="shared" si="45"/>
        <v>0</v>
      </c>
      <c r="Z191" s="46"/>
      <c r="AA191" s="182"/>
      <c r="AB191" s="182"/>
      <c r="AC191" s="356" t="e">
        <f t="shared" si="46"/>
        <v>#DIV/0!</v>
      </c>
      <c r="AD191" s="42" t="e">
        <f t="shared" si="47"/>
        <v>#DIV/0!</v>
      </c>
      <c r="AE191" s="182"/>
      <c r="AF191" s="182"/>
      <c r="AG191" s="356" t="e">
        <f t="shared" si="48"/>
        <v>#DIV/0!</v>
      </c>
      <c r="AH191" s="42" t="e">
        <f t="shared" si="49"/>
        <v>#DIV/0!</v>
      </c>
      <c r="AI191" s="182"/>
      <c r="AJ191" s="182"/>
      <c r="AK191" s="356" t="e">
        <f t="shared" si="50"/>
        <v>#DIV/0!</v>
      </c>
      <c r="AL191" s="42" t="e">
        <f t="shared" si="51"/>
        <v>#DIV/0!</v>
      </c>
      <c r="AM191" s="182">
        <f t="shared" si="52"/>
        <v>100</v>
      </c>
      <c r="AN191" s="182"/>
      <c r="AO191" s="356">
        <f t="shared" si="53"/>
        <v>0</v>
      </c>
      <c r="AP191" s="42">
        <f t="shared" si="54"/>
        <v>0</v>
      </c>
    </row>
    <row r="192" spans="1:42" s="49" customFormat="1" ht="402.75" customHeight="1" x14ac:dyDescent="0.25">
      <c r="A192" s="101" t="s">
        <v>248</v>
      </c>
      <c r="B192" s="1242" t="s">
        <v>290</v>
      </c>
      <c r="C192" s="1243"/>
      <c r="D192" s="106" t="s">
        <v>91</v>
      </c>
      <c r="E192" s="103" t="s">
        <v>277</v>
      </c>
      <c r="F192" s="864" t="s">
        <v>234</v>
      </c>
      <c r="G192" s="865"/>
      <c r="H192" s="1231" t="s">
        <v>294</v>
      </c>
      <c r="I192" s="1232"/>
      <c r="J192" s="1233"/>
      <c r="K192" s="50"/>
      <c r="L192" s="50"/>
      <c r="M192" s="73"/>
      <c r="N192" s="70"/>
      <c r="O192" s="70"/>
      <c r="P192" s="587" t="s">
        <v>295</v>
      </c>
      <c r="Q192" s="588"/>
      <c r="R192" s="589"/>
      <c r="S192" s="93" t="s">
        <v>151</v>
      </c>
      <c r="T192" s="80" t="s">
        <v>58</v>
      </c>
      <c r="U192" s="294">
        <v>1</v>
      </c>
      <c r="V192" s="167">
        <v>100</v>
      </c>
      <c r="W192" s="182"/>
      <c r="X192" s="356">
        <f t="shared" si="44"/>
        <v>0</v>
      </c>
      <c r="Y192" s="42">
        <f t="shared" si="45"/>
        <v>0</v>
      </c>
      <c r="Z192" s="46"/>
      <c r="AA192" s="182"/>
      <c r="AB192" s="182"/>
      <c r="AC192" s="356" t="e">
        <f t="shared" si="46"/>
        <v>#DIV/0!</v>
      </c>
      <c r="AD192" s="42" t="e">
        <f t="shared" si="47"/>
        <v>#DIV/0!</v>
      </c>
      <c r="AE192" s="182"/>
      <c r="AF192" s="182"/>
      <c r="AG192" s="356" t="e">
        <f t="shared" si="48"/>
        <v>#DIV/0!</v>
      </c>
      <c r="AH192" s="42" t="e">
        <f t="shared" si="49"/>
        <v>#DIV/0!</v>
      </c>
      <c r="AI192" s="182"/>
      <c r="AJ192" s="182"/>
      <c r="AK192" s="356" t="e">
        <f t="shared" si="50"/>
        <v>#DIV/0!</v>
      </c>
      <c r="AL192" s="42" t="e">
        <f t="shared" si="51"/>
        <v>#DIV/0!</v>
      </c>
      <c r="AM192" s="182">
        <f t="shared" si="52"/>
        <v>100</v>
      </c>
      <c r="AN192" s="182"/>
      <c r="AO192" s="356">
        <f t="shared" si="53"/>
        <v>0</v>
      </c>
      <c r="AP192" s="42">
        <f t="shared" si="54"/>
        <v>0</v>
      </c>
    </row>
    <row r="193" spans="1:53" s="49" customFormat="1" ht="243" customHeight="1" x14ac:dyDescent="0.25">
      <c r="A193" s="101" t="s">
        <v>248</v>
      </c>
      <c r="B193" s="1242" t="s">
        <v>290</v>
      </c>
      <c r="C193" s="1243"/>
      <c r="D193" s="106" t="s">
        <v>91</v>
      </c>
      <c r="E193" s="103" t="s">
        <v>277</v>
      </c>
      <c r="F193" s="864" t="s">
        <v>234</v>
      </c>
      <c r="G193" s="865"/>
      <c r="H193" s="1231" t="s">
        <v>697</v>
      </c>
      <c r="I193" s="1232"/>
      <c r="J193" s="1233"/>
      <c r="K193" s="50"/>
      <c r="L193" s="50"/>
      <c r="M193" s="73"/>
      <c r="N193" s="70"/>
      <c r="O193" s="70"/>
      <c r="P193" s="587" t="s">
        <v>296</v>
      </c>
      <c r="Q193" s="588"/>
      <c r="R193" s="589"/>
      <c r="S193" s="93" t="s">
        <v>151</v>
      </c>
      <c r="T193" s="80" t="s">
        <v>58</v>
      </c>
      <c r="U193" s="51">
        <v>1</v>
      </c>
      <c r="V193" s="167" t="s">
        <v>326</v>
      </c>
      <c r="W193" s="182"/>
      <c r="X193" s="356" t="e">
        <f t="shared" si="44"/>
        <v>#VALUE!</v>
      </c>
      <c r="Y193" s="42" t="e">
        <f t="shared" si="45"/>
        <v>#VALUE!</v>
      </c>
      <c r="Z193" s="46"/>
      <c r="AA193" s="182"/>
      <c r="AB193" s="182"/>
      <c r="AC193" s="356" t="e">
        <f t="shared" si="46"/>
        <v>#DIV/0!</v>
      </c>
      <c r="AD193" s="42" t="e">
        <f t="shared" si="47"/>
        <v>#DIV/0!</v>
      </c>
      <c r="AE193" s="182"/>
      <c r="AF193" s="182"/>
      <c r="AG193" s="356" t="e">
        <f t="shared" si="48"/>
        <v>#DIV/0!</v>
      </c>
      <c r="AH193" s="42" t="e">
        <f t="shared" si="49"/>
        <v>#DIV/0!</v>
      </c>
      <c r="AI193" s="182"/>
      <c r="AJ193" s="182"/>
      <c r="AK193" s="356" t="e">
        <f t="shared" si="50"/>
        <v>#DIV/0!</v>
      </c>
      <c r="AL193" s="42" t="e">
        <f t="shared" si="51"/>
        <v>#DIV/0!</v>
      </c>
      <c r="AM193" s="182" t="str">
        <f t="shared" si="52"/>
        <v>NA</v>
      </c>
      <c r="AN193" s="182"/>
      <c r="AO193" s="356" t="e">
        <f t="shared" si="53"/>
        <v>#VALUE!</v>
      </c>
      <c r="AP193" s="42" t="e">
        <f t="shared" si="54"/>
        <v>#VALUE!</v>
      </c>
    </row>
    <row r="194" spans="1:53" s="49" customFormat="1" ht="390.75" customHeight="1" x14ac:dyDescent="0.25">
      <c r="A194" s="101" t="s">
        <v>248</v>
      </c>
      <c r="B194" s="1242" t="s">
        <v>297</v>
      </c>
      <c r="C194" s="1243"/>
      <c r="D194" s="106" t="s">
        <v>91</v>
      </c>
      <c r="E194" s="103" t="s">
        <v>277</v>
      </c>
      <c r="F194" s="864" t="s">
        <v>234</v>
      </c>
      <c r="G194" s="865"/>
      <c r="H194" s="1231" t="s">
        <v>298</v>
      </c>
      <c r="I194" s="1232"/>
      <c r="J194" s="1233"/>
      <c r="K194" s="50"/>
      <c r="L194" s="50"/>
      <c r="M194" s="73"/>
      <c r="N194" s="70"/>
      <c r="O194" s="70"/>
      <c r="P194" s="587" t="s">
        <v>299</v>
      </c>
      <c r="Q194" s="588"/>
      <c r="R194" s="589"/>
      <c r="S194" s="93" t="s">
        <v>149</v>
      </c>
      <c r="T194" s="80" t="s">
        <v>58</v>
      </c>
      <c r="U194" s="51">
        <v>1</v>
      </c>
      <c r="V194" s="167">
        <v>100</v>
      </c>
      <c r="W194" s="182"/>
      <c r="X194" s="356">
        <f t="shared" si="44"/>
        <v>0</v>
      </c>
      <c r="Y194" s="42">
        <f t="shared" si="45"/>
        <v>0</v>
      </c>
      <c r="Z194" s="46"/>
      <c r="AA194" s="182"/>
      <c r="AB194" s="182"/>
      <c r="AC194" s="356" t="e">
        <f t="shared" si="46"/>
        <v>#DIV/0!</v>
      </c>
      <c r="AD194" s="42" t="e">
        <f t="shared" si="47"/>
        <v>#DIV/0!</v>
      </c>
      <c r="AE194" s="182"/>
      <c r="AF194" s="182"/>
      <c r="AG194" s="356" t="e">
        <f t="shared" si="48"/>
        <v>#DIV/0!</v>
      </c>
      <c r="AH194" s="42" t="e">
        <f t="shared" si="49"/>
        <v>#DIV/0!</v>
      </c>
      <c r="AI194" s="182"/>
      <c r="AJ194" s="182"/>
      <c r="AK194" s="356" t="e">
        <f t="shared" si="50"/>
        <v>#DIV/0!</v>
      </c>
      <c r="AL194" s="42" t="e">
        <f t="shared" si="51"/>
        <v>#DIV/0!</v>
      </c>
      <c r="AM194" s="182">
        <f t="shared" si="52"/>
        <v>100</v>
      </c>
      <c r="AN194" s="182"/>
      <c r="AO194" s="356">
        <f t="shared" si="53"/>
        <v>0</v>
      </c>
      <c r="AP194" s="42">
        <f t="shared" si="54"/>
        <v>0</v>
      </c>
    </row>
    <row r="195" spans="1:53" s="49" customFormat="1" ht="409.5" customHeight="1" x14ac:dyDescent="0.25">
      <c r="A195" s="101" t="s">
        <v>248</v>
      </c>
      <c r="B195" s="1242" t="s">
        <v>286</v>
      </c>
      <c r="C195" s="1243"/>
      <c r="D195" s="106" t="s">
        <v>91</v>
      </c>
      <c r="E195" s="103" t="s">
        <v>287</v>
      </c>
      <c r="F195" s="864" t="s">
        <v>698</v>
      </c>
      <c r="G195" s="865"/>
      <c r="H195" s="1231" t="s">
        <v>281</v>
      </c>
      <c r="I195" s="1232" t="s">
        <v>281</v>
      </c>
      <c r="J195" s="1233"/>
      <c r="K195" s="50"/>
      <c r="L195" s="50"/>
      <c r="M195" s="73"/>
      <c r="N195" s="70"/>
      <c r="O195" s="70"/>
      <c r="P195" s="587" t="s">
        <v>284</v>
      </c>
      <c r="Q195" s="588" t="s">
        <v>284</v>
      </c>
      <c r="R195" s="589" t="s">
        <v>284</v>
      </c>
      <c r="S195" s="93" t="s">
        <v>149</v>
      </c>
      <c r="T195" s="80" t="s">
        <v>58</v>
      </c>
      <c r="U195" s="51">
        <v>1</v>
      </c>
      <c r="V195" s="167">
        <v>100</v>
      </c>
      <c r="W195" s="182"/>
      <c r="X195" s="356">
        <f t="shared" si="44"/>
        <v>0</v>
      </c>
      <c r="Y195" s="42">
        <f t="shared" si="45"/>
        <v>0</v>
      </c>
      <c r="Z195" s="46"/>
      <c r="AA195" s="182"/>
      <c r="AB195" s="182"/>
      <c r="AC195" s="356" t="e">
        <f t="shared" si="46"/>
        <v>#DIV/0!</v>
      </c>
      <c r="AD195" s="42" t="e">
        <f t="shared" si="47"/>
        <v>#DIV/0!</v>
      </c>
      <c r="AE195" s="182"/>
      <c r="AF195" s="182"/>
      <c r="AG195" s="356" t="e">
        <f t="shared" si="48"/>
        <v>#DIV/0!</v>
      </c>
      <c r="AH195" s="42" t="e">
        <f t="shared" si="49"/>
        <v>#DIV/0!</v>
      </c>
      <c r="AI195" s="182"/>
      <c r="AJ195" s="182"/>
      <c r="AK195" s="356" t="e">
        <f t="shared" si="50"/>
        <v>#DIV/0!</v>
      </c>
      <c r="AL195" s="42" t="e">
        <f t="shared" si="51"/>
        <v>#DIV/0!</v>
      </c>
      <c r="AM195" s="182">
        <f t="shared" si="52"/>
        <v>100</v>
      </c>
      <c r="AN195" s="182"/>
      <c r="AO195" s="356">
        <f t="shared" si="53"/>
        <v>0</v>
      </c>
      <c r="AP195" s="42">
        <f t="shared" si="54"/>
        <v>0</v>
      </c>
    </row>
    <row r="196" spans="1:53" s="49" customFormat="1" ht="409.5" customHeight="1" x14ac:dyDescent="0.25">
      <c r="A196" s="101" t="s">
        <v>248</v>
      </c>
      <c r="B196" s="1242" t="s">
        <v>286</v>
      </c>
      <c r="C196" s="1243"/>
      <c r="D196" s="106" t="s">
        <v>91</v>
      </c>
      <c r="E196" s="103" t="s">
        <v>288</v>
      </c>
      <c r="F196" s="864" t="s">
        <v>233</v>
      </c>
      <c r="G196" s="865"/>
      <c r="H196" s="1231" t="s">
        <v>282</v>
      </c>
      <c r="I196" s="1232" t="s">
        <v>282</v>
      </c>
      <c r="J196" s="1233"/>
      <c r="K196" s="50"/>
      <c r="L196" s="50"/>
      <c r="M196" s="73"/>
      <c r="N196" s="70"/>
      <c r="O196" s="70"/>
      <c r="P196" s="587" t="s">
        <v>285</v>
      </c>
      <c r="Q196" s="588" t="s">
        <v>285</v>
      </c>
      <c r="R196" s="589" t="s">
        <v>285</v>
      </c>
      <c r="S196" s="93" t="s">
        <v>149</v>
      </c>
      <c r="T196" s="80" t="s">
        <v>58</v>
      </c>
      <c r="U196" s="51">
        <v>1</v>
      </c>
      <c r="V196" s="167">
        <v>100</v>
      </c>
      <c r="W196" s="182"/>
      <c r="X196" s="356">
        <f t="shared" si="44"/>
        <v>0</v>
      </c>
      <c r="Y196" s="42">
        <f t="shared" si="45"/>
        <v>0</v>
      </c>
      <c r="Z196" s="46"/>
      <c r="AA196" s="182"/>
      <c r="AB196" s="182"/>
      <c r="AC196" s="356" t="e">
        <f t="shared" si="46"/>
        <v>#DIV/0!</v>
      </c>
      <c r="AD196" s="42" t="e">
        <f t="shared" si="47"/>
        <v>#DIV/0!</v>
      </c>
      <c r="AE196" s="182"/>
      <c r="AF196" s="182"/>
      <c r="AG196" s="356" t="e">
        <f t="shared" si="48"/>
        <v>#DIV/0!</v>
      </c>
      <c r="AH196" s="42" t="e">
        <f t="shared" si="49"/>
        <v>#DIV/0!</v>
      </c>
      <c r="AI196" s="182"/>
      <c r="AJ196" s="182"/>
      <c r="AK196" s="356" t="e">
        <f t="shared" si="50"/>
        <v>#DIV/0!</v>
      </c>
      <c r="AL196" s="42" t="e">
        <f t="shared" si="51"/>
        <v>#DIV/0!</v>
      </c>
      <c r="AM196" s="182">
        <f t="shared" si="52"/>
        <v>100</v>
      </c>
      <c r="AN196" s="182"/>
      <c r="AO196" s="356">
        <f t="shared" si="53"/>
        <v>0</v>
      </c>
      <c r="AP196" s="42">
        <f t="shared" si="54"/>
        <v>0</v>
      </c>
    </row>
    <row r="197" spans="1:53" s="49" customFormat="1" ht="408" customHeight="1" x14ac:dyDescent="0.25">
      <c r="A197" s="101" t="s">
        <v>248</v>
      </c>
      <c r="B197" s="1242" t="s">
        <v>286</v>
      </c>
      <c r="C197" s="1243"/>
      <c r="D197" s="106" t="s">
        <v>91</v>
      </c>
      <c r="E197" s="103" t="s">
        <v>289</v>
      </c>
      <c r="F197" s="864" t="s">
        <v>233</v>
      </c>
      <c r="G197" s="865"/>
      <c r="H197" s="1231" t="s">
        <v>283</v>
      </c>
      <c r="I197" s="1232" t="s">
        <v>283</v>
      </c>
      <c r="J197" s="1233"/>
      <c r="K197" s="50"/>
      <c r="L197" s="50"/>
      <c r="M197" s="73"/>
      <c r="N197" s="70"/>
      <c r="O197" s="70"/>
      <c r="P197" s="587" t="s">
        <v>272</v>
      </c>
      <c r="Q197" s="588" t="s">
        <v>272</v>
      </c>
      <c r="R197" s="589" t="s">
        <v>272</v>
      </c>
      <c r="S197" s="93" t="s">
        <v>149</v>
      </c>
      <c r="T197" s="80" t="s">
        <v>58</v>
      </c>
      <c r="U197" s="51">
        <v>1</v>
      </c>
      <c r="V197" s="167">
        <v>100</v>
      </c>
      <c r="W197" s="182"/>
      <c r="X197" s="356">
        <f t="shared" si="44"/>
        <v>0</v>
      </c>
      <c r="Y197" s="42">
        <f t="shared" si="45"/>
        <v>0</v>
      </c>
      <c r="Z197" s="46"/>
      <c r="AA197" s="182"/>
      <c r="AB197" s="182"/>
      <c r="AC197" s="356" t="e">
        <f t="shared" si="46"/>
        <v>#DIV/0!</v>
      </c>
      <c r="AD197" s="42" t="e">
        <f t="shared" si="47"/>
        <v>#DIV/0!</v>
      </c>
      <c r="AE197" s="182"/>
      <c r="AF197" s="182"/>
      <c r="AG197" s="356" t="e">
        <f t="shared" si="48"/>
        <v>#DIV/0!</v>
      </c>
      <c r="AH197" s="42" t="e">
        <f t="shared" si="49"/>
        <v>#DIV/0!</v>
      </c>
      <c r="AI197" s="182"/>
      <c r="AJ197" s="182"/>
      <c r="AK197" s="356" t="e">
        <f t="shared" si="50"/>
        <v>#DIV/0!</v>
      </c>
      <c r="AL197" s="42" t="e">
        <f t="shared" si="51"/>
        <v>#DIV/0!</v>
      </c>
      <c r="AM197" s="182">
        <f t="shared" si="52"/>
        <v>100</v>
      </c>
      <c r="AN197" s="182"/>
      <c r="AO197" s="356">
        <f t="shared" si="53"/>
        <v>0</v>
      </c>
      <c r="AP197" s="42">
        <f t="shared" si="54"/>
        <v>0</v>
      </c>
    </row>
    <row r="198" spans="1:53" s="49" customFormat="1" ht="296.25" customHeight="1" x14ac:dyDescent="0.25">
      <c r="A198" s="101" t="s">
        <v>248</v>
      </c>
      <c r="B198" s="1198" t="s">
        <v>1152</v>
      </c>
      <c r="C198" s="1010"/>
      <c r="D198" s="297" t="s">
        <v>500</v>
      </c>
      <c r="E198" s="298" t="s">
        <v>509</v>
      </c>
      <c r="F198" s="1008"/>
      <c r="G198" s="1009"/>
      <c r="H198" s="1008" t="s">
        <v>1153</v>
      </c>
      <c r="I198" s="1009"/>
      <c r="J198" s="1010"/>
      <c r="K198" s="404" t="s">
        <v>1299</v>
      </c>
      <c r="L198" s="50"/>
      <c r="M198" s="403" t="s">
        <v>1098</v>
      </c>
      <c r="N198" s="69"/>
      <c r="O198" s="68"/>
      <c r="P198" s="587" t="s">
        <v>1123</v>
      </c>
      <c r="Q198" s="588"/>
      <c r="R198" s="589"/>
      <c r="S198" s="299" t="s">
        <v>151</v>
      </c>
      <c r="T198" s="293" t="s">
        <v>110</v>
      </c>
      <c r="U198" s="294">
        <v>1</v>
      </c>
      <c r="V198" s="399">
        <v>1</v>
      </c>
      <c r="W198" s="182"/>
      <c r="X198" s="356">
        <f t="shared" si="44"/>
        <v>0</v>
      </c>
      <c r="Y198" s="42">
        <f t="shared" si="45"/>
        <v>0</v>
      </c>
      <c r="Z198" s="46"/>
      <c r="AA198" s="182"/>
      <c r="AB198" s="182"/>
      <c r="AC198" s="356" t="e">
        <f t="shared" si="46"/>
        <v>#DIV/0!</v>
      </c>
      <c r="AD198" s="42" t="e">
        <f t="shared" si="47"/>
        <v>#DIV/0!</v>
      </c>
      <c r="AE198" s="182"/>
      <c r="AF198" s="182"/>
      <c r="AG198" s="356" t="e">
        <f t="shared" si="48"/>
        <v>#DIV/0!</v>
      </c>
      <c r="AH198" s="42" t="e">
        <f t="shared" si="49"/>
        <v>#DIV/0!</v>
      </c>
      <c r="AI198" s="182"/>
      <c r="AJ198" s="182"/>
      <c r="AK198" s="356" t="e">
        <f t="shared" si="50"/>
        <v>#DIV/0!</v>
      </c>
      <c r="AL198" s="42" t="e">
        <f t="shared" si="51"/>
        <v>#DIV/0!</v>
      </c>
      <c r="AM198" s="182">
        <f t="shared" si="52"/>
        <v>1</v>
      </c>
      <c r="AN198" s="182"/>
      <c r="AO198" s="356">
        <f t="shared" si="53"/>
        <v>0</v>
      </c>
      <c r="AP198" s="42">
        <f t="shared" si="54"/>
        <v>0</v>
      </c>
    </row>
    <row r="199" spans="1:53" s="15" customFormat="1" ht="186" customHeight="1" x14ac:dyDescent="0.25">
      <c r="A199" s="21"/>
      <c r="B199" s="21"/>
      <c r="C199" s="21"/>
      <c r="D199" s="21"/>
      <c r="E199" s="21"/>
      <c r="F199" s="21"/>
      <c r="G199" s="21"/>
      <c r="H199" s="21"/>
      <c r="I199" s="21"/>
      <c r="J199" s="21"/>
      <c r="K199" s="21"/>
      <c r="L199" s="21"/>
      <c r="M199" s="21"/>
      <c r="N199" s="21"/>
      <c r="O199" s="12"/>
      <c r="P199" s="22"/>
      <c r="Q199" s="22"/>
      <c r="R199" s="22"/>
      <c r="S199" s="89"/>
      <c r="T199" s="22"/>
      <c r="U199" s="13"/>
    </row>
    <row r="200" spans="1:53" ht="101.25" customHeight="1" x14ac:dyDescent="0.25">
      <c r="A200" s="596" t="s">
        <v>641</v>
      </c>
      <c r="B200" s="596"/>
      <c r="C200" s="596"/>
      <c r="D200" s="596"/>
      <c r="E200" s="596"/>
      <c r="F200" s="596"/>
      <c r="G200" s="596"/>
      <c r="H200" s="596"/>
      <c r="I200" s="596"/>
      <c r="J200" s="596"/>
      <c r="K200" s="596"/>
      <c r="L200" s="596"/>
      <c r="M200" s="596"/>
      <c r="N200" s="596"/>
      <c r="O200" s="596"/>
      <c r="P200" s="596"/>
      <c r="Q200" s="596"/>
      <c r="R200" s="596"/>
      <c r="S200" s="596"/>
      <c r="T200" s="596"/>
      <c r="U200" s="596"/>
      <c r="V200" s="596"/>
      <c r="W200" s="596"/>
      <c r="X200" s="596"/>
      <c r="Y200" s="596"/>
    </row>
    <row r="201" spans="1:53" ht="24" customHeight="1" thickBot="1" x14ac:dyDescent="0.3">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53" ht="82.5" customHeight="1" thickTop="1" x14ac:dyDescent="0.25">
      <c r="A202" s="851" t="s">
        <v>530</v>
      </c>
      <c r="B202" s="851"/>
      <c r="C202" s="851"/>
      <c r="D202" s="851"/>
      <c r="E202" s="1209" t="s">
        <v>1259</v>
      </c>
      <c r="F202" s="1210"/>
      <c r="G202" s="1210"/>
      <c r="H202" s="1210"/>
      <c r="I202" s="1210"/>
      <c r="J202" s="1211"/>
      <c r="K202" s="220"/>
      <c r="L202" s="161"/>
      <c r="M202" s="161"/>
      <c r="N202" s="161"/>
      <c r="O202" s="161"/>
      <c r="P202" s="161"/>
      <c r="Q202" s="246"/>
      <c r="R202" s="246"/>
      <c r="S202" s="246"/>
      <c r="T202" s="246"/>
      <c r="U202" s="246"/>
    </row>
    <row r="203" spans="1:53" ht="62.25" customHeight="1" thickBot="1" x14ac:dyDescent="0.3">
      <c r="A203" s="851"/>
      <c r="B203" s="851"/>
      <c r="C203" s="851"/>
      <c r="D203" s="852"/>
      <c r="E203" s="1283" t="s">
        <v>29</v>
      </c>
      <c r="F203" s="1284"/>
      <c r="G203" s="1285" t="s">
        <v>30</v>
      </c>
      <c r="H203" s="1284"/>
      <c r="I203" s="252" t="s">
        <v>9</v>
      </c>
      <c r="J203" s="256" t="s">
        <v>10</v>
      </c>
      <c r="K203" s="207"/>
      <c r="L203" s="162"/>
      <c r="M203" s="162"/>
      <c r="N203" s="162"/>
      <c r="O203" s="162"/>
      <c r="P203" s="162"/>
      <c r="Q203" s="31"/>
      <c r="R203" s="31"/>
      <c r="S203" s="31"/>
      <c r="T203" s="31"/>
      <c r="U203" s="31"/>
    </row>
    <row r="204" spans="1:53" ht="194.25" customHeight="1" thickTop="1" x14ac:dyDescent="0.25">
      <c r="A204" s="1269" t="s">
        <v>652</v>
      </c>
      <c r="B204" s="1269"/>
      <c r="C204" s="1269"/>
      <c r="D204" s="1270"/>
      <c r="E204" s="1190">
        <f>+E211</f>
        <v>946596000</v>
      </c>
      <c r="F204" s="960"/>
      <c r="G204" s="1190">
        <f>+G211</f>
        <v>0</v>
      </c>
      <c r="H204" s="960"/>
      <c r="I204" s="1202">
        <f>G204/E204</f>
        <v>0</v>
      </c>
      <c r="J204" s="1067">
        <f>+I204</f>
        <v>0</v>
      </c>
      <c r="K204" s="162"/>
      <c r="L204" s="162"/>
      <c r="M204" s="162"/>
      <c r="N204" s="162"/>
      <c r="O204" s="162"/>
      <c r="P204" s="162"/>
      <c r="Q204" s="31"/>
      <c r="R204" s="31"/>
      <c r="S204" s="31"/>
      <c r="T204" s="31"/>
      <c r="U204" s="31"/>
      <c r="AL204" s="742" t="s">
        <v>1252</v>
      </c>
      <c r="AM204" s="742"/>
      <c r="AN204" s="742"/>
      <c r="AO204" s="742"/>
      <c r="AP204" s="742"/>
      <c r="AQ204" s="742"/>
      <c r="AR204" s="742"/>
      <c r="AS204" s="742"/>
      <c r="AT204" s="742"/>
      <c r="AU204" s="742"/>
      <c r="AV204" s="742"/>
      <c r="AW204" s="742"/>
      <c r="AX204" s="742"/>
      <c r="AY204" s="742"/>
      <c r="AZ204" s="742"/>
      <c r="BA204" s="742"/>
    </row>
    <row r="205" spans="1:53" ht="59.25" customHeight="1" x14ac:dyDescent="0.25">
      <c r="A205" s="1271"/>
      <c r="B205" s="1271"/>
      <c r="C205" s="1271"/>
      <c r="D205" s="1272"/>
      <c r="E205" s="1037"/>
      <c r="F205" s="962"/>
      <c r="G205" s="1037"/>
      <c r="H205" s="962"/>
      <c r="I205" s="1203"/>
      <c r="J205" s="1068"/>
      <c r="K205" s="207"/>
      <c r="L205" s="162"/>
      <c r="M205" s="162"/>
      <c r="N205" s="162"/>
      <c r="O205" s="162"/>
      <c r="P205" s="162"/>
      <c r="Q205" s="586">
        <v>2016</v>
      </c>
      <c r="R205" s="586"/>
      <c r="S205" s="586"/>
      <c r="T205" s="586"/>
      <c r="U205" s="586">
        <v>2017</v>
      </c>
      <c r="V205" s="586"/>
      <c r="W205" s="586"/>
      <c r="X205" s="586"/>
      <c r="Y205" s="586">
        <v>2018</v>
      </c>
      <c r="Z205" s="586"/>
      <c r="AA205" s="586"/>
      <c r="AB205" s="586"/>
      <c r="AC205" s="586">
        <v>2019</v>
      </c>
      <c r="AD205" s="586"/>
      <c r="AE205" s="586"/>
      <c r="AF205" s="586"/>
      <c r="AG205" s="586">
        <v>2020</v>
      </c>
      <c r="AH205" s="586"/>
      <c r="AI205" s="586"/>
      <c r="AJ205" s="586"/>
      <c r="AL205" s="742"/>
      <c r="AM205" s="742"/>
      <c r="AN205" s="742"/>
      <c r="AO205" s="742"/>
      <c r="AP205" s="742"/>
      <c r="AQ205" s="742"/>
      <c r="AR205" s="742"/>
      <c r="AS205" s="742"/>
      <c r="AT205" s="742"/>
      <c r="AU205" s="742"/>
      <c r="AV205" s="742"/>
      <c r="AW205" s="742"/>
      <c r="AX205" s="742"/>
      <c r="AY205" s="742"/>
      <c r="AZ205" s="742"/>
      <c r="BA205" s="742"/>
    </row>
    <row r="206" spans="1:53" ht="59.25" customHeight="1" thickBot="1" x14ac:dyDescent="0.3">
      <c r="A206" s="1273"/>
      <c r="B206" s="1273"/>
      <c r="C206" s="1273"/>
      <c r="D206" s="1274"/>
      <c r="E206" s="1039"/>
      <c r="F206" s="1191"/>
      <c r="G206" s="1039"/>
      <c r="H206" s="1191"/>
      <c r="I206" s="1204"/>
      <c r="J206" s="1069"/>
      <c r="K206" s="208"/>
      <c r="L206" s="209"/>
      <c r="M206" s="209"/>
      <c r="N206" s="209"/>
      <c r="O206" s="209"/>
      <c r="P206" s="209"/>
      <c r="Q206" s="586"/>
      <c r="R206" s="586"/>
      <c r="S206" s="586"/>
      <c r="T206" s="586"/>
      <c r="U206" s="586"/>
      <c r="V206" s="586"/>
      <c r="W206" s="586"/>
      <c r="X206" s="586"/>
      <c r="Y206" s="586"/>
      <c r="Z206" s="586"/>
      <c r="AA206" s="586"/>
      <c r="AB206" s="586"/>
      <c r="AC206" s="586"/>
      <c r="AD206" s="586"/>
      <c r="AE206" s="586"/>
      <c r="AF206" s="586"/>
      <c r="AG206" s="586"/>
      <c r="AH206" s="586"/>
      <c r="AI206" s="586"/>
      <c r="AJ206" s="586"/>
      <c r="AL206" s="590" t="s">
        <v>1253</v>
      </c>
      <c r="AM206" s="590"/>
      <c r="AN206" s="590"/>
      <c r="AO206" s="590"/>
      <c r="AP206" s="590" t="s">
        <v>1254</v>
      </c>
      <c r="AQ206" s="590"/>
      <c r="AR206" s="590"/>
      <c r="AS206" s="590"/>
      <c r="AT206" s="590" t="s">
        <v>1255</v>
      </c>
      <c r="AU206" s="590"/>
      <c r="AV206" s="590"/>
      <c r="AW206" s="590"/>
      <c r="AX206" s="590" t="s">
        <v>1256</v>
      </c>
      <c r="AY206" s="590"/>
      <c r="AZ206" s="590"/>
      <c r="BA206" s="590"/>
    </row>
    <row r="207" spans="1:53" ht="110.25" customHeight="1" thickTop="1" thickBot="1" x14ac:dyDescent="0.3">
      <c r="A207" s="591" t="s">
        <v>27</v>
      </c>
      <c r="B207" s="591"/>
      <c r="C207" s="591"/>
      <c r="D207" s="244" t="s">
        <v>147</v>
      </c>
      <c r="E207" s="34" t="s">
        <v>29</v>
      </c>
      <c r="F207" s="267" t="s">
        <v>833</v>
      </c>
      <c r="G207" s="1129" t="s">
        <v>30</v>
      </c>
      <c r="H207" s="1130"/>
      <c r="I207" s="34" t="s">
        <v>31</v>
      </c>
      <c r="J207" s="43" t="s">
        <v>10</v>
      </c>
      <c r="K207" s="591" t="s">
        <v>32</v>
      </c>
      <c r="L207" s="591"/>
      <c r="M207" s="591"/>
      <c r="N207" s="591"/>
      <c r="O207" s="259" t="s">
        <v>7</v>
      </c>
      <c r="P207" s="272" t="s">
        <v>836</v>
      </c>
      <c r="Q207" s="266" t="s">
        <v>11</v>
      </c>
      <c r="R207" s="266" t="s">
        <v>12</v>
      </c>
      <c r="S207" s="39" t="s">
        <v>9</v>
      </c>
      <c r="T207" s="354" t="s">
        <v>10</v>
      </c>
      <c r="U207" s="266" t="s">
        <v>11</v>
      </c>
      <c r="V207" s="266" t="s">
        <v>12</v>
      </c>
      <c r="W207" s="160" t="s">
        <v>9</v>
      </c>
      <c r="X207" s="354" t="s">
        <v>10</v>
      </c>
      <c r="Y207" s="266" t="s">
        <v>11</v>
      </c>
      <c r="Z207" s="266" t="s">
        <v>12</v>
      </c>
      <c r="AA207" s="39" t="s">
        <v>9</v>
      </c>
      <c r="AB207" s="354" t="s">
        <v>10</v>
      </c>
      <c r="AC207" s="266" t="s">
        <v>11</v>
      </c>
      <c r="AD207" s="266" t="s">
        <v>12</v>
      </c>
      <c r="AE207" s="160" t="s">
        <v>9</v>
      </c>
      <c r="AF207" s="354" t="s">
        <v>10</v>
      </c>
      <c r="AG207" s="266" t="s">
        <v>11</v>
      </c>
      <c r="AH207" s="266" t="s">
        <v>12</v>
      </c>
      <c r="AI207" s="160" t="s">
        <v>9</v>
      </c>
      <c r="AJ207" s="354" t="s">
        <v>10</v>
      </c>
      <c r="AL207" s="353" t="s">
        <v>13</v>
      </c>
      <c r="AM207" s="353" t="s">
        <v>14</v>
      </c>
      <c r="AN207" s="165" t="s">
        <v>9</v>
      </c>
      <c r="AO207" s="354" t="s">
        <v>10</v>
      </c>
      <c r="AP207" s="353" t="s">
        <v>13</v>
      </c>
      <c r="AQ207" s="353" t="s">
        <v>14</v>
      </c>
      <c r="AR207" s="165" t="s">
        <v>9</v>
      </c>
      <c r="AS207" s="354" t="s">
        <v>10</v>
      </c>
      <c r="AT207" s="353" t="s">
        <v>13</v>
      </c>
      <c r="AU207" s="353" t="s">
        <v>14</v>
      </c>
      <c r="AV207" s="165" t="s">
        <v>9</v>
      </c>
      <c r="AW207" s="354" t="s">
        <v>10</v>
      </c>
      <c r="AX207" s="353" t="s">
        <v>13</v>
      </c>
      <c r="AY207" s="353" t="s">
        <v>14</v>
      </c>
      <c r="AZ207" s="165" t="s">
        <v>9</v>
      </c>
      <c r="BA207" s="354" t="s">
        <v>10</v>
      </c>
    </row>
    <row r="208" spans="1:53" ht="226.5" customHeight="1" thickTop="1" thickBot="1" x14ac:dyDescent="0.3">
      <c r="A208" s="623" t="s">
        <v>33</v>
      </c>
      <c r="B208" s="850" t="s">
        <v>512</v>
      </c>
      <c r="C208" s="850"/>
      <c r="D208" s="138" t="s">
        <v>507</v>
      </c>
      <c r="E208" s="37">
        <v>556908000</v>
      </c>
      <c r="F208" s="35">
        <f>+E208/'FUENTES '!$L$7</f>
        <v>6.5393932014067777E-2</v>
      </c>
      <c r="G208" s="814"/>
      <c r="H208" s="815"/>
      <c r="I208" s="36">
        <f>G208/E208</f>
        <v>0</v>
      </c>
      <c r="J208" s="54">
        <f>+I208</f>
        <v>0</v>
      </c>
      <c r="K208" s="650" t="s">
        <v>506</v>
      </c>
      <c r="L208" s="588"/>
      <c r="M208" s="588"/>
      <c r="N208" s="589"/>
      <c r="O208" s="81" t="s">
        <v>52</v>
      </c>
      <c r="P208" s="133">
        <v>1</v>
      </c>
      <c r="Q208" s="281">
        <v>0.1</v>
      </c>
      <c r="R208" s="281">
        <v>0.1</v>
      </c>
      <c r="S208" s="356">
        <f>+R208/Q208</f>
        <v>1</v>
      </c>
      <c r="T208" s="53">
        <f>+S208</f>
        <v>1</v>
      </c>
      <c r="U208" s="281">
        <v>0.4</v>
      </c>
      <c r="V208" s="281">
        <v>0.4</v>
      </c>
      <c r="W208" s="356">
        <f>+V208/U208</f>
        <v>1</v>
      </c>
      <c r="X208" s="53">
        <f>+W208</f>
        <v>1</v>
      </c>
      <c r="Y208" s="281">
        <v>0.6</v>
      </c>
      <c r="Z208" s="281">
        <v>0.6</v>
      </c>
      <c r="AA208" s="356">
        <f>+Z208/Y208</f>
        <v>1</v>
      </c>
      <c r="AB208" s="53">
        <f>+AA208</f>
        <v>1</v>
      </c>
      <c r="AC208" s="281">
        <v>0.9</v>
      </c>
      <c r="AD208" s="281">
        <f>AQ208</f>
        <v>0</v>
      </c>
      <c r="AE208" s="356">
        <f>+AD208/AC208</f>
        <v>0</v>
      </c>
      <c r="AF208" s="53">
        <f>+AE208</f>
        <v>0</v>
      </c>
      <c r="AG208" s="330">
        <v>1</v>
      </c>
      <c r="AH208" s="330">
        <v>0</v>
      </c>
      <c r="AI208" s="356">
        <f>+AH208/AG208</f>
        <v>0</v>
      </c>
      <c r="AJ208" s="53">
        <f>+AI208</f>
        <v>0</v>
      </c>
      <c r="AL208" s="182"/>
      <c r="AM208" s="182"/>
      <c r="AN208" s="356" t="e">
        <f>AM208/AL208</f>
        <v>#DIV/0!</v>
      </c>
      <c r="AO208" s="42" t="e">
        <f>AN208</f>
        <v>#DIV/0!</v>
      </c>
      <c r="AP208" s="182"/>
      <c r="AQ208" s="182"/>
      <c r="AR208" s="356" t="e">
        <f>AQ208/AP208</f>
        <v>#DIV/0!</v>
      </c>
      <c r="AS208" s="42" t="e">
        <f>AR208</f>
        <v>#DIV/0!</v>
      </c>
      <c r="AT208" s="182"/>
      <c r="AU208" s="182"/>
      <c r="AV208" s="356" t="e">
        <f>AU208/AT208</f>
        <v>#DIV/0!</v>
      </c>
      <c r="AW208" s="42" t="e">
        <f>AV208</f>
        <v>#DIV/0!</v>
      </c>
      <c r="AX208" s="182">
        <f>+AG208</f>
        <v>1</v>
      </c>
      <c r="AY208" s="182"/>
      <c r="AZ208" s="356">
        <f>AY208/AX208</f>
        <v>0</v>
      </c>
      <c r="BA208" s="42">
        <f>AZ208</f>
        <v>0</v>
      </c>
    </row>
    <row r="209" spans="1:64" ht="151.5" customHeight="1" thickTop="1" thickBot="1" x14ac:dyDescent="0.3">
      <c r="A209" s="623"/>
      <c r="B209" s="850" t="s">
        <v>505</v>
      </c>
      <c r="C209" s="850"/>
      <c r="D209" s="138" t="s">
        <v>504</v>
      </c>
      <c r="E209" s="37">
        <v>138897000</v>
      </c>
      <c r="F209" s="35">
        <f>+E209/'FUENTES '!$L$7</f>
        <v>1.6309733340081255E-2</v>
      </c>
      <c r="G209" s="814"/>
      <c r="H209" s="815"/>
      <c r="I209" s="36">
        <f>G209/E209</f>
        <v>0</v>
      </c>
      <c r="J209" s="54">
        <f>+I209</f>
        <v>0</v>
      </c>
      <c r="K209" s="650" t="s">
        <v>503</v>
      </c>
      <c r="L209" s="588"/>
      <c r="M209" s="588"/>
      <c r="N209" s="589"/>
      <c r="O209" s="81" t="s">
        <v>58</v>
      </c>
      <c r="P209" s="133">
        <v>1</v>
      </c>
      <c r="Q209" s="330">
        <v>0</v>
      </c>
      <c r="R209" s="330">
        <v>0</v>
      </c>
      <c r="S209" s="356">
        <v>0</v>
      </c>
      <c r="T209" s="53">
        <f>+S209</f>
        <v>0</v>
      </c>
      <c r="U209" s="330">
        <v>1</v>
      </c>
      <c r="V209" s="330">
        <v>1</v>
      </c>
      <c r="W209" s="356">
        <f>+V209/U209</f>
        <v>1</v>
      </c>
      <c r="X209" s="53">
        <f>+W209</f>
        <v>1</v>
      </c>
      <c r="Y209" s="330">
        <v>1</v>
      </c>
      <c r="Z209" s="330">
        <v>1</v>
      </c>
      <c r="AA209" s="356">
        <f>+Z209/Y209</f>
        <v>1</v>
      </c>
      <c r="AB209" s="53">
        <f>+AA209</f>
        <v>1</v>
      </c>
      <c r="AC209" s="330">
        <v>1</v>
      </c>
      <c r="AD209" s="281">
        <f>AQ209</f>
        <v>0</v>
      </c>
      <c r="AE209" s="356">
        <f>+AD209/AC209</f>
        <v>0</v>
      </c>
      <c r="AF209" s="53">
        <f>+AE209</f>
        <v>0</v>
      </c>
      <c r="AG209" s="330">
        <v>1</v>
      </c>
      <c r="AH209" s="330">
        <v>0</v>
      </c>
      <c r="AI209" s="356">
        <f>+AH209/AG209</f>
        <v>0</v>
      </c>
      <c r="AJ209" s="53">
        <f>+AI209</f>
        <v>0</v>
      </c>
      <c r="AL209" s="182"/>
      <c r="AM209" s="182"/>
      <c r="AN209" s="356" t="e">
        <f>AM209/AL209</f>
        <v>#DIV/0!</v>
      </c>
      <c r="AO209" s="42" t="e">
        <f>AN209</f>
        <v>#DIV/0!</v>
      </c>
      <c r="AP209" s="182"/>
      <c r="AQ209" s="182"/>
      <c r="AR209" s="356" t="e">
        <f>AQ209/AP209</f>
        <v>#DIV/0!</v>
      </c>
      <c r="AS209" s="42" t="e">
        <f>AR209</f>
        <v>#DIV/0!</v>
      </c>
      <c r="AT209" s="182"/>
      <c r="AU209" s="182"/>
      <c r="AV209" s="356" t="e">
        <f>AU209/AT209</f>
        <v>#DIV/0!</v>
      </c>
      <c r="AW209" s="42" t="e">
        <f>AV209</f>
        <v>#DIV/0!</v>
      </c>
      <c r="AX209" s="182">
        <f>+AG209</f>
        <v>1</v>
      </c>
      <c r="AY209" s="182"/>
      <c r="AZ209" s="356">
        <f>AY209/AX209</f>
        <v>0</v>
      </c>
      <c r="BA209" s="42">
        <f>AZ209</f>
        <v>0</v>
      </c>
    </row>
    <row r="210" spans="1:64" ht="151.5" customHeight="1" thickTop="1" thickBot="1" x14ac:dyDescent="0.3">
      <c r="A210" s="623"/>
      <c r="B210" s="850" t="s">
        <v>502</v>
      </c>
      <c r="C210" s="850"/>
      <c r="D210" s="138" t="s">
        <v>1177</v>
      </c>
      <c r="E210" s="37">
        <v>250791000</v>
      </c>
      <c r="F210" s="35">
        <f>+E210/'FUENTES '!$L$7</f>
        <v>2.9448687402120404E-2</v>
      </c>
      <c r="G210" s="814"/>
      <c r="H210" s="815"/>
      <c r="I210" s="36">
        <f>G210/E210</f>
        <v>0</v>
      </c>
      <c r="J210" s="54">
        <f>+I210</f>
        <v>0</v>
      </c>
      <c r="K210" s="650" t="s">
        <v>501</v>
      </c>
      <c r="L210" s="588"/>
      <c r="M210" s="588"/>
      <c r="N210" s="589"/>
      <c r="O210" s="81" t="s">
        <v>52</v>
      </c>
      <c r="P210" s="133">
        <v>1</v>
      </c>
      <c r="Q210" s="281">
        <v>0.1</v>
      </c>
      <c r="R210" s="281">
        <v>0.1</v>
      </c>
      <c r="S210" s="356">
        <f>+R210/Q210</f>
        <v>1</v>
      </c>
      <c r="T210" s="53">
        <f>+S210</f>
        <v>1</v>
      </c>
      <c r="U210" s="281">
        <v>0.4</v>
      </c>
      <c r="V210" s="281">
        <v>0.4</v>
      </c>
      <c r="W210" s="356">
        <f>+V210/U210</f>
        <v>1</v>
      </c>
      <c r="X210" s="53">
        <f>+W210</f>
        <v>1</v>
      </c>
      <c r="Y210" s="281">
        <v>0.6</v>
      </c>
      <c r="Z210" s="281">
        <v>0.6</v>
      </c>
      <c r="AA210" s="356">
        <f>+Z210/Y210</f>
        <v>1</v>
      </c>
      <c r="AB210" s="53">
        <f>+AA210</f>
        <v>1</v>
      </c>
      <c r="AC210" s="330">
        <v>0.9</v>
      </c>
      <c r="AD210" s="281">
        <f>AQ210</f>
        <v>0</v>
      </c>
      <c r="AE210" s="356">
        <f>+AD210/AC210</f>
        <v>0</v>
      </c>
      <c r="AF210" s="53">
        <f>+AE210</f>
        <v>0</v>
      </c>
      <c r="AG210" s="330">
        <v>1</v>
      </c>
      <c r="AH210" s="330">
        <v>0</v>
      </c>
      <c r="AI210" s="356">
        <f>+AH210/AG210</f>
        <v>0</v>
      </c>
      <c r="AJ210" s="53">
        <f>+AI210</f>
        <v>0</v>
      </c>
      <c r="AL210" s="182"/>
      <c r="AM210" s="182"/>
      <c r="AN210" s="356" t="e">
        <f>AM210/AL210</f>
        <v>#DIV/0!</v>
      </c>
      <c r="AO210" s="42" t="e">
        <f>AN210</f>
        <v>#DIV/0!</v>
      </c>
      <c r="AP210" s="182"/>
      <c r="AQ210" s="182"/>
      <c r="AR210" s="356" t="e">
        <f>AQ210/AP210</f>
        <v>#DIV/0!</v>
      </c>
      <c r="AS210" s="42" t="e">
        <f>AR210</f>
        <v>#DIV/0!</v>
      </c>
      <c r="AT210" s="182"/>
      <c r="AU210" s="182"/>
      <c r="AV210" s="356" t="e">
        <f>AU210/AT210</f>
        <v>#DIV/0!</v>
      </c>
      <c r="AW210" s="42" t="e">
        <f>AV210</f>
        <v>#DIV/0!</v>
      </c>
      <c r="AX210" s="182">
        <f>+AG210</f>
        <v>1</v>
      </c>
      <c r="AY210" s="182"/>
      <c r="AZ210" s="356">
        <f>AY210/AX210</f>
        <v>0</v>
      </c>
      <c r="BA210" s="42">
        <f>AZ210</f>
        <v>0</v>
      </c>
    </row>
    <row r="211" spans="1:64" ht="120.75" customHeight="1" thickTop="1" thickBot="1" x14ac:dyDescent="0.3">
      <c r="A211" s="809" t="s">
        <v>34</v>
      </c>
      <c r="B211" s="810"/>
      <c r="C211" s="811"/>
      <c r="D211" s="235"/>
      <c r="E211" s="38">
        <f>SUM(E208:E210)</f>
        <v>946596000</v>
      </c>
      <c r="F211" s="339">
        <f>+E211/'FUENTES '!$L$7</f>
        <v>0.11115235275626943</v>
      </c>
      <c r="G211" s="848">
        <f>SUM(G208:H210)</f>
        <v>0</v>
      </c>
      <c r="H211" s="849">
        <v>0</v>
      </c>
      <c r="I211" s="337">
        <f>G211/E211</f>
        <v>0</v>
      </c>
      <c r="J211" s="54">
        <f>+I211</f>
        <v>0</v>
      </c>
      <c r="K211" s="600"/>
      <c r="L211" s="600"/>
      <c r="M211" s="600"/>
      <c r="N211" s="600"/>
      <c r="O211" s="144"/>
      <c r="P211" s="74"/>
      <c r="Q211" s="74"/>
      <c r="R211" s="74"/>
      <c r="S211" s="90"/>
      <c r="T211" s="74"/>
      <c r="U211" s="74"/>
    </row>
    <row r="212" spans="1:64" ht="78.75" customHeight="1" thickTop="1" thickBot="1" x14ac:dyDescent="0.3">
      <c r="A212" s="150"/>
      <c r="B212" s="150"/>
      <c r="C212" s="150"/>
      <c r="D212" s="150"/>
      <c r="E212" s="223"/>
      <c r="F212" s="224"/>
      <c r="G212" s="225"/>
      <c r="H212" s="225"/>
      <c r="I212" s="226"/>
      <c r="J212" s="225"/>
      <c r="K212" s="144"/>
      <c r="L212" s="144"/>
      <c r="M212" s="144"/>
      <c r="N212" s="144"/>
      <c r="O212" s="144"/>
      <c r="P212" s="74"/>
      <c r="Q212" s="74"/>
      <c r="R212" s="74"/>
      <c r="S212" s="90"/>
      <c r="T212" s="74"/>
      <c r="U212" s="74"/>
    </row>
    <row r="213" spans="1:64" ht="70.5" customHeight="1" thickTop="1" x14ac:dyDescent="0.25">
      <c r="A213" s="851" t="s">
        <v>331</v>
      </c>
      <c r="B213" s="851"/>
      <c r="C213" s="851"/>
      <c r="D213" s="851"/>
      <c r="E213" s="1209" t="s">
        <v>1264</v>
      </c>
      <c r="F213" s="1210"/>
      <c r="G213" s="1210"/>
      <c r="H213" s="1210"/>
      <c r="I213" s="1210"/>
      <c r="J213" s="1211"/>
      <c r="K213" s="162"/>
      <c r="L213" s="162"/>
      <c r="M213" s="162"/>
      <c r="N213" s="162"/>
      <c r="O213" s="162"/>
      <c r="P213" s="162"/>
      <c r="Q213" s="162"/>
      <c r="R213" s="162"/>
      <c r="S213" s="162"/>
      <c r="T213" s="162"/>
      <c r="U213" s="162"/>
      <c r="V213" s="162"/>
      <c r="W213" s="162"/>
      <c r="X213" s="162"/>
    </row>
    <row r="214" spans="1:64" ht="78.75" customHeight="1" thickBot="1" x14ac:dyDescent="0.3">
      <c r="A214" s="851"/>
      <c r="B214" s="851"/>
      <c r="C214" s="851"/>
      <c r="D214" s="852"/>
      <c r="E214" s="1283" t="s">
        <v>29</v>
      </c>
      <c r="F214" s="1284"/>
      <c r="G214" s="1285" t="s">
        <v>30</v>
      </c>
      <c r="H214" s="1284"/>
      <c r="I214" s="252" t="s">
        <v>9</v>
      </c>
      <c r="J214" s="256" t="s">
        <v>10</v>
      </c>
      <c r="K214" s="162"/>
      <c r="L214" s="162"/>
      <c r="M214" s="162"/>
      <c r="N214" s="162"/>
      <c r="O214" s="162"/>
      <c r="P214" s="162"/>
      <c r="Q214" s="162"/>
      <c r="R214" s="162"/>
      <c r="S214" s="162"/>
      <c r="T214" s="162"/>
      <c r="U214" s="162"/>
      <c r="V214" s="162"/>
      <c r="W214" s="162"/>
      <c r="X214" s="162"/>
    </row>
    <row r="215" spans="1:64" ht="216.75" customHeight="1" thickTop="1" x14ac:dyDescent="0.25">
      <c r="A215" s="1277" t="s">
        <v>653</v>
      </c>
      <c r="B215" s="1277"/>
      <c r="C215" s="1277"/>
      <c r="D215" s="1278"/>
      <c r="E215" s="1286">
        <f>E221</f>
        <v>21260106000</v>
      </c>
      <c r="F215" s="1287"/>
      <c r="G215" s="1286">
        <f>G221</f>
        <v>0</v>
      </c>
      <c r="H215" s="1287"/>
      <c r="I215" s="1292">
        <f>I221</f>
        <v>0</v>
      </c>
      <c r="J215" s="1067">
        <v>0</v>
      </c>
      <c r="K215" s="162"/>
      <c r="L215" s="162"/>
      <c r="M215" s="162"/>
      <c r="N215" s="162"/>
      <c r="O215" s="162"/>
      <c r="P215" s="162"/>
      <c r="Q215" s="162"/>
      <c r="R215" s="162"/>
      <c r="S215" s="162"/>
      <c r="T215" s="162"/>
      <c r="U215" s="162"/>
      <c r="V215" s="162"/>
      <c r="W215" s="162"/>
      <c r="X215" s="162"/>
    </row>
    <row r="216" spans="1:64" ht="137.25" customHeight="1" x14ac:dyDescent="0.25">
      <c r="A216" s="1279"/>
      <c r="B216" s="1279"/>
      <c r="C216" s="1279"/>
      <c r="D216" s="1280"/>
      <c r="E216" s="1288"/>
      <c r="F216" s="1289"/>
      <c r="G216" s="1288"/>
      <c r="H216" s="1289"/>
      <c r="I216" s="1293"/>
      <c r="J216" s="1068"/>
      <c r="K216" s="162"/>
      <c r="L216" s="162"/>
      <c r="M216" s="162"/>
      <c r="N216" s="162"/>
      <c r="O216" s="162"/>
      <c r="P216" s="162"/>
      <c r="Q216" s="586">
        <v>2016</v>
      </c>
      <c r="R216" s="586"/>
      <c r="S216" s="586"/>
      <c r="T216" s="586"/>
      <c r="U216" s="586">
        <v>2017</v>
      </c>
      <c r="V216" s="586"/>
      <c r="W216" s="586"/>
      <c r="X216" s="586"/>
      <c r="Y216" s="586">
        <v>2018</v>
      </c>
      <c r="Z216" s="586"/>
      <c r="AA216" s="586"/>
      <c r="AB216" s="586"/>
      <c r="AC216" s="586">
        <v>2019</v>
      </c>
      <c r="AD216" s="586"/>
      <c r="AE216" s="586"/>
      <c r="AF216" s="586"/>
      <c r="AG216" s="586">
        <v>2020</v>
      </c>
      <c r="AH216" s="586"/>
      <c r="AI216" s="586"/>
      <c r="AJ216" s="586"/>
      <c r="AL216" s="644" t="s">
        <v>1252</v>
      </c>
      <c r="AM216" s="645"/>
      <c r="AN216" s="645"/>
      <c r="AO216" s="645"/>
      <c r="AP216" s="645"/>
      <c r="AQ216" s="645"/>
      <c r="AR216" s="645"/>
      <c r="AS216" s="645"/>
      <c r="AT216" s="645"/>
      <c r="AU216" s="645"/>
      <c r="AV216" s="645"/>
      <c r="AW216" s="645"/>
      <c r="AX216" s="645"/>
      <c r="AY216" s="645"/>
      <c r="AZ216" s="645"/>
      <c r="BA216" s="646"/>
    </row>
    <row r="217" spans="1:64" ht="62.25" customHeight="1" thickBot="1" x14ac:dyDescent="0.3">
      <c r="A217" s="1281"/>
      <c r="B217" s="1281"/>
      <c r="C217" s="1281"/>
      <c r="D217" s="1282"/>
      <c r="E217" s="1290"/>
      <c r="F217" s="1291"/>
      <c r="G217" s="1290"/>
      <c r="H217" s="1291"/>
      <c r="I217" s="1294"/>
      <c r="J217" s="1069"/>
      <c r="K217" s="162"/>
      <c r="L217" s="162"/>
      <c r="M217" s="162"/>
      <c r="N217" s="162"/>
      <c r="O217" s="162"/>
      <c r="P217" s="162"/>
      <c r="Q217" s="586"/>
      <c r="R217" s="586"/>
      <c r="S217" s="586"/>
      <c r="T217" s="586"/>
      <c r="U217" s="586"/>
      <c r="V217" s="586"/>
      <c r="W217" s="586"/>
      <c r="X217" s="586"/>
      <c r="Y217" s="586"/>
      <c r="Z217" s="586"/>
      <c r="AA217" s="586"/>
      <c r="AB217" s="586"/>
      <c r="AC217" s="586"/>
      <c r="AD217" s="586"/>
      <c r="AE217" s="586"/>
      <c r="AF217" s="586"/>
      <c r="AG217" s="586"/>
      <c r="AH217" s="586"/>
      <c r="AI217" s="586"/>
      <c r="AJ217" s="586"/>
      <c r="AL217" s="590" t="s">
        <v>1253</v>
      </c>
      <c r="AM217" s="590"/>
      <c r="AN217" s="590"/>
      <c r="AO217" s="590"/>
      <c r="AP217" s="590" t="s">
        <v>1254</v>
      </c>
      <c r="AQ217" s="590"/>
      <c r="AR217" s="590"/>
      <c r="AS217" s="590"/>
      <c r="AT217" s="590" t="s">
        <v>1255</v>
      </c>
      <c r="AU217" s="590"/>
      <c r="AV217" s="590"/>
      <c r="AW217" s="590"/>
      <c r="AX217" s="590" t="s">
        <v>1256</v>
      </c>
      <c r="AY217" s="590"/>
      <c r="AZ217" s="590"/>
      <c r="BA217" s="590"/>
    </row>
    <row r="218" spans="1:64" ht="120.75" customHeight="1" thickTop="1" thickBot="1" x14ac:dyDescent="1">
      <c r="A218" s="591" t="s">
        <v>27</v>
      </c>
      <c r="B218" s="591"/>
      <c r="C218" s="591"/>
      <c r="D218" s="244" t="s">
        <v>147</v>
      </c>
      <c r="E218" s="348" t="s">
        <v>29</v>
      </c>
      <c r="F218" s="267" t="s">
        <v>833</v>
      </c>
      <c r="G218" s="1285" t="s">
        <v>30</v>
      </c>
      <c r="H218" s="1284"/>
      <c r="I218" s="252" t="s">
        <v>31</v>
      </c>
      <c r="J218" s="256" t="s">
        <v>10</v>
      </c>
      <c r="K218" s="591" t="s">
        <v>32</v>
      </c>
      <c r="L218" s="591"/>
      <c r="M218" s="591"/>
      <c r="N218" s="591"/>
      <c r="O218" s="259" t="s">
        <v>7</v>
      </c>
      <c r="P218" s="272" t="s">
        <v>836</v>
      </c>
      <c r="Q218" s="266" t="s">
        <v>11</v>
      </c>
      <c r="R218" s="266" t="s">
        <v>12</v>
      </c>
      <c r="S218" s="39" t="s">
        <v>9</v>
      </c>
      <c r="T218" s="354" t="s">
        <v>10</v>
      </c>
      <c r="U218" s="266" t="s">
        <v>11</v>
      </c>
      <c r="V218" s="266" t="s">
        <v>12</v>
      </c>
      <c r="W218" s="160" t="s">
        <v>9</v>
      </c>
      <c r="X218" s="354" t="s">
        <v>10</v>
      </c>
      <c r="Y218" s="266" t="s">
        <v>11</v>
      </c>
      <c r="Z218" s="266" t="s">
        <v>12</v>
      </c>
      <c r="AA218" s="39" t="s">
        <v>9</v>
      </c>
      <c r="AB218" s="354" t="s">
        <v>10</v>
      </c>
      <c r="AC218" s="266" t="s">
        <v>11</v>
      </c>
      <c r="AD218" s="266" t="s">
        <v>12</v>
      </c>
      <c r="AE218" s="160" t="s">
        <v>9</v>
      </c>
      <c r="AF218" s="354" t="s">
        <v>10</v>
      </c>
      <c r="AG218" s="266" t="s">
        <v>11</v>
      </c>
      <c r="AH218" s="266" t="s">
        <v>12</v>
      </c>
      <c r="AI218" s="160" t="s">
        <v>9</v>
      </c>
      <c r="AJ218" s="354" t="s">
        <v>10</v>
      </c>
      <c r="AL218" s="353" t="s">
        <v>13</v>
      </c>
      <c r="AM218" s="353" t="s">
        <v>14</v>
      </c>
      <c r="AN218" s="165" t="s">
        <v>9</v>
      </c>
      <c r="AO218" s="354" t="s">
        <v>10</v>
      </c>
      <c r="AP218" s="353" t="s">
        <v>13</v>
      </c>
      <c r="AQ218" s="353" t="s">
        <v>14</v>
      </c>
      <c r="AR218" s="165" t="s">
        <v>9</v>
      </c>
      <c r="AS218" s="354" t="s">
        <v>10</v>
      </c>
      <c r="AT218" s="353" t="s">
        <v>13</v>
      </c>
      <c r="AU218" s="353" t="s">
        <v>14</v>
      </c>
      <c r="AV218" s="165" t="s">
        <v>9</v>
      </c>
      <c r="AW218" s="354" t="s">
        <v>10</v>
      </c>
      <c r="AX218" s="353" t="s">
        <v>13</v>
      </c>
      <c r="AY218" s="353" t="s">
        <v>14</v>
      </c>
      <c r="AZ218" s="165" t="s">
        <v>9</v>
      </c>
      <c r="BA218" s="354" t="s">
        <v>10</v>
      </c>
    </row>
    <row r="219" spans="1:64" ht="374.25" customHeight="1" thickTop="1" thickBot="1" x14ac:dyDescent="0.3">
      <c r="A219" s="623" t="s">
        <v>33</v>
      </c>
      <c r="B219" s="850" t="s">
        <v>339</v>
      </c>
      <c r="C219" s="850"/>
      <c r="D219" s="138" t="s">
        <v>341</v>
      </c>
      <c r="E219" s="37">
        <v>21059446000</v>
      </c>
      <c r="F219" s="35">
        <f>+E219/'FUENTES '!$L$11</f>
        <v>0.99056166512057842</v>
      </c>
      <c r="G219" s="814"/>
      <c r="H219" s="815"/>
      <c r="I219" s="36">
        <f>G219/E219</f>
        <v>0</v>
      </c>
      <c r="J219" s="54">
        <v>0</v>
      </c>
      <c r="K219" s="650" t="s">
        <v>343</v>
      </c>
      <c r="L219" s="588"/>
      <c r="M219" s="588"/>
      <c r="N219" s="589"/>
      <c r="O219" s="81" t="s">
        <v>110</v>
      </c>
      <c r="P219" s="113">
        <v>84</v>
      </c>
      <c r="Q219" s="330">
        <v>2</v>
      </c>
      <c r="R219" s="330">
        <v>2</v>
      </c>
      <c r="S219" s="356">
        <f>+R219/Q219</f>
        <v>1</v>
      </c>
      <c r="T219" s="53">
        <f>+S219</f>
        <v>1</v>
      </c>
      <c r="U219" s="330">
        <v>27</v>
      </c>
      <c r="V219" s="330">
        <v>27</v>
      </c>
      <c r="W219" s="356">
        <f>+V219/U219</f>
        <v>1</v>
      </c>
      <c r="X219" s="53">
        <f>+W219</f>
        <v>1</v>
      </c>
      <c r="Y219" s="330">
        <v>31</v>
      </c>
      <c r="Z219" s="330">
        <v>31</v>
      </c>
      <c r="AA219" s="356">
        <f>+Z219/Y219</f>
        <v>1</v>
      </c>
      <c r="AB219" s="53">
        <f>+AA219</f>
        <v>1</v>
      </c>
      <c r="AC219" s="330">
        <v>22</v>
      </c>
      <c r="AD219" s="330">
        <f>AQ219</f>
        <v>0</v>
      </c>
      <c r="AE219" s="356">
        <f>+AD219/AC219</f>
        <v>0</v>
      </c>
      <c r="AF219" s="53">
        <f>+AE219</f>
        <v>0</v>
      </c>
      <c r="AG219" s="330">
        <v>2</v>
      </c>
      <c r="AH219" s="330">
        <v>0</v>
      </c>
      <c r="AI219" s="356">
        <f>+AH219/AG219</f>
        <v>0</v>
      </c>
      <c r="AJ219" s="53">
        <f>+AI219</f>
        <v>0</v>
      </c>
      <c r="AL219" s="182"/>
      <c r="AM219" s="182"/>
      <c r="AN219" s="356" t="e">
        <f>AM219/AL219</f>
        <v>#DIV/0!</v>
      </c>
      <c r="AO219" s="42" t="e">
        <f>AN219</f>
        <v>#DIV/0!</v>
      </c>
      <c r="AP219" s="182"/>
      <c r="AQ219" s="182"/>
      <c r="AR219" s="356" t="e">
        <f>AQ219/AP219</f>
        <v>#DIV/0!</v>
      </c>
      <c r="AS219" s="42" t="e">
        <f>AR219</f>
        <v>#DIV/0!</v>
      </c>
      <c r="AT219" s="182"/>
      <c r="AU219" s="182"/>
      <c r="AV219" s="356" t="e">
        <f>AU219/AT219</f>
        <v>#DIV/0!</v>
      </c>
      <c r="AW219" s="42" t="e">
        <f>AV219</f>
        <v>#DIV/0!</v>
      </c>
      <c r="AX219" s="182">
        <f>+AG219</f>
        <v>2</v>
      </c>
      <c r="AY219" s="182"/>
      <c r="AZ219" s="356">
        <f>AY219/AX219</f>
        <v>0</v>
      </c>
      <c r="BA219" s="42">
        <f>AZ219</f>
        <v>0</v>
      </c>
    </row>
    <row r="220" spans="1:64" ht="303.75" customHeight="1" thickTop="1" thickBot="1" x14ac:dyDescent="0.3">
      <c r="A220" s="623"/>
      <c r="B220" s="850" t="s">
        <v>340</v>
      </c>
      <c r="C220" s="850"/>
      <c r="D220" s="138" t="s">
        <v>342</v>
      </c>
      <c r="E220" s="37">
        <v>200660000</v>
      </c>
      <c r="F220" s="35">
        <f>+E220/'FUENTES '!$L$11</f>
        <v>9.4383348794215803E-3</v>
      </c>
      <c r="G220" s="814"/>
      <c r="H220" s="815"/>
      <c r="I220" s="36">
        <f>G220/E220</f>
        <v>0</v>
      </c>
      <c r="J220" s="54">
        <v>0</v>
      </c>
      <c r="K220" s="650" t="s">
        <v>344</v>
      </c>
      <c r="L220" s="588"/>
      <c r="M220" s="588"/>
      <c r="N220" s="589"/>
      <c r="O220" s="81" t="s">
        <v>52</v>
      </c>
      <c r="P220" s="23">
        <v>1</v>
      </c>
      <c r="Q220" s="170">
        <v>0.1</v>
      </c>
      <c r="R220" s="170">
        <v>0.1</v>
      </c>
      <c r="S220" s="356">
        <f>+R220/Q220</f>
        <v>1</v>
      </c>
      <c r="T220" s="53">
        <f>+S220</f>
        <v>1</v>
      </c>
      <c r="U220" s="170">
        <v>0.4</v>
      </c>
      <c r="V220" s="171">
        <v>0.4</v>
      </c>
      <c r="W220" s="356">
        <f>+V220/U220</f>
        <v>1</v>
      </c>
      <c r="X220" s="53">
        <f>+W220</f>
        <v>1</v>
      </c>
      <c r="Y220" s="170">
        <v>0.75</v>
      </c>
      <c r="Z220" s="170">
        <v>0.75</v>
      </c>
      <c r="AA220" s="356">
        <f>+Z220/Y220</f>
        <v>1</v>
      </c>
      <c r="AB220" s="53">
        <f>+AA220</f>
        <v>1</v>
      </c>
      <c r="AC220" s="170">
        <v>1</v>
      </c>
      <c r="AD220" s="171">
        <f>AQ220</f>
        <v>0</v>
      </c>
      <c r="AE220" s="356">
        <f>+AD220/AC220</f>
        <v>0</v>
      </c>
      <c r="AF220" s="53">
        <f>+AE220</f>
        <v>0</v>
      </c>
      <c r="AG220" s="170">
        <v>1</v>
      </c>
      <c r="AH220" s="171">
        <v>0</v>
      </c>
      <c r="AI220" s="356">
        <f>+AH220/AG220</f>
        <v>0</v>
      </c>
      <c r="AJ220" s="53">
        <f>+AI220</f>
        <v>0</v>
      </c>
      <c r="AL220" s="182"/>
      <c r="AM220" s="182"/>
      <c r="AN220" s="356" t="e">
        <f>AM220/AL220</f>
        <v>#DIV/0!</v>
      </c>
      <c r="AO220" s="42" t="e">
        <f>AN220</f>
        <v>#DIV/0!</v>
      </c>
      <c r="AP220" s="182"/>
      <c r="AQ220" s="182"/>
      <c r="AR220" s="356" t="e">
        <f>AQ220/AP220</f>
        <v>#DIV/0!</v>
      </c>
      <c r="AS220" s="42" t="e">
        <f>AR220</f>
        <v>#DIV/0!</v>
      </c>
      <c r="AT220" s="182"/>
      <c r="AU220" s="182"/>
      <c r="AV220" s="356" t="e">
        <f>AU220/AT220</f>
        <v>#DIV/0!</v>
      </c>
      <c r="AW220" s="42" t="e">
        <f>AV220</f>
        <v>#DIV/0!</v>
      </c>
      <c r="AX220" s="182">
        <f>+AG220</f>
        <v>1</v>
      </c>
      <c r="AY220" s="182"/>
      <c r="AZ220" s="356">
        <f>AY220/AX220</f>
        <v>0</v>
      </c>
      <c r="BA220" s="42">
        <f>AZ220</f>
        <v>0</v>
      </c>
    </row>
    <row r="221" spans="1:64" s="45" customFormat="1" ht="150" customHeight="1" thickTop="1" thickBot="1" x14ac:dyDescent="0.3">
      <c r="A221" s="809" t="s">
        <v>34</v>
      </c>
      <c r="B221" s="810"/>
      <c r="C221" s="811"/>
      <c r="D221" s="235"/>
      <c r="E221" s="99">
        <f>SUM(E219:E220)</f>
        <v>21260106000</v>
      </c>
      <c r="F221" s="100">
        <f>+E221/'FUENTES '!$L$11</f>
        <v>1</v>
      </c>
      <c r="G221" s="1275">
        <f>SUM(G219:H220)</f>
        <v>0</v>
      </c>
      <c r="H221" s="1276"/>
      <c r="I221" s="100">
        <f>G221/E221</f>
        <v>0</v>
      </c>
      <c r="J221" s="54">
        <v>0</v>
      </c>
      <c r="K221" s="600"/>
      <c r="L221" s="600"/>
      <c r="M221" s="600"/>
      <c r="N221" s="600"/>
      <c r="O221" s="144"/>
      <c r="P221" s="74"/>
      <c r="Q221" s="144"/>
      <c r="R221" s="144"/>
      <c r="S221" s="144"/>
      <c r="T221" s="144"/>
      <c r="U221" s="144"/>
      <c r="V221" s="144"/>
      <c r="W221" s="144"/>
      <c r="X221" s="144"/>
    </row>
    <row r="222" spans="1:64" s="45" customFormat="1" ht="70.5" customHeight="1" thickTop="1" thickBot="1" x14ac:dyDescent="0.3">
      <c r="A222" s="40"/>
      <c r="B222" s="40"/>
      <c r="C222" s="40"/>
      <c r="D222" s="40"/>
      <c r="E222" s="40"/>
      <c r="F222" s="40"/>
      <c r="G222" s="40"/>
      <c r="H222" s="40"/>
      <c r="I222" s="40"/>
      <c r="J222" s="40"/>
      <c r="K222" s="40"/>
      <c r="L222" s="40"/>
      <c r="M222" s="40"/>
      <c r="N222" s="40"/>
      <c r="O222" s="40"/>
      <c r="P222" s="40"/>
      <c r="Q222" s="40"/>
      <c r="R222" s="40"/>
      <c r="S222" s="85"/>
      <c r="T222" s="40"/>
      <c r="U222" s="40"/>
    </row>
    <row r="223" spans="1:64" ht="99.75" customHeight="1" thickTop="1" x14ac:dyDescent="0.25">
      <c r="A223" s="851" t="s">
        <v>226</v>
      </c>
      <c r="B223" s="851"/>
      <c r="C223" s="851"/>
      <c r="D223" s="851"/>
      <c r="E223" s="1209" t="s">
        <v>1259</v>
      </c>
      <c r="F223" s="1210"/>
      <c r="G223" s="1210"/>
      <c r="H223" s="1210"/>
      <c r="I223" s="1210"/>
      <c r="J223" s="1211"/>
      <c r="K223" s="220"/>
      <c r="L223" s="161"/>
      <c r="M223" s="161"/>
      <c r="N223" s="161"/>
      <c r="O223" s="161"/>
      <c r="P223" s="161"/>
      <c r="Q223" s="246"/>
      <c r="R223" s="246"/>
      <c r="S223" s="246"/>
      <c r="T223" s="246"/>
      <c r="U223" s="246"/>
      <c r="V223" s="246"/>
      <c r="W223" s="246"/>
      <c r="X223" s="246"/>
      <c r="Y223" s="246"/>
      <c r="Z223" s="246"/>
      <c r="AL223" s="246"/>
      <c r="AM223" s="246"/>
      <c r="AN223" s="246"/>
      <c r="AO223" s="246"/>
      <c r="AP223" s="246"/>
      <c r="AQ223" s="246"/>
      <c r="AR223" s="246"/>
      <c r="AS223" s="246"/>
      <c r="AT223" s="246"/>
      <c r="AU223" s="246"/>
      <c r="AV223" s="30"/>
      <c r="AW223" s="30"/>
      <c r="AX223" s="30"/>
      <c r="AY223" s="30"/>
      <c r="AZ223" s="30"/>
      <c r="BA223" s="30"/>
      <c r="BB223" s="40"/>
      <c r="BC223" s="40"/>
      <c r="BD223" s="40"/>
      <c r="BE223" s="40"/>
      <c r="BF223" s="40"/>
      <c r="BG223" s="40"/>
      <c r="BH223" s="45"/>
      <c r="BI223" s="45"/>
      <c r="BJ223" s="74"/>
      <c r="BK223" s="74"/>
      <c r="BL223" s="74"/>
    </row>
    <row r="224" spans="1:64" ht="99.75" customHeight="1" thickBot="1" x14ac:dyDescent="0.3">
      <c r="A224" s="851"/>
      <c r="B224" s="851"/>
      <c r="C224" s="851"/>
      <c r="D224" s="852"/>
      <c r="E224" s="1283" t="s">
        <v>29</v>
      </c>
      <c r="F224" s="1284"/>
      <c r="G224" s="1285" t="s">
        <v>30</v>
      </c>
      <c r="H224" s="1284"/>
      <c r="I224" s="252" t="s">
        <v>9</v>
      </c>
      <c r="J224" s="256" t="s">
        <v>10</v>
      </c>
      <c r="K224" s="207"/>
      <c r="L224" s="162"/>
      <c r="M224" s="162"/>
      <c r="N224" s="162"/>
      <c r="O224" s="162"/>
      <c r="P224" s="162"/>
      <c r="Q224" s="31"/>
      <c r="R224" s="31"/>
      <c r="S224" s="31"/>
      <c r="T224" s="31"/>
      <c r="U224" s="31"/>
      <c r="V224" s="31"/>
      <c r="W224" s="31"/>
      <c r="X224" s="31"/>
      <c r="Y224" s="31"/>
      <c r="Z224" s="31"/>
      <c r="AL224" s="31"/>
      <c r="AM224" s="31"/>
      <c r="AN224" s="31"/>
      <c r="AO224" s="31"/>
      <c r="AP224" s="31"/>
      <c r="AQ224" s="31"/>
      <c r="AR224" s="31"/>
      <c r="AS224" s="31"/>
      <c r="AT224" s="31"/>
      <c r="AU224" s="31"/>
      <c r="AV224" s="32"/>
      <c r="AW224" s="32"/>
      <c r="AX224" s="32"/>
      <c r="AY224" s="30"/>
      <c r="AZ224" s="32"/>
      <c r="BA224" s="30"/>
      <c r="BB224" s="40"/>
      <c r="BC224" s="30"/>
      <c r="BD224" s="40"/>
      <c r="BE224" s="40"/>
      <c r="BF224" s="40"/>
      <c r="BG224" s="40"/>
      <c r="BH224" s="45"/>
      <c r="BI224" s="45"/>
      <c r="BJ224" s="74"/>
      <c r="BK224" s="74"/>
      <c r="BL224" s="74"/>
    </row>
    <row r="225" spans="1:67" ht="324" customHeight="1" thickTop="1" x14ac:dyDescent="0.25">
      <c r="A225" s="1277" t="s">
        <v>655</v>
      </c>
      <c r="B225" s="1277"/>
      <c r="C225" s="1277"/>
      <c r="D225" s="1278"/>
      <c r="E225" s="1286">
        <f>E232</f>
        <v>2976871000</v>
      </c>
      <c r="F225" s="1287"/>
      <c r="G225" s="1286">
        <f>G232</f>
        <v>0</v>
      </c>
      <c r="H225" s="1287"/>
      <c r="I225" s="1292">
        <f>I232</f>
        <v>0</v>
      </c>
      <c r="J225" s="1067">
        <f>I225</f>
        <v>0</v>
      </c>
      <c r="K225" s="40"/>
      <c r="L225" s="40"/>
      <c r="M225" s="40"/>
      <c r="N225" s="40"/>
      <c r="O225" s="40"/>
      <c r="P225" s="40"/>
      <c r="Q225" s="31"/>
      <c r="R225" s="31"/>
      <c r="S225" s="31"/>
      <c r="T225" s="31"/>
      <c r="U225" s="31"/>
      <c r="V225" s="31"/>
      <c r="W225" s="31"/>
      <c r="X225" s="31"/>
      <c r="Y225" s="31"/>
      <c r="Z225" s="31"/>
      <c r="AL225" s="644" t="s">
        <v>1252</v>
      </c>
      <c r="AM225" s="645"/>
      <c r="AN225" s="645"/>
      <c r="AO225" s="645"/>
      <c r="AP225" s="645"/>
      <c r="AQ225" s="645"/>
      <c r="AR225" s="645"/>
      <c r="AS225" s="645"/>
      <c r="AT225" s="645"/>
      <c r="AU225" s="645"/>
      <c r="AV225" s="645"/>
      <c r="AW225" s="645"/>
      <c r="AX225" s="645"/>
      <c r="AY225" s="645"/>
      <c r="AZ225" s="645"/>
      <c r="BA225" s="646"/>
      <c r="BB225" s="30"/>
      <c r="BC225" s="30"/>
      <c r="BD225" s="30"/>
      <c r="BE225" s="30"/>
      <c r="BF225" s="30"/>
      <c r="BG225" s="40"/>
      <c r="BH225" s="45"/>
      <c r="BI225" s="45"/>
      <c r="BJ225" s="74"/>
      <c r="BK225" s="74"/>
      <c r="BL225" s="74"/>
    </row>
    <row r="226" spans="1:67" ht="40.5" customHeight="1" x14ac:dyDescent="0.25">
      <c r="A226" s="1279"/>
      <c r="B226" s="1279"/>
      <c r="C226" s="1279"/>
      <c r="D226" s="1280"/>
      <c r="E226" s="1288"/>
      <c r="F226" s="1289"/>
      <c r="G226" s="1288"/>
      <c r="H226" s="1289"/>
      <c r="I226" s="1293"/>
      <c r="J226" s="1068"/>
      <c r="K226" s="207"/>
      <c r="L226" s="162"/>
      <c r="M226" s="162"/>
      <c r="N226" s="162"/>
      <c r="O226" s="162"/>
      <c r="P226" s="162"/>
      <c r="Q226" s="586">
        <v>2016</v>
      </c>
      <c r="R226" s="586"/>
      <c r="S226" s="586"/>
      <c r="T226" s="586"/>
      <c r="U226" s="586">
        <v>2017</v>
      </c>
      <c r="V226" s="586"/>
      <c r="W226" s="586"/>
      <c r="X226" s="586"/>
      <c r="Y226" s="586">
        <v>2018</v>
      </c>
      <c r="Z226" s="586"/>
      <c r="AA226" s="586"/>
      <c r="AB226" s="586"/>
      <c r="AC226" s="586">
        <v>2019</v>
      </c>
      <c r="AD226" s="586"/>
      <c r="AE226" s="586"/>
      <c r="AF226" s="586"/>
      <c r="AG226" s="586">
        <v>2020</v>
      </c>
      <c r="AH226" s="586"/>
      <c r="AI226" s="586"/>
      <c r="AJ226" s="586"/>
      <c r="BB226" s="30"/>
      <c r="BC226" s="30"/>
      <c r="BD226" s="30"/>
      <c r="BE226" s="30"/>
      <c r="BF226" s="30"/>
      <c r="BG226" s="33"/>
      <c r="BH226" s="45"/>
      <c r="BI226" s="45"/>
      <c r="BJ226" s="74"/>
      <c r="BK226" s="74"/>
      <c r="BL226" s="74"/>
    </row>
    <row r="227" spans="1:67" ht="87" customHeight="1" thickBot="1" x14ac:dyDescent="0.3">
      <c r="A227" s="1281"/>
      <c r="B227" s="1281"/>
      <c r="C227" s="1281"/>
      <c r="D227" s="1282"/>
      <c r="E227" s="1290"/>
      <c r="F227" s="1291"/>
      <c r="G227" s="1290"/>
      <c r="H227" s="1291"/>
      <c r="I227" s="1294"/>
      <c r="J227" s="1069"/>
      <c r="K227" s="208"/>
      <c r="L227" s="209"/>
      <c r="M227" s="209"/>
      <c r="N227" s="209"/>
      <c r="O227" s="209"/>
      <c r="P227" s="209"/>
      <c r="Q227" s="586"/>
      <c r="R227" s="586"/>
      <c r="S227" s="586"/>
      <c r="T227" s="586"/>
      <c r="U227" s="586"/>
      <c r="V227" s="586"/>
      <c r="W227" s="586"/>
      <c r="X227" s="586"/>
      <c r="Y227" s="586"/>
      <c r="Z227" s="586"/>
      <c r="AA227" s="586"/>
      <c r="AB227" s="586"/>
      <c r="AC227" s="586"/>
      <c r="AD227" s="586"/>
      <c r="AE227" s="586"/>
      <c r="AF227" s="586"/>
      <c r="AG227" s="586"/>
      <c r="AH227" s="586"/>
      <c r="AI227" s="586"/>
      <c r="AJ227" s="586"/>
      <c r="AL227" s="590" t="s">
        <v>1253</v>
      </c>
      <c r="AM227" s="590"/>
      <c r="AN227" s="590"/>
      <c r="AO227" s="590"/>
      <c r="AP227" s="590" t="s">
        <v>1254</v>
      </c>
      <c r="AQ227" s="590"/>
      <c r="AR227" s="590"/>
      <c r="AS227" s="590"/>
      <c r="AT227" s="590" t="s">
        <v>1255</v>
      </c>
      <c r="AU227" s="590"/>
      <c r="AV227" s="590"/>
      <c r="AW227" s="590"/>
      <c r="AX227" s="590" t="s">
        <v>1256</v>
      </c>
      <c r="AY227" s="590"/>
      <c r="AZ227" s="590"/>
      <c r="BA227" s="590"/>
      <c r="BB227" s="246"/>
      <c r="BC227" s="246"/>
      <c r="BD227" s="246"/>
      <c r="BE227" s="246"/>
      <c r="BF227" s="246"/>
      <c r="BG227" s="246"/>
      <c r="BH227" s="246"/>
      <c r="BI227" s="246"/>
      <c r="BJ227" s="246"/>
      <c r="BK227" s="246"/>
      <c r="BL227" s="246"/>
      <c r="BM227" s="246"/>
      <c r="BN227" s="246"/>
      <c r="BO227" s="246"/>
    </row>
    <row r="228" spans="1:67" ht="152.25" customHeight="1" thickTop="1" thickBot="1" x14ac:dyDescent="1">
      <c r="A228" s="591" t="s">
        <v>27</v>
      </c>
      <c r="B228" s="591"/>
      <c r="C228" s="591"/>
      <c r="D228" s="244" t="s">
        <v>147</v>
      </c>
      <c r="E228" s="348" t="s">
        <v>29</v>
      </c>
      <c r="F228" s="267" t="s">
        <v>833</v>
      </c>
      <c r="G228" s="1285" t="s">
        <v>30</v>
      </c>
      <c r="H228" s="1284"/>
      <c r="I228" s="252" t="s">
        <v>31</v>
      </c>
      <c r="J228" s="256" t="s">
        <v>10</v>
      </c>
      <c r="K228" s="591" t="s">
        <v>32</v>
      </c>
      <c r="L228" s="591"/>
      <c r="M228" s="591"/>
      <c r="N228" s="591"/>
      <c r="O228" s="259" t="s">
        <v>7</v>
      </c>
      <c r="P228" s="272" t="s">
        <v>836</v>
      </c>
      <c r="Q228" s="266" t="s">
        <v>11</v>
      </c>
      <c r="R228" s="266" t="s">
        <v>12</v>
      </c>
      <c r="S228" s="39" t="s">
        <v>9</v>
      </c>
      <c r="T228" s="354" t="s">
        <v>10</v>
      </c>
      <c r="U228" s="266" t="s">
        <v>11</v>
      </c>
      <c r="V228" s="266" t="s">
        <v>12</v>
      </c>
      <c r="W228" s="160" t="s">
        <v>9</v>
      </c>
      <c r="X228" s="354" t="s">
        <v>10</v>
      </c>
      <c r="Y228" s="266" t="s">
        <v>11</v>
      </c>
      <c r="Z228" s="266" t="s">
        <v>12</v>
      </c>
      <c r="AA228" s="39" t="s">
        <v>9</v>
      </c>
      <c r="AB228" s="354" t="s">
        <v>10</v>
      </c>
      <c r="AC228" s="266" t="s">
        <v>11</v>
      </c>
      <c r="AD228" s="266" t="s">
        <v>12</v>
      </c>
      <c r="AE228" s="160" t="s">
        <v>9</v>
      </c>
      <c r="AF228" s="354" t="s">
        <v>10</v>
      </c>
      <c r="AG228" s="266" t="s">
        <v>11</v>
      </c>
      <c r="AH228" s="266" t="s">
        <v>12</v>
      </c>
      <c r="AI228" s="160" t="s">
        <v>9</v>
      </c>
      <c r="AJ228" s="354" t="s">
        <v>10</v>
      </c>
      <c r="AL228" s="201" t="s">
        <v>13</v>
      </c>
      <c r="AM228" s="201" t="s">
        <v>14</v>
      </c>
      <c r="AN228" s="165" t="s">
        <v>9</v>
      </c>
      <c r="AO228" s="166" t="s">
        <v>10</v>
      </c>
      <c r="AP228" s="201" t="s">
        <v>13</v>
      </c>
      <c r="AQ228" s="201" t="s">
        <v>14</v>
      </c>
      <c r="AR228" s="165" t="s">
        <v>9</v>
      </c>
      <c r="AS228" s="166" t="s">
        <v>10</v>
      </c>
      <c r="AT228" s="201" t="s">
        <v>13</v>
      </c>
      <c r="AU228" s="201" t="s">
        <v>14</v>
      </c>
      <c r="AV228" s="165" t="s">
        <v>9</v>
      </c>
      <c r="AW228" s="166" t="s">
        <v>10</v>
      </c>
      <c r="AX228" s="201" t="s">
        <v>13</v>
      </c>
      <c r="AY228" s="201" t="s">
        <v>14</v>
      </c>
      <c r="AZ228" s="165" t="s">
        <v>9</v>
      </c>
      <c r="BA228" s="166" t="s">
        <v>10</v>
      </c>
      <c r="BB228" s="246"/>
      <c r="BC228" s="246"/>
      <c r="BD228" s="246"/>
      <c r="BE228" s="246"/>
      <c r="BF228" s="246"/>
      <c r="BG228" s="246"/>
      <c r="BH228" s="246"/>
      <c r="BI228" s="246"/>
      <c r="BJ228" s="246"/>
      <c r="BK228" s="246"/>
      <c r="BL228" s="246"/>
      <c r="BM228" s="246"/>
      <c r="BN228" s="246"/>
      <c r="BO228" s="246"/>
    </row>
    <row r="229" spans="1:67" ht="305.25" customHeight="1" thickTop="1" thickBot="1" x14ac:dyDescent="0.3">
      <c r="A229" s="623" t="s">
        <v>33</v>
      </c>
      <c r="B229" s="850" t="s">
        <v>233</v>
      </c>
      <c r="C229" s="850"/>
      <c r="D229" s="257" t="s">
        <v>241</v>
      </c>
      <c r="E229" s="37">
        <v>69155000</v>
      </c>
      <c r="F229" s="35">
        <f>+E229/'FUENTES '!$L$16</f>
        <v>2.3230768145478926E-2</v>
      </c>
      <c r="G229" s="814"/>
      <c r="H229" s="815"/>
      <c r="I229" s="36">
        <f>G229/E229</f>
        <v>0</v>
      </c>
      <c r="J229" s="54">
        <f>I229</f>
        <v>0</v>
      </c>
      <c r="K229" s="722" t="s">
        <v>244</v>
      </c>
      <c r="L229" s="624"/>
      <c r="M229" s="624"/>
      <c r="N229" s="625"/>
      <c r="O229" s="81" t="s">
        <v>110</v>
      </c>
      <c r="P229" s="105">
        <v>1</v>
      </c>
      <c r="Q229" s="331">
        <v>0.15</v>
      </c>
      <c r="R229" s="331">
        <v>0.15</v>
      </c>
      <c r="S229" s="356">
        <f>+R229/Q229</f>
        <v>1</v>
      </c>
      <c r="T229" s="53">
        <f>+S229</f>
        <v>1</v>
      </c>
      <c r="U229" s="331">
        <v>0.25</v>
      </c>
      <c r="V229" s="331">
        <v>0.25</v>
      </c>
      <c r="W229" s="356">
        <f>+V229/U229</f>
        <v>1</v>
      </c>
      <c r="X229" s="53">
        <f>+W229</f>
        <v>1</v>
      </c>
      <c r="Y229" s="331">
        <v>0.25</v>
      </c>
      <c r="Z229" s="331">
        <v>0.25</v>
      </c>
      <c r="AA229" s="356">
        <f>+Z229/Y229</f>
        <v>1</v>
      </c>
      <c r="AB229" s="53">
        <f>+AA229</f>
        <v>1</v>
      </c>
      <c r="AC229" s="331">
        <v>0.3</v>
      </c>
      <c r="AD229" s="331">
        <f>AM229</f>
        <v>0</v>
      </c>
      <c r="AE229" s="356">
        <f>+AD229/AC229</f>
        <v>0</v>
      </c>
      <c r="AF229" s="53">
        <f>+AE229</f>
        <v>0</v>
      </c>
      <c r="AG229" s="331">
        <v>0.05</v>
      </c>
      <c r="AH229" s="331">
        <v>0</v>
      </c>
      <c r="AI229" s="356">
        <f>+AH229/AG229</f>
        <v>0</v>
      </c>
      <c r="AJ229" s="53">
        <f>+AI229</f>
        <v>0</v>
      </c>
      <c r="AL229" s="182"/>
      <c r="AM229" s="182"/>
      <c r="AN229" s="356" t="e">
        <f>AM229/AL229</f>
        <v>#DIV/0!</v>
      </c>
      <c r="AO229" s="42" t="e">
        <f>AN229</f>
        <v>#DIV/0!</v>
      </c>
      <c r="AP229" s="182"/>
      <c r="AQ229" s="182"/>
      <c r="AR229" s="356" t="e">
        <f>AQ229/AP229</f>
        <v>#DIV/0!</v>
      </c>
      <c r="AS229" s="42" t="e">
        <f>AR229</f>
        <v>#DIV/0!</v>
      </c>
      <c r="AT229" s="182"/>
      <c r="AU229" s="182"/>
      <c r="AV229" s="356" t="e">
        <f>AU229/AT229</f>
        <v>#DIV/0!</v>
      </c>
      <c r="AW229" s="42" t="e">
        <f>AV229</f>
        <v>#DIV/0!</v>
      </c>
      <c r="AX229" s="182">
        <f>+AG229</f>
        <v>0.05</v>
      </c>
      <c r="AY229" s="182"/>
      <c r="AZ229" s="356">
        <f>AY229/AX229</f>
        <v>0</v>
      </c>
      <c r="BA229" s="42">
        <f>AZ229</f>
        <v>0</v>
      </c>
      <c r="BB229" s="246"/>
      <c r="BC229" s="246"/>
      <c r="BD229" s="246"/>
      <c r="BE229" s="246"/>
      <c r="BF229" s="246"/>
      <c r="BG229" s="246"/>
      <c r="BH229" s="246"/>
      <c r="BI229" s="246"/>
      <c r="BJ229" s="246"/>
      <c r="BK229" s="246"/>
      <c r="BL229" s="246"/>
      <c r="BM229" s="246"/>
      <c r="BN229" s="246"/>
      <c r="BO229" s="246"/>
    </row>
    <row r="230" spans="1:67" ht="204" customHeight="1" thickTop="1" thickBot="1" x14ac:dyDescent="0.3">
      <c r="A230" s="623"/>
      <c r="B230" s="850" t="s">
        <v>234</v>
      </c>
      <c r="C230" s="850"/>
      <c r="D230" s="257" t="s">
        <v>242</v>
      </c>
      <c r="E230" s="37">
        <v>56722000</v>
      </c>
      <c r="F230" s="35">
        <f>+E230/'FUENTES '!$L$16</f>
        <v>1.9054235134811016E-2</v>
      </c>
      <c r="G230" s="814"/>
      <c r="H230" s="815"/>
      <c r="I230" s="36">
        <f>G230/E230</f>
        <v>0</v>
      </c>
      <c r="J230" s="54">
        <f>I230</f>
        <v>0</v>
      </c>
      <c r="K230" s="722" t="s">
        <v>245</v>
      </c>
      <c r="L230" s="624"/>
      <c r="M230" s="624"/>
      <c r="N230" s="625"/>
      <c r="O230" s="81" t="s">
        <v>110</v>
      </c>
      <c r="P230" s="105">
        <v>1</v>
      </c>
      <c r="Q230" s="331">
        <v>0.2</v>
      </c>
      <c r="R230" s="331">
        <v>0.2</v>
      </c>
      <c r="S230" s="356">
        <f>+R230/Q230</f>
        <v>1</v>
      </c>
      <c r="T230" s="53">
        <f>+S230</f>
        <v>1</v>
      </c>
      <c r="U230" s="331">
        <v>0.25</v>
      </c>
      <c r="V230" s="331">
        <v>0.25</v>
      </c>
      <c r="W230" s="356">
        <f>+V230/U230</f>
        <v>1</v>
      </c>
      <c r="X230" s="53">
        <f>+W230</f>
        <v>1</v>
      </c>
      <c r="Y230" s="331">
        <v>0.25</v>
      </c>
      <c r="Z230" s="331">
        <v>0.25</v>
      </c>
      <c r="AA230" s="356">
        <f>+Z230/Y230</f>
        <v>1</v>
      </c>
      <c r="AB230" s="53">
        <f>+AA230</f>
        <v>1</v>
      </c>
      <c r="AC230" s="331">
        <v>0.25</v>
      </c>
      <c r="AD230" s="331">
        <f>AM230</f>
        <v>0</v>
      </c>
      <c r="AE230" s="356">
        <f>+AD230/AC230</f>
        <v>0</v>
      </c>
      <c r="AF230" s="53">
        <f>+AE230</f>
        <v>0</v>
      </c>
      <c r="AG230" s="331">
        <v>0.05</v>
      </c>
      <c r="AH230" s="331">
        <v>0</v>
      </c>
      <c r="AI230" s="356">
        <f>+AH230/AG230</f>
        <v>0</v>
      </c>
      <c r="AJ230" s="53">
        <f>+AI230</f>
        <v>0</v>
      </c>
      <c r="AL230" s="182"/>
      <c r="AM230" s="182"/>
      <c r="AN230" s="356" t="e">
        <f>AM230/AL230</f>
        <v>#DIV/0!</v>
      </c>
      <c r="AO230" s="42" t="e">
        <f>AN230</f>
        <v>#DIV/0!</v>
      </c>
      <c r="AP230" s="182"/>
      <c r="AQ230" s="182"/>
      <c r="AR230" s="356" t="e">
        <f>AQ230/AP230</f>
        <v>#DIV/0!</v>
      </c>
      <c r="AS230" s="42" t="e">
        <f>AR230</f>
        <v>#DIV/0!</v>
      </c>
      <c r="AT230" s="182"/>
      <c r="AU230" s="182"/>
      <c r="AV230" s="356" t="e">
        <f>AU230/AT230</f>
        <v>#DIV/0!</v>
      </c>
      <c r="AW230" s="42" t="e">
        <f>AV230</f>
        <v>#DIV/0!</v>
      </c>
      <c r="AX230" s="182">
        <f>+AG230</f>
        <v>0.05</v>
      </c>
      <c r="AY230" s="182"/>
      <c r="AZ230" s="356">
        <f>AY230/AX230</f>
        <v>0</v>
      </c>
      <c r="BA230" s="42">
        <f>AZ230</f>
        <v>0</v>
      </c>
      <c r="BB230" s="246"/>
      <c r="BC230" s="246"/>
      <c r="BD230" s="246"/>
      <c r="BE230" s="246"/>
      <c r="BF230" s="246"/>
      <c r="BG230" s="246"/>
      <c r="BH230" s="246"/>
      <c r="BI230" s="246"/>
      <c r="BJ230" s="246"/>
      <c r="BK230" s="246"/>
      <c r="BL230" s="246"/>
      <c r="BM230" s="246"/>
      <c r="BN230" s="246"/>
      <c r="BO230" s="246"/>
    </row>
    <row r="231" spans="1:67" ht="201.75" customHeight="1" thickTop="1" thickBot="1" x14ac:dyDescent="0.3">
      <c r="A231" s="623"/>
      <c r="B231" s="850" t="s">
        <v>235</v>
      </c>
      <c r="C231" s="850"/>
      <c r="D231" s="257" t="s">
        <v>243</v>
      </c>
      <c r="E231" s="37">
        <v>2850994000</v>
      </c>
      <c r="F231" s="35">
        <f>+E231/'FUENTES '!$L$16</f>
        <v>0.95771499671971005</v>
      </c>
      <c r="G231" s="814"/>
      <c r="H231" s="815"/>
      <c r="I231" s="36">
        <f>G231/E231</f>
        <v>0</v>
      </c>
      <c r="J231" s="54">
        <f>I231</f>
        <v>0</v>
      </c>
      <c r="K231" s="722" t="s">
        <v>246</v>
      </c>
      <c r="L231" s="624"/>
      <c r="M231" s="624"/>
      <c r="N231" s="625"/>
      <c r="O231" s="81" t="s">
        <v>110</v>
      </c>
      <c r="P231" s="105">
        <v>1</v>
      </c>
      <c r="Q231" s="331">
        <v>0.05</v>
      </c>
      <c r="R231" s="331">
        <v>0.05</v>
      </c>
      <c r="S231" s="356">
        <f>+R231/Q231</f>
        <v>1</v>
      </c>
      <c r="T231" s="53">
        <f>+S231</f>
        <v>1</v>
      </c>
      <c r="U231" s="331">
        <v>0.4</v>
      </c>
      <c r="V231" s="331">
        <v>0.4</v>
      </c>
      <c r="W231" s="356">
        <f>+V231/U231</f>
        <v>1</v>
      </c>
      <c r="X231" s="53">
        <f>+W231</f>
        <v>1</v>
      </c>
      <c r="Y231" s="331">
        <v>0.2</v>
      </c>
      <c r="Z231" s="331">
        <v>0.2</v>
      </c>
      <c r="AA231" s="356">
        <f>+Z231/Y231</f>
        <v>1</v>
      </c>
      <c r="AB231" s="53">
        <f>+AA231</f>
        <v>1</v>
      </c>
      <c r="AC231" s="331">
        <v>0.2</v>
      </c>
      <c r="AD231" s="331">
        <v>0</v>
      </c>
      <c r="AE231" s="356">
        <f>+AD231/AC231</f>
        <v>0</v>
      </c>
      <c r="AF231" s="53">
        <f>+AE231</f>
        <v>0</v>
      </c>
      <c r="AG231" s="331">
        <v>0.15</v>
      </c>
      <c r="AH231" s="331">
        <v>0</v>
      </c>
      <c r="AI231" s="356">
        <f>+AH231/AG231</f>
        <v>0</v>
      </c>
      <c r="AJ231" s="53">
        <f>+AI231</f>
        <v>0</v>
      </c>
      <c r="AL231" s="182"/>
      <c r="AM231" s="182"/>
      <c r="AN231" s="356" t="e">
        <f>AM231/AL231</f>
        <v>#DIV/0!</v>
      </c>
      <c r="AO231" s="42" t="e">
        <f>AN231</f>
        <v>#DIV/0!</v>
      </c>
      <c r="AP231" s="182"/>
      <c r="AQ231" s="182"/>
      <c r="AR231" s="356" t="e">
        <f>AQ231/AP231</f>
        <v>#DIV/0!</v>
      </c>
      <c r="AS231" s="42" t="e">
        <f>AR231</f>
        <v>#DIV/0!</v>
      </c>
      <c r="AT231" s="182"/>
      <c r="AU231" s="182"/>
      <c r="AV231" s="356" t="e">
        <f>AU231/AT231</f>
        <v>#DIV/0!</v>
      </c>
      <c r="AW231" s="42" t="e">
        <f>AV231</f>
        <v>#DIV/0!</v>
      </c>
      <c r="AX231" s="182">
        <f>+AG231</f>
        <v>0.15</v>
      </c>
      <c r="AY231" s="182"/>
      <c r="AZ231" s="356">
        <f>AY231/AX231</f>
        <v>0</v>
      </c>
      <c r="BA231" s="42">
        <f>AZ231</f>
        <v>0</v>
      </c>
      <c r="BB231" s="246"/>
      <c r="BC231" s="246"/>
      <c r="BD231" s="246"/>
      <c r="BE231" s="246"/>
      <c r="BF231" s="246"/>
      <c r="BG231" s="246"/>
      <c r="BH231" s="246"/>
      <c r="BI231" s="246"/>
      <c r="BJ231" s="246"/>
      <c r="BK231" s="246"/>
      <c r="BL231" s="246"/>
      <c r="BM231" s="246"/>
      <c r="BN231" s="246"/>
      <c r="BO231" s="246"/>
    </row>
    <row r="232" spans="1:67" ht="121.5" customHeight="1" thickTop="1" thickBot="1" x14ac:dyDescent="0.3">
      <c r="A232" s="809" t="s">
        <v>34</v>
      </c>
      <c r="B232" s="810"/>
      <c r="C232" s="811"/>
      <c r="D232" s="235"/>
      <c r="E232" s="99">
        <f>SUM(E229:E231)</f>
        <v>2976871000</v>
      </c>
      <c r="F232" s="100">
        <f>+E232/'FUENTES '!$L$16</f>
        <v>1</v>
      </c>
      <c r="G232" s="1275">
        <f>SUM(G229:H231)</f>
        <v>0</v>
      </c>
      <c r="H232" s="1276"/>
      <c r="I232" s="100">
        <f>G232/E232</f>
        <v>0</v>
      </c>
      <c r="J232" s="54">
        <f>I232</f>
        <v>0</v>
      </c>
      <c r="K232" s="600"/>
      <c r="L232" s="600"/>
      <c r="M232" s="600"/>
      <c r="N232" s="600"/>
      <c r="O232" s="144"/>
      <c r="P232" s="74"/>
      <c r="Q232" s="74"/>
      <c r="R232" s="74"/>
      <c r="S232" s="90"/>
      <c r="T232" s="74"/>
      <c r="U232" s="74"/>
      <c r="V232" s="74"/>
      <c r="W232" s="74"/>
      <c r="X232" s="74"/>
      <c r="Y232" s="74"/>
      <c r="Z232" s="74"/>
      <c r="AA232" s="74"/>
      <c r="AB232" s="74"/>
      <c r="AC232" s="74"/>
      <c r="AD232" s="74"/>
      <c r="AE232" s="75"/>
      <c r="AF232" s="76"/>
      <c r="AG232" s="74"/>
      <c r="AH232" s="74"/>
      <c r="AI232" s="74"/>
      <c r="AJ232" s="74"/>
      <c r="AK232" s="74"/>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5"/>
      <c r="BI232" s="45"/>
      <c r="BJ232" s="74"/>
      <c r="BK232" s="74"/>
      <c r="BL232" s="74"/>
    </row>
    <row r="233" spans="1:67" ht="79.5" customHeight="1" thickTop="1" thickBot="1" x14ac:dyDescent="0.3"/>
    <row r="234" spans="1:67" ht="96.75" customHeight="1" thickTop="1" x14ac:dyDescent="0.25">
      <c r="A234" s="851" t="s">
        <v>300</v>
      </c>
      <c r="B234" s="851"/>
      <c r="C234" s="851"/>
      <c r="D234" s="851"/>
      <c r="E234" s="1209" t="s">
        <v>1259</v>
      </c>
      <c r="F234" s="1210"/>
      <c r="G234" s="1210"/>
      <c r="H234" s="1210"/>
      <c r="I234" s="1210"/>
      <c r="J234" s="1211"/>
      <c r="K234" s="1061"/>
      <c r="L234" s="592"/>
      <c r="M234" s="592"/>
      <c r="N234" s="592"/>
      <c r="O234" s="592"/>
      <c r="P234" s="592"/>
    </row>
    <row r="235" spans="1:67" ht="129.75" customHeight="1" thickBot="1" x14ac:dyDescent="0.3">
      <c r="A235" s="851"/>
      <c r="B235" s="851"/>
      <c r="C235" s="851"/>
      <c r="D235" s="852"/>
      <c r="E235" s="1283" t="s">
        <v>29</v>
      </c>
      <c r="F235" s="1284"/>
      <c r="G235" s="1285" t="s">
        <v>30</v>
      </c>
      <c r="H235" s="1284"/>
      <c r="I235" s="252" t="s">
        <v>9</v>
      </c>
      <c r="J235" s="256" t="s">
        <v>10</v>
      </c>
      <c r="K235" s="207"/>
      <c r="L235" s="162"/>
      <c r="M235" s="162"/>
      <c r="N235" s="162"/>
      <c r="O235" s="162"/>
      <c r="P235" s="162"/>
    </row>
    <row r="236" spans="1:67" ht="316.5" customHeight="1" thickTop="1" x14ac:dyDescent="0.25">
      <c r="A236" s="1220" t="s">
        <v>656</v>
      </c>
      <c r="B236" s="1220"/>
      <c r="C236" s="1220"/>
      <c r="D236" s="1221"/>
      <c r="E236" s="1286">
        <f>+E242</f>
        <v>950000000</v>
      </c>
      <c r="F236" s="1287"/>
      <c r="G236" s="1286">
        <f>G242</f>
        <v>0</v>
      </c>
      <c r="H236" s="1287"/>
      <c r="I236" s="1297">
        <f>I242</f>
        <v>0</v>
      </c>
      <c r="J236" s="1067">
        <v>0</v>
      </c>
      <c r="P236" s="162"/>
      <c r="AL236" s="742" t="s">
        <v>1252</v>
      </c>
      <c r="AM236" s="742"/>
      <c r="AN236" s="742"/>
      <c r="AO236" s="742"/>
      <c r="AP236" s="742"/>
      <c r="AQ236" s="742"/>
      <c r="AR236" s="742"/>
      <c r="AS236" s="742"/>
      <c r="AT236" s="742"/>
      <c r="AU236" s="742"/>
      <c r="AV236" s="742"/>
      <c r="AW236" s="742"/>
      <c r="AX236" s="742"/>
      <c r="AY236" s="742"/>
      <c r="AZ236" s="742"/>
      <c r="BA236" s="742"/>
    </row>
    <row r="237" spans="1:67" ht="71.25" customHeight="1" x14ac:dyDescent="0.25">
      <c r="A237" s="1222"/>
      <c r="B237" s="1222"/>
      <c r="C237" s="1222"/>
      <c r="D237" s="1223"/>
      <c r="E237" s="1288"/>
      <c r="F237" s="1289"/>
      <c r="G237" s="1288"/>
      <c r="H237" s="1289"/>
      <c r="I237" s="1298"/>
      <c r="J237" s="1068"/>
      <c r="K237" s="207"/>
      <c r="L237" s="162"/>
      <c r="M237" s="162"/>
      <c r="N237" s="162"/>
      <c r="O237" s="162"/>
      <c r="P237" s="162"/>
      <c r="Q237" s="586">
        <v>2016</v>
      </c>
      <c r="R237" s="586"/>
      <c r="S237" s="586"/>
      <c r="T237" s="586"/>
      <c r="U237" s="586">
        <v>2017</v>
      </c>
      <c r="V237" s="586"/>
      <c r="W237" s="586"/>
      <c r="X237" s="586"/>
      <c r="Y237" s="586">
        <v>2018</v>
      </c>
      <c r="Z237" s="586"/>
      <c r="AA237" s="586"/>
      <c r="AB237" s="586"/>
      <c r="AC237" s="586">
        <v>2019</v>
      </c>
      <c r="AD237" s="586"/>
      <c r="AE237" s="586"/>
      <c r="AF237" s="586"/>
      <c r="AG237" s="586">
        <v>2020</v>
      </c>
      <c r="AH237" s="586"/>
      <c r="AI237" s="586"/>
      <c r="AJ237" s="586"/>
    </row>
    <row r="238" spans="1:67" ht="71.25" customHeight="1" thickBot="1" x14ac:dyDescent="0.3">
      <c r="A238" s="1224"/>
      <c r="B238" s="1224"/>
      <c r="C238" s="1224"/>
      <c r="D238" s="1225"/>
      <c r="E238" s="1290"/>
      <c r="F238" s="1291"/>
      <c r="G238" s="1290"/>
      <c r="H238" s="1291"/>
      <c r="I238" s="1299"/>
      <c r="J238" s="1069"/>
      <c r="K238" s="208"/>
      <c r="L238" s="209"/>
      <c r="M238" s="209"/>
      <c r="N238" s="209"/>
      <c r="O238" s="209"/>
      <c r="P238" s="209"/>
      <c r="Q238" s="586"/>
      <c r="R238" s="586"/>
      <c r="S238" s="586"/>
      <c r="T238" s="586"/>
      <c r="U238" s="586"/>
      <c r="V238" s="586"/>
      <c r="W238" s="586"/>
      <c r="X238" s="586"/>
      <c r="Y238" s="586"/>
      <c r="Z238" s="586"/>
      <c r="AA238" s="586"/>
      <c r="AB238" s="586"/>
      <c r="AC238" s="586"/>
      <c r="AD238" s="586"/>
      <c r="AE238" s="586"/>
      <c r="AF238" s="586"/>
      <c r="AG238" s="586"/>
      <c r="AH238" s="586"/>
      <c r="AI238" s="586"/>
      <c r="AJ238" s="586"/>
      <c r="AL238" s="1011" t="s">
        <v>1253</v>
      </c>
      <c r="AM238" s="1012"/>
      <c r="AN238" s="1012"/>
      <c r="AO238" s="1013"/>
      <c r="AP238" s="1011" t="s">
        <v>1254</v>
      </c>
      <c r="AQ238" s="1012"/>
      <c r="AR238" s="1012"/>
      <c r="AS238" s="1013"/>
      <c r="AT238" s="1011" t="s">
        <v>1255</v>
      </c>
      <c r="AU238" s="1012"/>
      <c r="AV238" s="1012"/>
      <c r="AW238" s="1013"/>
      <c r="AX238" s="1011" t="s">
        <v>1256</v>
      </c>
      <c r="AY238" s="1012"/>
      <c r="AZ238" s="1012"/>
      <c r="BA238" s="1013"/>
    </row>
    <row r="239" spans="1:67" ht="129.75" customHeight="1" thickTop="1" thickBot="1" x14ac:dyDescent="0.3">
      <c r="A239" s="591" t="s">
        <v>27</v>
      </c>
      <c r="B239" s="591"/>
      <c r="C239" s="591"/>
      <c r="D239" s="244" t="s">
        <v>147</v>
      </c>
      <c r="E239" s="34" t="s">
        <v>29</v>
      </c>
      <c r="F239" s="34" t="s">
        <v>9</v>
      </c>
      <c r="G239" s="1129" t="s">
        <v>30</v>
      </c>
      <c r="H239" s="1130"/>
      <c r="I239" s="34" t="s">
        <v>31</v>
      </c>
      <c r="J239" s="256" t="s">
        <v>10</v>
      </c>
      <c r="K239" s="591" t="s">
        <v>32</v>
      </c>
      <c r="L239" s="591"/>
      <c r="M239" s="591"/>
      <c r="N239" s="591"/>
      <c r="O239" s="259" t="s">
        <v>7</v>
      </c>
      <c r="P239" s="272" t="s">
        <v>836</v>
      </c>
      <c r="Q239" s="266" t="s">
        <v>11</v>
      </c>
      <c r="R239" s="266" t="s">
        <v>12</v>
      </c>
      <c r="S239" s="39" t="s">
        <v>9</v>
      </c>
      <c r="T239" s="354" t="s">
        <v>10</v>
      </c>
      <c r="U239" s="266" t="s">
        <v>11</v>
      </c>
      <c r="V239" s="266" t="s">
        <v>12</v>
      </c>
      <c r="W239" s="160" t="s">
        <v>9</v>
      </c>
      <c r="X239" s="354" t="s">
        <v>10</v>
      </c>
      <c r="Y239" s="266" t="s">
        <v>11</v>
      </c>
      <c r="Z239" s="266" t="s">
        <v>12</v>
      </c>
      <c r="AA239" s="39" t="s">
        <v>9</v>
      </c>
      <c r="AB239" s="354" t="s">
        <v>10</v>
      </c>
      <c r="AC239" s="266" t="s">
        <v>11</v>
      </c>
      <c r="AD239" s="266" t="s">
        <v>12</v>
      </c>
      <c r="AE239" s="160" t="s">
        <v>9</v>
      </c>
      <c r="AF239" s="354" t="s">
        <v>10</v>
      </c>
      <c r="AG239" s="266" t="s">
        <v>11</v>
      </c>
      <c r="AH239" s="266" t="s">
        <v>12</v>
      </c>
      <c r="AI239" s="160" t="s">
        <v>9</v>
      </c>
      <c r="AJ239" s="354" t="s">
        <v>10</v>
      </c>
      <c r="AL239" s="353" t="s">
        <v>13</v>
      </c>
      <c r="AM239" s="353" t="s">
        <v>14</v>
      </c>
      <c r="AN239" s="165" t="s">
        <v>9</v>
      </c>
      <c r="AO239" s="354" t="s">
        <v>10</v>
      </c>
      <c r="AP239" s="353" t="s">
        <v>13</v>
      </c>
      <c r="AQ239" s="353" t="s">
        <v>14</v>
      </c>
      <c r="AR239" s="165" t="s">
        <v>9</v>
      </c>
      <c r="AS239" s="354" t="s">
        <v>10</v>
      </c>
      <c r="AT239" s="353" t="s">
        <v>13</v>
      </c>
      <c r="AU239" s="353" t="s">
        <v>14</v>
      </c>
      <c r="AV239" s="165" t="s">
        <v>9</v>
      </c>
      <c r="AW239" s="354" t="s">
        <v>10</v>
      </c>
      <c r="AX239" s="353" t="s">
        <v>13</v>
      </c>
      <c r="AY239" s="353" t="s">
        <v>14</v>
      </c>
      <c r="AZ239" s="165" t="s">
        <v>9</v>
      </c>
      <c r="BA239" s="354" t="s">
        <v>10</v>
      </c>
    </row>
    <row r="240" spans="1:67" ht="309" customHeight="1" thickTop="1" thickBot="1" x14ac:dyDescent="0.3">
      <c r="A240" s="623" t="s">
        <v>33</v>
      </c>
      <c r="B240" s="850" t="s">
        <v>318</v>
      </c>
      <c r="C240" s="850"/>
      <c r="D240" s="257" t="s">
        <v>327</v>
      </c>
      <c r="E240" s="37">
        <v>447608000</v>
      </c>
      <c r="F240" s="35">
        <f>+E240/'FUENTES '!$L$12</f>
        <v>0.47116631578947371</v>
      </c>
      <c r="G240" s="814"/>
      <c r="H240" s="815"/>
      <c r="I240" s="36">
        <f>G240/E240</f>
        <v>0</v>
      </c>
      <c r="J240" s="54">
        <v>0</v>
      </c>
      <c r="K240" s="616" t="s">
        <v>330</v>
      </c>
      <c r="L240" s="617"/>
      <c r="M240" s="617"/>
      <c r="N240" s="618"/>
      <c r="O240" s="81" t="s">
        <v>58</v>
      </c>
      <c r="P240" s="105">
        <v>9</v>
      </c>
      <c r="Q240" s="283">
        <v>7</v>
      </c>
      <c r="R240" s="283">
        <v>7</v>
      </c>
      <c r="S240" s="356">
        <f>+R240/Q240</f>
        <v>1</v>
      </c>
      <c r="T240" s="53">
        <f>+S240</f>
        <v>1</v>
      </c>
      <c r="U240" s="283">
        <v>9</v>
      </c>
      <c r="V240" s="283">
        <v>9</v>
      </c>
      <c r="W240" s="356">
        <f>+V240/U240</f>
        <v>1</v>
      </c>
      <c r="X240" s="53">
        <f>+W240</f>
        <v>1</v>
      </c>
      <c r="Y240" s="283">
        <v>9</v>
      </c>
      <c r="Z240" s="283">
        <v>9</v>
      </c>
      <c r="AA240" s="356">
        <f>+Z240/Y240</f>
        <v>1</v>
      </c>
      <c r="AB240" s="53">
        <f>+AA240</f>
        <v>1</v>
      </c>
      <c r="AC240" s="283">
        <v>9</v>
      </c>
      <c r="AD240" s="283">
        <v>0</v>
      </c>
      <c r="AE240" s="356">
        <f>+AD240/AC240</f>
        <v>0</v>
      </c>
      <c r="AF240" s="53">
        <f>+AE240</f>
        <v>0</v>
      </c>
      <c r="AG240" s="283">
        <v>9</v>
      </c>
      <c r="AH240" s="283">
        <v>0</v>
      </c>
      <c r="AI240" s="356">
        <f>+AH240/AG240</f>
        <v>0</v>
      </c>
      <c r="AJ240" s="53">
        <f>+AI240</f>
        <v>0</v>
      </c>
      <c r="AL240" s="182"/>
      <c r="AM240" s="182"/>
      <c r="AN240" s="356" t="e">
        <f>AM240/AL240</f>
        <v>#DIV/0!</v>
      </c>
      <c r="AO240" s="42" t="e">
        <f>AN240</f>
        <v>#DIV/0!</v>
      </c>
      <c r="AP240" s="182"/>
      <c r="AQ240" s="182"/>
      <c r="AR240" s="356" t="e">
        <f>AQ240/AP240</f>
        <v>#DIV/0!</v>
      </c>
      <c r="AS240" s="42" t="e">
        <f>AR240</f>
        <v>#DIV/0!</v>
      </c>
      <c r="AT240" s="182"/>
      <c r="AU240" s="182"/>
      <c r="AV240" s="356" t="e">
        <f>AU240/AT240</f>
        <v>#DIV/0!</v>
      </c>
      <c r="AW240" s="42" t="e">
        <f>AV240</f>
        <v>#DIV/0!</v>
      </c>
      <c r="AX240" s="182">
        <f>+AG240</f>
        <v>9</v>
      </c>
      <c r="AY240" s="182"/>
      <c r="AZ240" s="356">
        <f>AY240/AX240</f>
        <v>0</v>
      </c>
      <c r="BA240" s="42">
        <f>AZ240</f>
        <v>0</v>
      </c>
    </row>
    <row r="241" spans="1:53" ht="255" customHeight="1" thickTop="1" thickBot="1" x14ac:dyDescent="0.3">
      <c r="A241" s="623"/>
      <c r="B241" s="850" t="s">
        <v>317</v>
      </c>
      <c r="C241" s="850"/>
      <c r="D241" s="257" t="s">
        <v>328</v>
      </c>
      <c r="E241" s="37">
        <v>502392000</v>
      </c>
      <c r="F241" s="35">
        <f>+E241/'FUENTES '!$L$12</f>
        <v>0.52883368421052634</v>
      </c>
      <c r="G241" s="814"/>
      <c r="H241" s="815"/>
      <c r="I241" s="36">
        <f>G241/E241</f>
        <v>0</v>
      </c>
      <c r="J241" s="54">
        <v>0</v>
      </c>
      <c r="K241" s="616" t="s">
        <v>329</v>
      </c>
      <c r="L241" s="617"/>
      <c r="M241" s="617"/>
      <c r="N241" s="618"/>
      <c r="O241" s="81" t="s">
        <v>52</v>
      </c>
      <c r="P241" s="105">
        <v>10</v>
      </c>
      <c r="Q241" s="283">
        <v>1</v>
      </c>
      <c r="R241" s="283">
        <v>1</v>
      </c>
      <c r="S241" s="356">
        <f>+R241/Q241</f>
        <v>1</v>
      </c>
      <c r="T241" s="53">
        <f>+S241</f>
        <v>1</v>
      </c>
      <c r="U241" s="283">
        <v>4</v>
      </c>
      <c r="V241" s="283">
        <v>4</v>
      </c>
      <c r="W241" s="356">
        <f>+V241/U241</f>
        <v>1</v>
      </c>
      <c r="X241" s="53">
        <f>+W241</f>
        <v>1</v>
      </c>
      <c r="Y241" s="283">
        <v>7</v>
      </c>
      <c r="Z241" s="283">
        <v>7</v>
      </c>
      <c r="AA241" s="356">
        <f>+Z241/Y241</f>
        <v>1</v>
      </c>
      <c r="AB241" s="53">
        <f>+AA241</f>
        <v>1</v>
      </c>
      <c r="AC241" s="283">
        <v>9</v>
      </c>
      <c r="AD241" s="283">
        <f>AQ241</f>
        <v>0</v>
      </c>
      <c r="AE241" s="356">
        <f>+AD241/AC241</f>
        <v>0</v>
      </c>
      <c r="AF241" s="53">
        <f>+AE241</f>
        <v>0</v>
      </c>
      <c r="AG241" s="283">
        <v>10</v>
      </c>
      <c r="AH241" s="283">
        <v>0</v>
      </c>
      <c r="AI241" s="356">
        <f>+AH241/AG241</f>
        <v>0</v>
      </c>
      <c r="AJ241" s="53">
        <f>+AI241</f>
        <v>0</v>
      </c>
      <c r="AL241" s="182"/>
      <c r="AM241" s="182"/>
      <c r="AN241" s="356" t="e">
        <f>AM241/AL241</f>
        <v>#DIV/0!</v>
      </c>
      <c r="AO241" s="42" t="e">
        <f>AN241</f>
        <v>#DIV/0!</v>
      </c>
      <c r="AP241" s="182"/>
      <c r="AQ241" s="182"/>
      <c r="AR241" s="356" t="e">
        <f>AQ241/AP241</f>
        <v>#DIV/0!</v>
      </c>
      <c r="AS241" s="42" t="e">
        <f>AR241</f>
        <v>#DIV/0!</v>
      </c>
      <c r="AT241" s="182"/>
      <c r="AU241" s="182"/>
      <c r="AV241" s="356" t="e">
        <f>AU241/AT241</f>
        <v>#DIV/0!</v>
      </c>
      <c r="AW241" s="42" t="e">
        <f>AV241</f>
        <v>#DIV/0!</v>
      </c>
      <c r="AX241" s="182">
        <f>+AG241</f>
        <v>10</v>
      </c>
      <c r="AY241" s="182"/>
      <c r="AZ241" s="356">
        <f>AY241/AX241</f>
        <v>0</v>
      </c>
      <c r="BA241" s="42">
        <f>AZ241</f>
        <v>0</v>
      </c>
    </row>
    <row r="242" spans="1:53" ht="129.75" customHeight="1" thickTop="1" thickBot="1" x14ac:dyDescent="0.3">
      <c r="A242" s="809" t="s">
        <v>34</v>
      </c>
      <c r="B242" s="810"/>
      <c r="C242" s="811"/>
      <c r="D242" s="138"/>
      <c r="E242" s="99">
        <f>SUM(E239:E241)</f>
        <v>950000000</v>
      </c>
      <c r="F242" s="100">
        <f>+E242/'FUENTES '!$L$12</f>
        <v>1</v>
      </c>
      <c r="G242" s="1275">
        <f>SUM(G240:H241)</f>
        <v>0</v>
      </c>
      <c r="H242" s="1276"/>
      <c r="I242" s="334">
        <f>G242/E242</f>
        <v>0</v>
      </c>
      <c r="J242" s="54">
        <v>0</v>
      </c>
      <c r="O242" s="144"/>
      <c r="P242" s="74"/>
      <c r="V242" s="74"/>
    </row>
    <row r="243" spans="1:53" ht="121.5" customHeight="1" thickTop="1" thickBot="1" x14ac:dyDescent="0.3"/>
    <row r="244" spans="1:53" ht="146.25" customHeight="1" thickTop="1" thickBot="1" x14ac:dyDescent="0.3">
      <c r="A244" s="1072" t="s">
        <v>35</v>
      </c>
      <c r="B244" s="1073"/>
      <c r="C244" s="637">
        <v>43860</v>
      </c>
      <c r="D244" s="637"/>
      <c r="E244" s="157" t="s">
        <v>36</v>
      </c>
      <c r="F244" s="52"/>
      <c r="G244" s="638" t="s">
        <v>37</v>
      </c>
      <c r="H244" s="1300"/>
      <c r="I244" s="44"/>
      <c r="J244" s="240" t="s">
        <v>38</v>
      </c>
      <c r="K244" s="44"/>
      <c r="L244" s="640" t="s">
        <v>39</v>
      </c>
      <c r="M244" s="1301"/>
      <c r="N244" s="158"/>
      <c r="O244" s="241" t="s">
        <v>40</v>
      </c>
      <c r="V244" s="74"/>
    </row>
    <row r="245" spans="1:53" ht="96.75" customHeight="1" thickTop="1" x14ac:dyDescent="0.25"/>
    <row r="246" spans="1:53" ht="129.75" customHeight="1" x14ac:dyDescent="0.25"/>
    <row r="247" spans="1:53" ht="316.5" customHeight="1" x14ac:dyDescent="0.25"/>
    <row r="248" spans="1:53" ht="71.25" customHeight="1" x14ac:dyDescent="0.25"/>
    <row r="249" spans="1:53" ht="71.25" customHeight="1" x14ac:dyDescent="0.25"/>
    <row r="250" spans="1:53" ht="129.75" customHeight="1" x14ac:dyDescent="0.25"/>
    <row r="251" spans="1:53" ht="309" customHeight="1" x14ac:dyDescent="0.25"/>
    <row r="252" spans="1:53" ht="255" customHeight="1" x14ac:dyDescent="0.25"/>
    <row r="253" spans="1:53" ht="129.75" customHeight="1" x14ac:dyDescent="0.25"/>
    <row r="254" spans="1:53" ht="129.75" customHeight="1" x14ac:dyDescent="0.25"/>
    <row r="255" spans="1:53" ht="129.75" customHeight="1" x14ac:dyDescent="0.25"/>
    <row r="256" spans="1:53" ht="129.75" customHeight="1" x14ac:dyDescent="0.25"/>
    <row r="257" ht="129.75" customHeight="1" x14ac:dyDescent="0.25"/>
    <row r="258" ht="129.75" customHeight="1" x14ac:dyDescent="0.25"/>
    <row r="259" ht="129.75" customHeight="1" x14ac:dyDescent="0.25"/>
    <row r="260" ht="129.75" customHeight="1" x14ac:dyDescent="0.25"/>
    <row r="261" ht="129.75" customHeight="1" x14ac:dyDescent="0.25"/>
    <row r="262" ht="129.75" customHeight="1" x14ac:dyDescent="0.25"/>
    <row r="263" ht="129.75" customHeight="1" x14ac:dyDescent="0.25"/>
    <row r="264" ht="129.75" customHeight="1" x14ac:dyDescent="0.25"/>
    <row r="265" ht="129.75" customHeight="1" x14ac:dyDescent="0.25"/>
    <row r="266" ht="129.75" customHeight="1" x14ac:dyDescent="0.25"/>
    <row r="267" ht="129.75" customHeight="1" x14ac:dyDescent="0.25"/>
    <row r="268" ht="129.75" customHeight="1" x14ac:dyDescent="0.25"/>
  </sheetData>
  <autoFilter ref="A56:AP198" xr:uid="{00000000-0009-0000-0000-00000B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863">
    <mergeCell ref="P166:R166"/>
    <mergeCell ref="P165:R165"/>
    <mergeCell ref="P164:R164"/>
    <mergeCell ref="P61:R61"/>
    <mergeCell ref="P146:R146"/>
    <mergeCell ref="P147:R147"/>
    <mergeCell ref="P148:R148"/>
    <mergeCell ref="P149:R149"/>
    <mergeCell ref="P150:R150"/>
    <mergeCell ref="P151:R151"/>
    <mergeCell ref="P152:R152"/>
    <mergeCell ref="P153:R153"/>
    <mergeCell ref="P159:R159"/>
    <mergeCell ref="P160:R160"/>
    <mergeCell ref="P161:R161"/>
    <mergeCell ref="P162:R162"/>
    <mergeCell ref="P163:R163"/>
    <mergeCell ref="P154:R154"/>
    <mergeCell ref="P155:R155"/>
    <mergeCell ref="P156:R156"/>
    <mergeCell ref="F165:G165"/>
    <mergeCell ref="B145:C145"/>
    <mergeCell ref="F145:G145"/>
    <mergeCell ref="P145:R145"/>
    <mergeCell ref="B146:C146"/>
    <mergeCell ref="F146:G146"/>
    <mergeCell ref="B147:C147"/>
    <mergeCell ref="F147:G147"/>
    <mergeCell ref="F156:G156"/>
    <mergeCell ref="B157:C157"/>
    <mergeCell ref="F157:G157"/>
    <mergeCell ref="F153:G153"/>
    <mergeCell ref="B154:C154"/>
    <mergeCell ref="F154:G154"/>
    <mergeCell ref="B155:C155"/>
    <mergeCell ref="F155:G155"/>
    <mergeCell ref="B156:C156"/>
    <mergeCell ref="B148:C148"/>
    <mergeCell ref="F148:G148"/>
    <mergeCell ref="P157:R157"/>
    <mergeCell ref="P158:R158"/>
    <mergeCell ref="H166:J166"/>
    <mergeCell ref="H163:J163"/>
    <mergeCell ref="H164:J164"/>
    <mergeCell ref="H165:J165"/>
    <mergeCell ref="H154:J154"/>
    <mergeCell ref="B158:C158"/>
    <mergeCell ref="F158:G158"/>
    <mergeCell ref="B159:C159"/>
    <mergeCell ref="F159:G159"/>
    <mergeCell ref="B160:C160"/>
    <mergeCell ref="F160:G160"/>
    <mergeCell ref="H155:J155"/>
    <mergeCell ref="H156:J156"/>
    <mergeCell ref="B161:C161"/>
    <mergeCell ref="F161:G161"/>
    <mergeCell ref="B162:C162"/>
    <mergeCell ref="F162:G162"/>
    <mergeCell ref="B166:C166"/>
    <mergeCell ref="F166:G166"/>
    <mergeCell ref="B163:C163"/>
    <mergeCell ref="F163:G163"/>
    <mergeCell ref="B164:C164"/>
    <mergeCell ref="F164:G164"/>
    <mergeCell ref="B165:C165"/>
    <mergeCell ref="H157:J157"/>
    <mergeCell ref="H158:J158"/>
    <mergeCell ref="H159:J159"/>
    <mergeCell ref="H160:J160"/>
    <mergeCell ref="H161:J161"/>
    <mergeCell ref="H162:J162"/>
    <mergeCell ref="B152:C152"/>
    <mergeCell ref="F152:G152"/>
    <mergeCell ref="B153:C153"/>
    <mergeCell ref="P138:R138"/>
    <mergeCell ref="P139:R139"/>
    <mergeCell ref="P140:R140"/>
    <mergeCell ref="P141:R141"/>
    <mergeCell ref="P142:R142"/>
    <mergeCell ref="P143:R143"/>
    <mergeCell ref="H145:J145"/>
    <mergeCell ref="H146:J146"/>
    <mergeCell ref="H148:J148"/>
    <mergeCell ref="H147:J147"/>
    <mergeCell ref="H138:J138"/>
    <mergeCell ref="H139:J139"/>
    <mergeCell ref="H140:J140"/>
    <mergeCell ref="H141:J141"/>
    <mergeCell ref="H142:J142"/>
    <mergeCell ref="H143:J143"/>
    <mergeCell ref="H149:J149"/>
    <mergeCell ref="H150:J150"/>
    <mergeCell ref="H151:J151"/>
    <mergeCell ref="H152:J152"/>
    <mergeCell ref="H153:J153"/>
    <mergeCell ref="B142:C142"/>
    <mergeCell ref="F142:G142"/>
    <mergeCell ref="B143:C143"/>
    <mergeCell ref="F143:G143"/>
    <mergeCell ref="B149:C149"/>
    <mergeCell ref="F149:G149"/>
    <mergeCell ref="B150:C150"/>
    <mergeCell ref="F150:G150"/>
    <mergeCell ref="B151:C151"/>
    <mergeCell ref="F151:G151"/>
    <mergeCell ref="F130:G130"/>
    <mergeCell ref="B131:C131"/>
    <mergeCell ref="F131:G131"/>
    <mergeCell ref="B132:C132"/>
    <mergeCell ref="F132:G132"/>
    <mergeCell ref="B139:C139"/>
    <mergeCell ref="F139:G139"/>
    <mergeCell ref="B140:C140"/>
    <mergeCell ref="F140:G140"/>
    <mergeCell ref="H137:J137"/>
    <mergeCell ref="P130:R130"/>
    <mergeCell ref="P131:R131"/>
    <mergeCell ref="P132:R132"/>
    <mergeCell ref="P133:R133"/>
    <mergeCell ref="P134:R134"/>
    <mergeCell ref="P135:R135"/>
    <mergeCell ref="P136:R136"/>
    <mergeCell ref="P117:R117"/>
    <mergeCell ref="H130:J130"/>
    <mergeCell ref="H131:J131"/>
    <mergeCell ref="H132:J132"/>
    <mergeCell ref="H133:J133"/>
    <mergeCell ref="H134:J134"/>
    <mergeCell ref="H119:J119"/>
    <mergeCell ref="P119:R119"/>
    <mergeCell ref="H120:J120"/>
    <mergeCell ref="P120:R120"/>
    <mergeCell ref="H118:J118"/>
    <mergeCell ref="P121:R121"/>
    <mergeCell ref="P115:R115"/>
    <mergeCell ref="P116:R116"/>
    <mergeCell ref="P118:R118"/>
    <mergeCell ref="P70:R70"/>
    <mergeCell ref="P71:R71"/>
    <mergeCell ref="P72:R72"/>
    <mergeCell ref="P73:R73"/>
    <mergeCell ref="P74:R74"/>
    <mergeCell ref="P75:R75"/>
    <mergeCell ref="P82:R82"/>
    <mergeCell ref="P83:R83"/>
    <mergeCell ref="P84:R84"/>
    <mergeCell ref="P85:R85"/>
    <mergeCell ref="P92:R92"/>
    <mergeCell ref="P93:R93"/>
    <mergeCell ref="P76:R76"/>
    <mergeCell ref="P77:R77"/>
    <mergeCell ref="P78:R78"/>
    <mergeCell ref="P79:R79"/>
    <mergeCell ref="P80:R80"/>
    <mergeCell ref="P81:R81"/>
    <mergeCell ref="P96:R96"/>
    <mergeCell ref="P97:R97"/>
    <mergeCell ref="P98:R98"/>
    <mergeCell ref="P99:R99"/>
    <mergeCell ref="P100:R100"/>
    <mergeCell ref="P101:R101"/>
    <mergeCell ref="B118:C118"/>
    <mergeCell ref="F118:G118"/>
    <mergeCell ref="P86:R86"/>
    <mergeCell ref="P87:R87"/>
    <mergeCell ref="P88:R88"/>
    <mergeCell ref="P89:R89"/>
    <mergeCell ref="P90:R90"/>
    <mergeCell ref="P91:R91"/>
    <mergeCell ref="P94:R94"/>
    <mergeCell ref="P95:R95"/>
    <mergeCell ref="P114:R114"/>
    <mergeCell ref="B115:C115"/>
    <mergeCell ref="F115:G115"/>
    <mergeCell ref="B116:C116"/>
    <mergeCell ref="F116:G116"/>
    <mergeCell ref="B117:C117"/>
    <mergeCell ref="F117:G117"/>
    <mergeCell ref="P112:R112"/>
    <mergeCell ref="B114:C114"/>
    <mergeCell ref="F114:G114"/>
    <mergeCell ref="P102:R102"/>
    <mergeCell ref="P103:R103"/>
    <mergeCell ref="B110:C110"/>
    <mergeCell ref="F110:G110"/>
    <mergeCell ref="B111:C111"/>
    <mergeCell ref="F111:G111"/>
    <mergeCell ref="B105:C105"/>
    <mergeCell ref="F105:G105"/>
    <mergeCell ref="B106:C106"/>
    <mergeCell ref="F106:G106"/>
    <mergeCell ref="B107:C107"/>
    <mergeCell ref="F107:G107"/>
    <mergeCell ref="B108:C108"/>
    <mergeCell ref="F108:G108"/>
    <mergeCell ref="B109:C109"/>
    <mergeCell ref="F109:G109"/>
    <mergeCell ref="P113:R113"/>
    <mergeCell ref="P104:R104"/>
    <mergeCell ref="P105:R105"/>
    <mergeCell ref="P106:R106"/>
    <mergeCell ref="P107:R107"/>
    <mergeCell ref="P108:R108"/>
    <mergeCell ref="P109:R109"/>
    <mergeCell ref="P110:R110"/>
    <mergeCell ref="P111:R111"/>
    <mergeCell ref="B112:C112"/>
    <mergeCell ref="F112:G112"/>
    <mergeCell ref="B113:C113"/>
    <mergeCell ref="F113:G113"/>
    <mergeCell ref="F90:G90"/>
    <mergeCell ref="B91:C91"/>
    <mergeCell ref="F91:G91"/>
    <mergeCell ref="B92:C92"/>
    <mergeCell ref="F92:G92"/>
    <mergeCell ref="B103:C103"/>
    <mergeCell ref="F103:G103"/>
    <mergeCell ref="B104:C104"/>
    <mergeCell ref="F104:G104"/>
    <mergeCell ref="B95:C95"/>
    <mergeCell ref="F95:G95"/>
    <mergeCell ref="B96:C96"/>
    <mergeCell ref="F96:G96"/>
    <mergeCell ref="B97:C97"/>
    <mergeCell ref="F97:G97"/>
    <mergeCell ref="B100:C100"/>
    <mergeCell ref="F100:G100"/>
    <mergeCell ref="B101:C101"/>
    <mergeCell ref="F101:G101"/>
    <mergeCell ref="B102:C102"/>
    <mergeCell ref="B89:C89"/>
    <mergeCell ref="F89:G89"/>
    <mergeCell ref="B80:C80"/>
    <mergeCell ref="F80:G80"/>
    <mergeCell ref="B81:C81"/>
    <mergeCell ref="F81:G81"/>
    <mergeCell ref="B82:C82"/>
    <mergeCell ref="F82:G82"/>
    <mergeCell ref="B85:C85"/>
    <mergeCell ref="F85:G85"/>
    <mergeCell ref="B86:C86"/>
    <mergeCell ref="F86:G86"/>
    <mergeCell ref="B87:C87"/>
    <mergeCell ref="F87:G87"/>
    <mergeCell ref="H111:J111"/>
    <mergeCell ref="H112:J112"/>
    <mergeCell ref="H102:J102"/>
    <mergeCell ref="H103:J103"/>
    <mergeCell ref="H104:J104"/>
    <mergeCell ref="H105:J105"/>
    <mergeCell ref="B83:C83"/>
    <mergeCell ref="F83:G83"/>
    <mergeCell ref="B84:C84"/>
    <mergeCell ref="F84:G84"/>
    <mergeCell ref="B93:C93"/>
    <mergeCell ref="F93:G93"/>
    <mergeCell ref="B94:C94"/>
    <mergeCell ref="F94:G94"/>
    <mergeCell ref="B98:C98"/>
    <mergeCell ref="F98:G98"/>
    <mergeCell ref="B99:C99"/>
    <mergeCell ref="F99:G99"/>
    <mergeCell ref="B90:C90"/>
    <mergeCell ref="H94:J94"/>
    <mergeCell ref="H95:J95"/>
    <mergeCell ref="F102:G102"/>
    <mergeCell ref="B88:C88"/>
    <mergeCell ref="F88:G88"/>
    <mergeCell ref="H96:J96"/>
    <mergeCell ref="H97:J97"/>
    <mergeCell ref="H113:J113"/>
    <mergeCell ref="H114:J114"/>
    <mergeCell ref="H115:J115"/>
    <mergeCell ref="H116:J116"/>
    <mergeCell ref="H117:J117"/>
    <mergeCell ref="G228:H228"/>
    <mergeCell ref="G230:H230"/>
    <mergeCell ref="J204:J206"/>
    <mergeCell ref="E213:J213"/>
    <mergeCell ref="G218:H218"/>
    <mergeCell ref="H121:J121"/>
    <mergeCell ref="H106:J106"/>
    <mergeCell ref="H107:J107"/>
    <mergeCell ref="H108:J108"/>
    <mergeCell ref="H109:J109"/>
    <mergeCell ref="H110:J110"/>
    <mergeCell ref="H136:J136"/>
    <mergeCell ref="H173:J173"/>
    <mergeCell ref="H177:J177"/>
    <mergeCell ref="H181:J181"/>
    <mergeCell ref="H185:J185"/>
    <mergeCell ref="H189:J189"/>
    <mergeCell ref="B120:C120"/>
    <mergeCell ref="F120:G120"/>
    <mergeCell ref="B167:C167"/>
    <mergeCell ref="B121:C121"/>
    <mergeCell ref="F121:G121"/>
    <mergeCell ref="B119:C119"/>
    <mergeCell ref="F119:G119"/>
    <mergeCell ref="B173:C173"/>
    <mergeCell ref="F173:G173"/>
    <mergeCell ref="B141:C141"/>
    <mergeCell ref="F141:G141"/>
    <mergeCell ref="B136:C136"/>
    <mergeCell ref="F136:G136"/>
    <mergeCell ref="B137:C137"/>
    <mergeCell ref="F137:G137"/>
    <mergeCell ref="B138:C138"/>
    <mergeCell ref="F138:G138"/>
    <mergeCell ref="B133:C133"/>
    <mergeCell ref="F133:G133"/>
    <mergeCell ref="B134:C134"/>
    <mergeCell ref="F134:G134"/>
    <mergeCell ref="B135:C135"/>
    <mergeCell ref="F135:G135"/>
    <mergeCell ref="B130:C130"/>
    <mergeCell ref="Q205:T206"/>
    <mergeCell ref="U205:X206"/>
    <mergeCell ref="AX217:BA217"/>
    <mergeCell ref="H82:J82"/>
    <mergeCell ref="H83:J83"/>
    <mergeCell ref="H72:J72"/>
    <mergeCell ref="H73:J73"/>
    <mergeCell ref="H74:J74"/>
    <mergeCell ref="B72:C72"/>
    <mergeCell ref="H90:J90"/>
    <mergeCell ref="H91:J91"/>
    <mergeCell ref="H92:J92"/>
    <mergeCell ref="H75:J75"/>
    <mergeCell ref="H76:J76"/>
    <mergeCell ref="H87:J87"/>
    <mergeCell ref="H88:J88"/>
    <mergeCell ref="H89:J89"/>
    <mergeCell ref="F72:G72"/>
    <mergeCell ref="B73:C73"/>
    <mergeCell ref="F73:G73"/>
    <mergeCell ref="B74:C74"/>
    <mergeCell ref="F74:G74"/>
    <mergeCell ref="B198:C198"/>
    <mergeCell ref="F198:G198"/>
    <mergeCell ref="L244:M244"/>
    <mergeCell ref="A242:C242"/>
    <mergeCell ref="G242:H242"/>
    <mergeCell ref="AG237:AJ238"/>
    <mergeCell ref="AL225:BA225"/>
    <mergeCell ref="AL227:AO227"/>
    <mergeCell ref="AP227:AS227"/>
    <mergeCell ref="AT227:AW227"/>
    <mergeCell ref="AX227:BA227"/>
    <mergeCell ref="Y226:AB227"/>
    <mergeCell ref="AC226:AF227"/>
    <mergeCell ref="AG226:AJ227"/>
    <mergeCell ref="A234:D235"/>
    <mergeCell ref="A229:A231"/>
    <mergeCell ref="B231:C231"/>
    <mergeCell ref="B229:C229"/>
    <mergeCell ref="AX238:BA238"/>
    <mergeCell ref="AL236:BA236"/>
    <mergeCell ref="AP238:AS238"/>
    <mergeCell ref="Q226:T227"/>
    <mergeCell ref="U226:X227"/>
    <mergeCell ref="U237:X238"/>
    <mergeCell ref="Y237:AB238"/>
    <mergeCell ref="AC237:AF238"/>
    <mergeCell ref="A228:C228"/>
    <mergeCell ref="A232:C232"/>
    <mergeCell ref="A223:D224"/>
    <mergeCell ref="A225:D227"/>
    <mergeCell ref="B230:C230"/>
    <mergeCell ref="J236:J238"/>
    <mergeCell ref="G232:H232"/>
    <mergeCell ref="A244:B244"/>
    <mergeCell ref="C244:D244"/>
    <mergeCell ref="G244:H244"/>
    <mergeCell ref="AT238:AW238"/>
    <mergeCell ref="A236:D238"/>
    <mergeCell ref="A239:C239"/>
    <mergeCell ref="G239:H239"/>
    <mergeCell ref="K239:N239"/>
    <mergeCell ref="A240:A241"/>
    <mergeCell ref="G240:H240"/>
    <mergeCell ref="K240:N240"/>
    <mergeCell ref="G236:H238"/>
    <mergeCell ref="I236:I238"/>
    <mergeCell ref="Q237:T238"/>
    <mergeCell ref="B240:C240"/>
    <mergeCell ref="B241:C241"/>
    <mergeCell ref="AL238:AO238"/>
    <mergeCell ref="G241:H241"/>
    <mergeCell ref="K241:N241"/>
    <mergeCell ref="E234:J234"/>
    <mergeCell ref="K234:P234"/>
    <mergeCell ref="E235:F235"/>
    <mergeCell ref="G235:H235"/>
    <mergeCell ref="E236:F238"/>
    <mergeCell ref="J225:J227"/>
    <mergeCell ref="K230:N230"/>
    <mergeCell ref="K231:N231"/>
    <mergeCell ref="K228:N228"/>
    <mergeCell ref="G231:H231"/>
    <mergeCell ref="K232:N232"/>
    <mergeCell ref="G229:H229"/>
    <mergeCell ref="K229:N229"/>
    <mergeCell ref="Q216:T217"/>
    <mergeCell ref="B209:C209"/>
    <mergeCell ref="P60:R60"/>
    <mergeCell ref="P62:R62"/>
    <mergeCell ref="J215:J217"/>
    <mergeCell ref="B59:C59"/>
    <mergeCell ref="B60:C60"/>
    <mergeCell ref="B62:C62"/>
    <mergeCell ref="E202:J202"/>
    <mergeCell ref="E203:F203"/>
    <mergeCell ref="G203:H203"/>
    <mergeCell ref="G209:H209"/>
    <mergeCell ref="B70:C70"/>
    <mergeCell ref="F70:G70"/>
    <mergeCell ref="B71:C71"/>
    <mergeCell ref="F71:G71"/>
    <mergeCell ref="H77:J77"/>
    <mergeCell ref="H78:J78"/>
    <mergeCell ref="H79:J79"/>
    <mergeCell ref="H80:J80"/>
    <mergeCell ref="H81:J81"/>
    <mergeCell ref="H98:J98"/>
    <mergeCell ref="B208:C208"/>
    <mergeCell ref="E214:F214"/>
    <mergeCell ref="B58:C58"/>
    <mergeCell ref="A54:Y54"/>
    <mergeCell ref="V56:Y56"/>
    <mergeCell ref="A200:Y200"/>
    <mergeCell ref="A211:C211"/>
    <mergeCell ref="G211:H211"/>
    <mergeCell ref="K211:N211"/>
    <mergeCell ref="K210:N210"/>
    <mergeCell ref="A208:A210"/>
    <mergeCell ref="G208:H208"/>
    <mergeCell ref="Y205:AB206"/>
    <mergeCell ref="A207:C207"/>
    <mergeCell ref="G207:H207"/>
    <mergeCell ref="K207:N207"/>
    <mergeCell ref="B61:C61"/>
    <mergeCell ref="P63:R63"/>
    <mergeCell ref="P64:R64"/>
    <mergeCell ref="P59:R59"/>
    <mergeCell ref="H198:J198"/>
    <mergeCell ref="P198:R198"/>
    <mergeCell ref="K173:L173"/>
    <mergeCell ref="K174:L174"/>
    <mergeCell ref="K175:L175"/>
    <mergeCell ref="E204:F206"/>
    <mergeCell ref="E223:J223"/>
    <mergeCell ref="E224:F224"/>
    <mergeCell ref="G224:H224"/>
    <mergeCell ref="E225:F227"/>
    <mergeCell ref="G225:H227"/>
    <mergeCell ref="I225:I227"/>
    <mergeCell ref="G214:H214"/>
    <mergeCell ref="G215:H217"/>
    <mergeCell ref="I215:I217"/>
    <mergeCell ref="E215:F217"/>
    <mergeCell ref="U56:U57"/>
    <mergeCell ref="M56:M57"/>
    <mergeCell ref="N56:N57"/>
    <mergeCell ref="O56:O57"/>
    <mergeCell ref="P56:R57"/>
    <mergeCell ref="S56:S57"/>
    <mergeCell ref="T56:T57"/>
    <mergeCell ref="A56:A57"/>
    <mergeCell ref="D56:D57"/>
    <mergeCell ref="E56:E57"/>
    <mergeCell ref="F56:G57"/>
    <mergeCell ref="K56:K57"/>
    <mergeCell ref="L56:L57"/>
    <mergeCell ref="B56:C57"/>
    <mergeCell ref="H56:J57"/>
    <mergeCell ref="K218:N218"/>
    <mergeCell ref="G219:H219"/>
    <mergeCell ref="K219:N219"/>
    <mergeCell ref="G220:H220"/>
    <mergeCell ref="K220:N220"/>
    <mergeCell ref="A202:D203"/>
    <mergeCell ref="A204:D206"/>
    <mergeCell ref="G221:H221"/>
    <mergeCell ref="K221:N221"/>
    <mergeCell ref="A219:A220"/>
    <mergeCell ref="A213:D214"/>
    <mergeCell ref="A215:D217"/>
    <mergeCell ref="A218:C218"/>
    <mergeCell ref="B220:C220"/>
    <mergeCell ref="B219:C219"/>
    <mergeCell ref="K209:N209"/>
    <mergeCell ref="B210:C210"/>
    <mergeCell ref="G210:H210"/>
    <mergeCell ref="G204:H206"/>
    <mergeCell ref="I204:I206"/>
    <mergeCell ref="K208:N208"/>
    <mergeCell ref="A221:C221"/>
    <mergeCell ref="I32:N32"/>
    <mergeCell ref="J17:O17"/>
    <mergeCell ref="P17:S17"/>
    <mergeCell ref="J18:O18"/>
    <mergeCell ref="V46:Y46"/>
    <mergeCell ref="E46:H47"/>
    <mergeCell ref="I46:J47"/>
    <mergeCell ref="B48:C48"/>
    <mergeCell ref="E48:H48"/>
    <mergeCell ref="A33:H35"/>
    <mergeCell ref="A46:A47"/>
    <mergeCell ref="D46:D47"/>
    <mergeCell ref="B46:C47"/>
    <mergeCell ref="A42:B42"/>
    <mergeCell ref="A43:B43"/>
    <mergeCell ref="A44:B44"/>
    <mergeCell ref="S30:S31"/>
    <mergeCell ref="P46:R47"/>
    <mergeCell ref="S46:S47"/>
    <mergeCell ref="A28:Y28"/>
    <mergeCell ref="V30:Y30"/>
    <mergeCell ref="C44:Y44"/>
    <mergeCell ref="K46:M47"/>
    <mergeCell ref="N46:O47"/>
    <mergeCell ref="AA12:AP12"/>
    <mergeCell ref="AA14:AD14"/>
    <mergeCell ref="AE14:AH14"/>
    <mergeCell ref="AI14:AL14"/>
    <mergeCell ref="AM14:AP14"/>
    <mergeCell ref="AA28:AP28"/>
    <mergeCell ref="T14:T15"/>
    <mergeCell ref="U14:U15"/>
    <mergeCell ref="A16:C19"/>
    <mergeCell ref="D16:E19"/>
    <mergeCell ref="F16:H19"/>
    <mergeCell ref="J16:O16"/>
    <mergeCell ref="P16:S16"/>
    <mergeCell ref="I17:I19"/>
    <mergeCell ref="A14:C15"/>
    <mergeCell ref="D14:E15"/>
    <mergeCell ref="F14:H15"/>
    <mergeCell ref="I14:I15"/>
    <mergeCell ref="J14:O15"/>
    <mergeCell ref="P14:S15"/>
    <mergeCell ref="A3:U3"/>
    <mergeCell ref="A5:U5"/>
    <mergeCell ref="E10:R10"/>
    <mergeCell ref="C8:U8"/>
    <mergeCell ref="C9:U9"/>
    <mergeCell ref="V14:Y14"/>
    <mergeCell ref="A6:B6"/>
    <mergeCell ref="C6:U6"/>
    <mergeCell ref="A12:Y12"/>
    <mergeCell ref="AA54:AP54"/>
    <mergeCell ref="AA56:AD56"/>
    <mergeCell ref="AE56:AH56"/>
    <mergeCell ref="AI56:AL56"/>
    <mergeCell ref="AM56:AP56"/>
    <mergeCell ref="AL216:BA216"/>
    <mergeCell ref="AA30:AD30"/>
    <mergeCell ref="AE30:AH30"/>
    <mergeCell ref="AI30:AL30"/>
    <mergeCell ref="AM30:AP30"/>
    <mergeCell ref="AA44:AP44"/>
    <mergeCell ref="AA46:AD46"/>
    <mergeCell ref="AE46:AH46"/>
    <mergeCell ref="AI46:AL46"/>
    <mergeCell ref="AM46:AP46"/>
    <mergeCell ref="AL204:BA205"/>
    <mergeCell ref="AC205:AF206"/>
    <mergeCell ref="AG205:AJ206"/>
    <mergeCell ref="AX206:BA206"/>
    <mergeCell ref="Y216:AB217"/>
    <mergeCell ref="AC216:AF217"/>
    <mergeCell ref="AG216:AJ217"/>
    <mergeCell ref="P18:S18"/>
    <mergeCell ref="J19:O19"/>
    <mergeCell ref="P19:S19"/>
    <mergeCell ref="AL217:AO217"/>
    <mergeCell ref="AP217:AS217"/>
    <mergeCell ref="AT217:AW217"/>
    <mergeCell ref="P32:R32"/>
    <mergeCell ref="T30:T31"/>
    <mergeCell ref="U30:U31"/>
    <mergeCell ref="U46:U47"/>
    <mergeCell ref="T46:T47"/>
    <mergeCell ref="U216:X217"/>
    <mergeCell ref="O30:O31"/>
    <mergeCell ref="P30:R31"/>
    <mergeCell ref="AL206:AO206"/>
    <mergeCell ref="AP206:AS206"/>
    <mergeCell ref="AT206:AW206"/>
    <mergeCell ref="H99:J99"/>
    <mergeCell ref="H100:J100"/>
    <mergeCell ref="H101:J101"/>
    <mergeCell ref="H84:J84"/>
    <mergeCell ref="I33:N35"/>
    <mergeCell ref="P33:R33"/>
    <mergeCell ref="P34:R34"/>
    <mergeCell ref="P35:R35"/>
    <mergeCell ref="P23:S23"/>
    <mergeCell ref="J24:O24"/>
    <mergeCell ref="P24:S24"/>
    <mergeCell ref="A25:C26"/>
    <mergeCell ref="D25:E26"/>
    <mergeCell ref="F25:H26"/>
    <mergeCell ref="J25:O25"/>
    <mergeCell ref="P25:S25"/>
    <mergeCell ref="J26:O26"/>
    <mergeCell ref="P26:S26"/>
    <mergeCell ref="A20:C24"/>
    <mergeCell ref="D20:E24"/>
    <mergeCell ref="F20:H24"/>
    <mergeCell ref="J20:O20"/>
    <mergeCell ref="P20:S20"/>
    <mergeCell ref="J21:O21"/>
    <mergeCell ref="P21:S21"/>
    <mergeCell ref="J22:O22"/>
    <mergeCell ref="P22:S22"/>
    <mergeCell ref="J23:O23"/>
    <mergeCell ref="A30:H31"/>
    <mergeCell ref="I30:N31"/>
    <mergeCell ref="A32:H32"/>
    <mergeCell ref="A36:H38"/>
    <mergeCell ref="I36:N38"/>
    <mergeCell ref="P36:R36"/>
    <mergeCell ref="P37:R37"/>
    <mergeCell ref="P38:R38"/>
    <mergeCell ref="B51:C51"/>
    <mergeCell ref="E51:H51"/>
    <mergeCell ref="I51:J51"/>
    <mergeCell ref="K51:M51"/>
    <mergeCell ref="N51:O51"/>
    <mergeCell ref="I48:J48"/>
    <mergeCell ref="K48:M48"/>
    <mergeCell ref="N48:O48"/>
    <mergeCell ref="P48:R48"/>
    <mergeCell ref="C43:Y43"/>
    <mergeCell ref="A40:Y40"/>
    <mergeCell ref="C42:Y42"/>
    <mergeCell ref="B52:C52"/>
    <mergeCell ref="E52:H52"/>
    <mergeCell ref="I52:J52"/>
    <mergeCell ref="K52:M52"/>
    <mergeCell ref="N52:O52"/>
    <mergeCell ref="P52:R52"/>
    <mergeCell ref="P51:R51"/>
    <mergeCell ref="B50:C50"/>
    <mergeCell ref="E50:H50"/>
    <mergeCell ref="I50:J50"/>
    <mergeCell ref="K50:M50"/>
    <mergeCell ref="N50:O50"/>
    <mergeCell ref="P50:R50"/>
    <mergeCell ref="F61:G61"/>
    <mergeCell ref="H61:J61"/>
    <mergeCell ref="F58:G58"/>
    <mergeCell ref="H58:J58"/>
    <mergeCell ref="P58:R58"/>
    <mergeCell ref="F59:G59"/>
    <mergeCell ref="H59:J59"/>
    <mergeCell ref="F60:G60"/>
    <mergeCell ref="H60:J60"/>
    <mergeCell ref="B64:C64"/>
    <mergeCell ref="F64:G64"/>
    <mergeCell ref="H64:J64"/>
    <mergeCell ref="B65:C65"/>
    <mergeCell ref="F65:G65"/>
    <mergeCell ref="H65:J65"/>
    <mergeCell ref="F62:G62"/>
    <mergeCell ref="H62:J62"/>
    <mergeCell ref="B63:C63"/>
    <mergeCell ref="F63:G63"/>
    <mergeCell ref="H63:J63"/>
    <mergeCell ref="P65:R65"/>
    <mergeCell ref="B66:C66"/>
    <mergeCell ref="F66:G66"/>
    <mergeCell ref="H66:J66"/>
    <mergeCell ref="P66:R66"/>
    <mergeCell ref="H67:J67"/>
    <mergeCell ref="P67:R67"/>
    <mergeCell ref="H85:J85"/>
    <mergeCell ref="H86:J86"/>
    <mergeCell ref="B68:C68"/>
    <mergeCell ref="F68:G68"/>
    <mergeCell ref="H68:J68"/>
    <mergeCell ref="P68:R68"/>
    <mergeCell ref="F78:G78"/>
    <mergeCell ref="B79:C79"/>
    <mergeCell ref="F79:G79"/>
    <mergeCell ref="B75:C75"/>
    <mergeCell ref="F75:G75"/>
    <mergeCell ref="B76:C76"/>
    <mergeCell ref="F76:G76"/>
    <mergeCell ref="B77:C77"/>
    <mergeCell ref="F77:G77"/>
    <mergeCell ref="B78:C78"/>
    <mergeCell ref="H93:J93"/>
    <mergeCell ref="B169:C169"/>
    <mergeCell ref="F169:G169"/>
    <mergeCell ref="H169:J169"/>
    <mergeCell ref="P169:R169"/>
    <mergeCell ref="B170:C170"/>
    <mergeCell ref="F170:G170"/>
    <mergeCell ref="H170:J170"/>
    <mergeCell ref="P170:R170"/>
    <mergeCell ref="P128:R128"/>
    <mergeCell ref="B128:C128"/>
    <mergeCell ref="F128:G128"/>
    <mergeCell ref="H128:J128"/>
    <mergeCell ref="P129:R129"/>
    <mergeCell ref="B168:C168"/>
    <mergeCell ref="F168:G168"/>
    <mergeCell ref="H168:J168"/>
    <mergeCell ref="P168:R168"/>
    <mergeCell ref="B144:C144"/>
    <mergeCell ref="F167:G167"/>
    <mergeCell ref="H167:J167"/>
    <mergeCell ref="P167:R167"/>
    <mergeCell ref="P137:R137"/>
    <mergeCell ref="H135:J135"/>
    <mergeCell ref="P173:R173"/>
    <mergeCell ref="B174:C174"/>
    <mergeCell ref="F174:G174"/>
    <mergeCell ref="H174:J174"/>
    <mergeCell ref="P174:R174"/>
    <mergeCell ref="B171:C171"/>
    <mergeCell ref="F171:G171"/>
    <mergeCell ref="H171:J171"/>
    <mergeCell ref="P171:R171"/>
    <mergeCell ref="B172:C172"/>
    <mergeCell ref="F172:G172"/>
    <mergeCell ref="H172:J172"/>
    <mergeCell ref="P172:R172"/>
    <mergeCell ref="P177:R177"/>
    <mergeCell ref="B178:C178"/>
    <mergeCell ref="F178:G178"/>
    <mergeCell ref="H178:J178"/>
    <mergeCell ref="P178:R178"/>
    <mergeCell ref="B175:C175"/>
    <mergeCell ref="F175:G175"/>
    <mergeCell ref="H175:J175"/>
    <mergeCell ref="P175:R175"/>
    <mergeCell ref="B176:C176"/>
    <mergeCell ref="F176:G176"/>
    <mergeCell ref="H176:J176"/>
    <mergeCell ref="P176:R176"/>
    <mergeCell ref="B177:C177"/>
    <mergeCell ref="F177:G177"/>
    <mergeCell ref="P181:R181"/>
    <mergeCell ref="B182:C182"/>
    <mergeCell ref="F182:G182"/>
    <mergeCell ref="H182:J182"/>
    <mergeCell ref="P182:R182"/>
    <mergeCell ref="B179:C179"/>
    <mergeCell ref="F179:G179"/>
    <mergeCell ref="H179:J179"/>
    <mergeCell ref="P179:R179"/>
    <mergeCell ref="B180:C180"/>
    <mergeCell ref="F180:G180"/>
    <mergeCell ref="H180:J180"/>
    <mergeCell ref="P180:R180"/>
    <mergeCell ref="B181:C181"/>
    <mergeCell ref="F181:G181"/>
    <mergeCell ref="P185:R185"/>
    <mergeCell ref="B186:C186"/>
    <mergeCell ref="F186:G186"/>
    <mergeCell ref="H186:J186"/>
    <mergeCell ref="P186:R186"/>
    <mergeCell ref="B183:C183"/>
    <mergeCell ref="F183:G183"/>
    <mergeCell ref="H183:J183"/>
    <mergeCell ref="P183:R183"/>
    <mergeCell ref="B184:C184"/>
    <mergeCell ref="F184:G184"/>
    <mergeCell ref="H184:J184"/>
    <mergeCell ref="P184:R184"/>
    <mergeCell ref="B185:C185"/>
    <mergeCell ref="F185:G185"/>
    <mergeCell ref="P189:R189"/>
    <mergeCell ref="B190:C190"/>
    <mergeCell ref="F190:G190"/>
    <mergeCell ref="H190:J190"/>
    <mergeCell ref="P190:R190"/>
    <mergeCell ref="B187:C187"/>
    <mergeCell ref="F187:G187"/>
    <mergeCell ref="H187:J187"/>
    <mergeCell ref="P187:R187"/>
    <mergeCell ref="B188:C188"/>
    <mergeCell ref="F188:G188"/>
    <mergeCell ref="H188:J188"/>
    <mergeCell ref="P188:R188"/>
    <mergeCell ref="B189:C189"/>
    <mergeCell ref="F189:G189"/>
    <mergeCell ref="B197:C197"/>
    <mergeCell ref="F197:G197"/>
    <mergeCell ref="H197:J197"/>
    <mergeCell ref="P197:R197"/>
    <mergeCell ref="B194:C194"/>
    <mergeCell ref="F194:G194"/>
    <mergeCell ref="H194:J194"/>
    <mergeCell ref="P194:R194"/>
    <mergeCell ref="P191:R191"/>
    <mergeCell ref="B192:C192"/>
    <mergeCell ref="F192:G192"/>
    <mergeCell ref="H192:J192"/>
    <mergeCell ref="P192:R192"/>
    <mergeCell ref="B193:C193"/>
    <mergeCell ref="F193:G193"/>
    <mergeCell ref="H193:J193"/>
    <mergeCell ref="P193:R193"/>
    <mergeCell ref="B191:C191"/>
    <mergeCell ref="B195:C195"/>
    <mergeCell ref="F195:G195"/>
    <mergeCell ref="H195:J195"/>
    <mergeCell ref="P195:R195"/>
    <mergeCell ref="B196:C196"/>
    <mergeCell ref="F196:G196"/>
    <mergeCell ref="H196:J196"/>
    <mergeCell ref="P196:R196"/>
    <mergeCell ref="F191:G191"/>
    <mergeCell ref="H191:J191"/>
    <mergeCell ref="F144:G144"/>
    <mergeCell ref="P144:R144"/>
    <mergeCell ref="H144:J144"/>
    <mergeCell ref="B49:C49"/>
    <mergeCell ref="E49:H49"/>
    <mergeCell ref="I49:J49"/>
    <mergeCell ref="K49:M49"/>
    <mergeCell ref="N49:O49"/>
    <mergeCell ref="P49:R49"/>
    <mergeCell ref="B122:C122"/>
    <mergeCell ref="P124:R124"/>
    <mergeCell ref="B125:C125"/>
    <mergeCell ref="F125:G125"/>
    <mergeCell ref="H125:J125"/>
    <mergeCell ref="P125:R125"/>
    <mergeCell ref="B127:C127"/>
    <mergeCell ref="F127:G127"/>
    <mergeCell ref="H127:J127"/>
    <mergeCell ref="B126:C126"/>
    <mergeCell ref="B123:C123"/>
    <mergeCell ref="F123:G123"/>
    <mergeCell ref="H123:J123"/>
    <mergeCell ref="P123:R123"/>
    <mergeCell ref="B124:C124"/>
    <mergeCell ref="B129:C129"/>
    <mergeCell ref="B67:C67"/>
    <mergeCell ref="F67:G67"/>
    <mergeCell ref="F122:G122"/>
    <mergeCell ref="H122:J122"/>
    <mergeCell ref="P122:R122"/>
    <mergeCell ref="F129:G129"/>
    <mergeCell ref="H129:J129"/>
    <mergeCell ref="P126:R126"/>
    <mergeCell ref="F126:G126"/>
    <mergeCell ref="H126:J126"/>
    <mergeCell ref="P127:R127"/>
    <mergeCell ref="F124:G124"/>
    <mergeCell ref="H124:J124"/>
    <mergeCell ref="B69:C69"/>
    <mergeCell ref="F69:G69"/>
    <mergeCell ref="H69:J69"/>
    <mergeCell ref="P69:R69"/>
    <mergeCell ref="H70:J70"/>
    <mergeCell ref="H71:J71"/>
  </mergeCells>
  <conditionalFormatting sqref="Y16:Y26">
    <cfRule type="iconSet" priority="1236">
      <iconSet iconSet="4Arrows" showValue="0">
        <cfvo type="percent" val="0"/>
        <cfvo type="num" val="0.6"/>
        <cfvo type="num" val="0.8"/>
        <cfvo type="num" val="0.9"/>
      </iconSet>
    </cfRule>
    <cfRule type="cellIs" dxfId="559" priority="1237" operator="lessThan">
      <formula>0.6</formula>
    </cfRule>
    <cfRule type="cellIs" dxfId="558" priority="1238" operator="between">
      <formula>0.8</formula>
      <formula>0.899999999999999</formula>
    </cfRule>
    <cfRule type="cellIs" dxfId="557" priority="1239" operator="between">
      <formula>0.6</formula>
      <formula>0.8</formula>
    </cfRule>
    <cfRule type="cellIs" dxfId="556" priority="1240" operator="greaterThanOrEqual">
      <formula>0.9</formula>
    </cfRule>
  </conditionalFormatting>
  <conditionalFormatting sqref="AD16:AD26 AH16:AH26 AL16:AL26 AP16:AP26">
    <cfRule type="iconSet" priority="1201">
      <iconSet iconSet="4Arrows" showValue="0">
        <cfvo type="percent" val="0"/>
        <cfvo type="num" val="0.6"/>
        <cfvo type="num" val="0.8"/>
        <cfvo type="num" val="0.9"/>
      </iconSet>
    </cfRule>
    <cfRule type="cellIs" dxfId="555" priority="1202" operator="lessThan">
      <formula>0.6</formula>
    </cfRule>
    <cfRule type="cellIs" dxfId="554" priority="1203" operator="between">
      <formula>0.8</formula>
      <formula>0.899999999999999</formula>
    </cfRule>
    <cfRule type="cellIs" dxfId="553" priority="1204" operator="between">
      <formula>0.6</formula>
      <formula>0.8</formula>
    </cfRule>
    <cfRule type="cellIs" dxfId="552" priority="1205" operator="greaterThanOrEqual">
      <formula>0.9</formula>
    </cfRule>
  </conditionalFormatting>
  <conditionalFormatting sqref="J204">
    <cfRule type="iconSet" priority="1141">
      <iconSet iconSet="4Arrows" showValue="0">
        <cfvo type="percent" val="0"/>
        <cfvo type="num" val="0.6"/>
        <cfvo type="num" val="0.8"/>
        <cfvo type="num" val="0.9"/>
      </iconSet>
    </cfRule>
    <cfRule type="cellIs" dxfId="551" priority="1142" operator="lessThan">
      <formula>0.6</formula>
    </cfRule>
    <cfRule type="cellIs" dxfId="550" priority="1143" operator="between">
      <formula>0.8</formula>
      <formula>0.899999999999999</formula>
    </cfRule>
    <cfRule type="cellIs" dxfId="549" priority="1144" operator="between">
      <formula>0.6</formula>
      <formula>0.8</formula>
    </cfRule>
    <cfRule type="cellIs" dxfId="548" priority="1145" operator="greaterThanOrEqual">
      <formula>0.9</formula>
    </cfRule>
  </conditionalFormatting>
  <conditionalFormatting sqref="J208:J211">
    <cfRule type="iconSet" priority="1146">
      <iconSet iconSet="4Arrows" showValue="0">
        <cfvo type="percent" val="0"/>
        <cfvo type="num" val="0.6"/>
        <cfvo type="num" val="0.8"/>
        <cfvo type="num" val="0.9"/>
      </iconSet>
    </cfRule>
    <cfRule type="cellIs" dxfId="547" priority="1147" operator="lessThan">
      <formula>0.6</formula>
    </cfRule>
    <cfRule type="cellIs" dxfId="546" priority="1148" operator="between">
      <formula>0.8</formula>
      <formula>0.899999999999999</formula>
    </cfRule>
    <cfRule type="cellIs" dxfId="545" priority="1149" operator="between">
      <formula>0.6</formula>
      <formula>0.8</formula>
    </cfRule>
    <cfRule type="cellIs" dxfId="544" priority="1150" operator="greaterThanOrEqual">
      <formula>0.9</formula>
    </cfRule>
  </conditionalFormatting>
  <conditionalFormatting sqref="X208">
    <cfRule type="iconSet" priority="1136">
      <iconSet iconSet="4Arrows" showValue="0">
        <cfvo type="percent" val="0"/>
        <cfvo type="num" val="0.6"/>
        <cfvo type="num" val="0.8"/>
        <cfvo type="num" val="0.9"/>
      </iconSet>
    </cfRule>
    <cfRule type="cellIs" dxfId="543" priority="1137" operator="lessThan">
      <formula>0.6</formula>
    </cfRule>
    <cfRule type="cellIs" dxfId="542" priority="1138" operator="between">
      <formula>0.8</formula>
      <formula>0.899999999999999</formula>
    </cfRule>
    <cfRule type="cellIs" dxfId="541" priority="1139" operator="between">
      <formula>0.6</formula>
      <formula>0.8</formula>
    </cfRule>
    <cfRule type="cellIs" dxfId="540" priority="1140" operator="greaterThanOrEqual">
      <formula>0.9</formula>
    </cfRule>
  </conditionalFormatting>
  <conditionalFormatting sqref="T208">
    <cfRule type="iconSet" priority="1131">
      <iconSet iconSet="4Arrows" showValue="0">
        <cfvo type="percent" val="0"/>
        <cfvo type="num" val="0.6"/>
        <cfvo type="num" val="0.8"/>
        <cfvo type="num" val="0.9"/>
      </iconSet>
    </cfRule>
    <cfRule type="cellIs" dxfId="539" priority="1132" operator="lessThan">
      <formula>0.6</formula>
    </cfRule>
    <cfRule type="cellIs" dxfId="538" priority="1133" operator="between">
      <formula>0.8</formula>
      <formula>0.899999999999999</formula>
    </cfRule>
    <cfRule type="cellIs" dxfId="537" priority="1134" operator="between">
      <formula>0.6</formula>
      <formula>0.8</formula>
    </cfRule>
    <cfRule type="cellIs" dxfId="536" priority="1135" operator="greaterThanOrEqual">
      <formula>0.9</formula>
    </cfRule>
  </conditionalFormatting>
  <conditionalFormatting sqref="X209:X210">
    <cfRule type="iconSet" priority="1126">
      <iconSet iconSet="4Arrows" showValue="0">
        <cfvo type="percent" val="0"/>
        <cfvo type="num" val="0.6"/>
        <cfvo type="num" val="0.8"/>
        <cfvo type="num" val="0.9"/>
      </iconSet>
    </cfRule>
    <cfRule type="cellIs" dxfId="535" priority="1127" operator="lessThan">
      <formula>0.6</formula>
    </cfRule>
    <cfRule type="cellIs" dxfId="534" priority="1128" operator="between">
      <formula>0.8</formula>
      <formula>0.899999999999999</formula>
    </cfRule>
    <cfRule type="cellIs" dxfId="533" priority="1129" operator="between">
      <formula>0.6</formula>
      <formula>0.8</formula>
    </cfRule>
    <cfRule type="cellIs" dxfId="532" priority="1130" operator="greaterThanOrEqual">
      <formula>0.9</formula>
    </cfRule>
  </conditionalFormatting>
  <conditionalFormatting sqref="T209:T210">
    <cfRule type="iconSet" priority="1121">
      <iconSet iconSet="4Arrows" showValue="0">
        <cfvo type="percent" val="0"/>
        <cfvo type="num" val="0.6"/>
        <cfvo type="num" val="0.8"/>
        <cfvo type="num" val="0.9"/>
      </iconSet>
    </cfRule>
    <cfRule type="cellIs" dxfId="531" priority="1122" operator="lessThan">
      <formula>0.6</formula>
    </cfRule>
    <cfRule type="cellIs" dxfId="530" priority="1123" operator="between">
      <formula>0.8</formula>
      <formula>0.899999999999999</formula>
    </cfRule>
    <cfRule type="cellIs" dxfId="529" priority="1124" operator="between">
      <formula>0.6</formula>
      <formula>0.8</formula>
    </cfRule>
    <cfRule type="cellIs" dxfId="528" priority="1125" operator="greaterThanOrEqual">
      <formula>0.9</formula>
    </cfRule>
  </conditionalFormatting>
  <conditionalFormatting sqref="J215">
    <cfRule type="iconSet" priority="1116">
      <iconSet iconSet="4Arrows" showValue="0">
        <cfvo type="percent" val="0"/>
        <cfvo type="num" val="0.6"/>
        <cfvo type="num" val="0.8"/>
        <cfvo type="num" val="0.9"/>
      </iconSet>
    </cfRule>
    <cfRule type="cellIs" dxfId="527" priority="1117" operator="lessThan">
      <formula>0.6</formula>
    </cfRule>
    <cfRule type="cellIs" dxfId="526" priority="1118" operator="between">
      <formula>0.8</formula>
      <formula>0.899999999999999</formula>
    </cfRule>
    <cfRule type="cellIs" dxfId="525" priority="1119" operator="between">
      <formula>0.6</formula>
      <formula>0.8</formula>
    </cfRule>
    <cfRule type="cellIs" dxfId="524" priority="1120" operator="greaterThanOrEqual">
      <formula>0.9</formula>
    </cfRule>
  </conditionalFormatting>
  <conditionalFormatting sqref="J219">
    <cfRule type="iconSet" priority="1111">
      <iconSet iconSet="4Arrows" showValue="0">
        <cfvo type="percent" val="0"/>
        <cfvo type="num" val="0.6"/>
        <cfvo type="num" val="0.8"/>
        <cfvo type="num" val="0.9"/>
      </iconSet>
    </cfRule>
    <cfRule type="cellIs" dxfId="523" priority="1112" operator="lessThan">
      <formula>0.6</formula>
    </cfRule>
    <cfRule type="cellIs" dxfId="522" priority="1113" operator="between">
      <formula>0.8</formula>
      <formula>0.899999999999999</formula>
    </cfRule>
    <cfRule type="cellIs" dxfId="521" priority="1114" operator="between">
      <formula>0.6</formula>
      <formula>0.8</formula>
    </cfRule>
    <cfRule type="cellIs" dxfId="520" priority="1115" operator="greaterThanOrEqual">
      <formula>0.9</formula>
    </cfRule>
  </conditionalFormatting>
  <conditionalFormatting sqref="J220">
    <cfRule type="iconSet" priority="1106">
      <iconSet iconSet="4Arrows" showValue="0">
        <cfvo type="percent" val="0"/>
        <cfvo type="num" val="0.6"/>
        <cfvo type="num" val="0.8"/>
        <cfvo type="num" val="0.9"/>
      </iconSet>
    </cfRule>
    <cfRule type="cellIs" dxfId="519" priority="1107" operator="lessThan">
      <formula>0.6</formula>
    </cfRule>
    <cfRule type="cellIs" dxfId="518" priority="1108" operator="between">
      <formula>0.8</formula>
      <formula>0.899999999999999</formula>
    </cfRule>
    <cfRule type="cellIs" dxfId="517" priority="1109" operator="between">
      <formula>0.6</formula>
      <formula>0.8</formula>
    </cfRule>
    <cfRule type="cellIs" dxfId="516" priority="1110" operator="greaterThanOrEqual">
      <formula>0.9</formula>
    </cfRule>
  </conditionalFormatting>
  <conditionalFormatting sqref="J221">
    <cfRule type="iconSet" priority="1101">
      <iconSet iconSet="4Arrows" showValue="0">
        <cfvo type="percent" val="0"/>
        <cfvo type="num" val="0.6"/>
        <cfvo type="num" val="0.8"/>
        <cfvo type="num" val="0.9"/>
      </iconSet>
    </cfRule>
    <cfRule type="cellIs" dxfId="515" priority="1102" operator="lessThan">
      <formula>0.6</formula>
    </cfRule>
    <cfRule type="cellIs" dxfId="514" priority="1103" operator="between">
      <formula>0.8</formula>
      <formula>0.899999999999999</formula>
    </cfRule>
    <cfRule type="cellIs" dxfId="513" priority="1104" operator="between">
      <formula>0.6</formula>
      <formula>0.8</formula>
    </cfRule>
    <cfRule type="cellIs" dxfId="512" priority="1105" operator="greaterThanOrEqual">
      <formula>0.9</formula>
    </cfRule>
  </conditionalFormatting>
  <conditionalFormatting sqref="X219">
    <cfRule type="iconSet" priority="1096">
      <iconSet iconSet="4Arrows" showValue="0">
        <cfvo type="percent" val="0"/>
        <cfvo type="num" val="0.6"/>
        <cfvo type="num" val="0.8"/>
        <cfvo type="num" val="0.9"/>
      </iconSet>
    </cfRule>
    <cfRule type="cellIs" dxfId="511" priority="1097" operator="lessThan">
      <formula>0.6</formula>
    </cfRule>
    <cfRule type="cellIs" dxfId="510" priority="1098" operator="between">
      <formula>0.8</formula>
      <formula>0.899999999999999</formula>
    </cfRule>
    <cfRule type="cellIs" dxfId="509" priority="1099" operator="between">
      <formula>0.6</formula>
      <formula>0.8</formula>
    </cfRule>
    <cfRule type="cellIs" dxfId="508" priority="1100" operator="greaterThanOrEqual">
      <formula>0.9</formula>
    </cfRule>
  </conditionalFormatting>
  <conditionalFormatting sqref="T219">
    <cfRule type="iconSet" priority="1091">
      <iconSet iconSet="4Arrows" showValue="0">
        <cfvo type="percent" val="0"/>
        <cfvo type="num" val="0.6"/>
        <cfvo type="num" val="0.8"/>
        <cfvo type="num" val="0.9"/>
      </iconSet>
    </cfRule>
    <cfRule type="cellIs" dxfId="507" priority="1092" operator="lessThan">
      <formula>0.6</formula>
    </cfRule>
    <cfRule type="cellIs" dxfId="506" priority="1093" operator="between">
      <formula>0.8</formula>
      <formula>0.899999999999999</formula>
    </cfRule>
    <cfRule type="cellIs" dxfId="505" priority="1094" operator="between">
      <formula>0.6</formula>
      <formula>0.8</formula>
    </cfRule>
    <cfRule type="cellIs" dxfId="504" priority="1095" operator="greaterThanOrEqual">
      <formula>0.9</formula>
    </cfRule>
  </conditionalFormatting>
  <conditionalFormatting sqref="X220">
    <cfRule type="iconSet" priority="1086">
      <iconSet iconSet="4Arrows" showValue="0">
        <cfvo type="percent" val="0"/>
        <cfvo type="num" val="0.6"/>
        <cfvo type="num" val="0.8"/>
        <cfvo type="num" val="0.9"/>
      </iconSet>
    </cfRule>
    <cfRule type="cellIs" dxfId="503" priority="1087" operator="lessThan">
      <formula>0.6</formula>
    </cfRule>
    <cfRule type="cellIs" dxfId="502" priority="1088" operator="between">
      <formula>0.8</formula>
      <formula>0.899999999999999</formula>
    </cfRule>
    <cfRule type="cellIs" dxfId="501" priority="1089" operator="between">
      <formula>0.6</formula>
      <formula>0.8</formula>
    </cfRule>
    <cfRule type="cellIs" dxfId="500" priority="1090" operator="greaterThanOrEqual">
      <formula>0.9</formula>
    </cfRule>
  </conditionalFormatting>
  <conditionalFormatting sqref="T220">
    <cfRule type="iconSet" priority="1081">
      <iconSet iconSet="4Arrows" showValue="0">
        <cfvo type="percent" val="0"/>
        <cfvo type="num" val="0.6"/>
        <cfvo type="num" val="0.8"/>
        <cfvo type="num" val="0.9"/>
      </iconSet>
    </cfRule>
    <cfRule type="cellIs" dxfId="499" priority="1082" operator="lessThan">
      <formula>0.6</formula>
    </cfRule>
    <cfRule type="cellIs" dxfId="498" priority="1083" operator="between">
      <formula>0.8</formula>
      <formula>0.899999999999999</formula>
    </cfRule>
    <cfRule type="cellIs" dxfId="497" priority="1084" operator="between">
      <formula>0.6</formula>
      <formula>0.8</formula>
    </cfRule>
    <cfRule type="cellIs" dxfId="496" priority="1085" operator="greaterThanOrEqual">
      <formula>0.9</formula>
    </cfRule>
  </conditionalFormatting>
  <conditionalFormatting sqref="J225">
    <cfRule type="iconSet" priority="1076">
      <iconSet iconSet="4Arrows" showValue="0">
        <cfvo type="percent" val="0"/>
        <cfvo type="num" val="0.6"/>
        <cfvo type="num" val="0.8"/>
        <cfvo type="num" val="0.9"/>
      </iconSet>
    </cfRule>
    <cfRule type="cellIs" dxfId="495" priority="1077" operator="lessThan">
      <formula>0.6</formula>
    </cfRule>
    <cfRule type="cellIs" dxfId="494" priority="1078" operator="between">
      <formula>0.8</formula>
      <formula>0.899999999999999</formula>
    </cfRule>
    <cfRule type="cellIs" dxfId="493" priority="1079" operator="between">
      <formula>0.6</formula>
      <formula>0.8</formula>
    </cfRule>
    <cfRule type="cellIs" dxfId="492" priority="1080" operator="greaterThanOrEqual">
      <formula>0.9</formula>
    </cfRule>
  </conditionalFormatting>
  <conditionalFormatting sqref="J229">
    <cfRule type="iconSet" priority="1071">
      <iconSet iconSet="4Arrows" showValue="0">
        <cfvo type="percent" val="0"/>
        <cfvo type="num" val="0.6"/>
        <cfvo type="num" val="0.8"/>
        <cfvo type="num" val="0.9"/>
      </iconSet>
    </cfRule>
    <cfRule type="cellIs" dxfId="491" priority="1072" operator="lessThan">
      <formula>0.6</formula>
    </cfRule>
    <cfRule type="cellIs" dxfId="490" priority="1073" operator="between">
      <formula>0.8</formula>
      <formula>0.899999999999999</formula>
    </cfRule>
    <cfRule type="cellIs" dxfId="489" priority="1074" operator="between">
      <formula>0.6</formula>
      <formula>0.8</formula>
    </cfRule>
    <cfRule type="cellIs" dxfId="488" priority="1075" operator="greaterThanOrEqual">
      <formula>0.9</formula>
    </cfRule>
  </conditionalFormatting>
  <conditionalFormatting sqref="J230">
    <cfRule type="iconSet" priority="1066">
      <iconSet iconSet="4Arrows" showValue="0">
        <cfvo type="percent" val="0"/>
        <cfvo type="num" val="0.6"/>
        <cfvo type="num" val="0.8"/>
        <cfvo type="num" val="0.9"/>
      </iconSet>
    </cfRule>
    <cfRule type="cellIs" dxfId="487" priority="1067" operator="lessThan">
      <formula>0.6</formula>
    </cfRule>
    <cfRule type="cellIs" dxfId="486" priority="1068" operator="between">
      <formula>0.8</formula>
      <formula>0.899999999999999</formula>
    </cfRule>
    <cfRule type="cellIs" dxfId="485" priority="1069" operator="between">
      <formula>0.6</formula>
      <formula>0.8</formula>
    </cfRule>
    <cfRule type="cellIs" dxfId="484" priority="1070" operator="greaterThanOrEqual">
      <formula>0.9</formula>
    </cfRule>
  </conditionalFormatting>
  <conditionalFormatting sqref="J231">
    <cfRule type="iconSet" priority="1061">
      <iconSet iconSet="4Arrows" showValue="0">
        <cfvo type="percent" val="0"/>
        <cfvo type="num" val="0.6"/>
        <cfvo type="num" val="0.8"/>
        <cfvo type="num" val="0.9"/>
      </iconSet>
    </cfRule>
    <cfRule type="cellIs" dxfId="483" priority="1062" operator="lessThan">
      <formula>0.6</formula>
    </cfRule>
    <cfRule type="cellIs" dxfId="482" priority="1063" operator="between">
      <formula>0.8</formula>
      <formula>0.899999999999999</formula>
    </cfRule>
    <cfRule type="cellIs" dxfId="481" priority="1064" operator="between">
      <formula>0.6</formula>
      <formula>0.8</formula>
    </cfRule>
    <cfRule type="cellIs" dxfId="480" priority="1065" operator="greaterThanOrEqual">
      <formula>0.9</formula>
    </cfRule>
  </conditionalFormatting>
  <conditionalFormatting sqref="J232">
    <cfRule type="iconSet" priority="1056">
      <iconSet iconSet="4Arrows" showValue="0">
        <cfvo type="percent" val="0"/>
        <cfvo type="num" val="0.6"/>
        <cfvo type="num" val="0.8"/>
        <cfvo type="num" val="0.9"/>
      </iconSet>
    </cfRule>
    <cfRule type="cellIs" dxfId="479" priority="1057" operator="lessThan">
      <formula>0.6</formula>
    </cfRule>
    <cfRule type="cellIs" dxfId="478" priority="1058" operator="between">
      <formula>0.8</formula>
      <formula>0.899999999999999</formula>
    </cfRule>
    <cfRule type="cellIs" dxfId="477" priority="1059" operator="between">
      <formula>0.6</formula>
      <formula>0.8</formula>
    </cfRule>
    <cfRule type="cellIs" dxfId="476" priority="1060" operator="greaterThanOrEqual">
      <formula>0.9</formula>
    </cfRule>
  </conditionalFormatting>
  <conditionalFormatting sqref="J236">
    <cfRule type="iconSet" priority="1051">
      <iconSet iconSet="4Arrows" showValue="0">
        <cfvo type="percent" val="0"/>
        <cfvo type="num" val="0.6"/>
        <cfvo type="num" val="0.8"/>
        <cfvo type="num" val="0.9"/>
      </iconSet>
    </cfRule>
    <cfRule type="cellIs" dxfId="475" priority="1052" operator="lessThan">
      <formula>0.6</formula>
    </cfRule>
    <cfRule type="cellIs" dxfId="474" priority="1053" operator="between">
      <formula>0.8</formula>
      <formula>0.899999999999999</formula>
    </cfRule>
    <cfRule type="cellIs" dxfId="473" priority="1054" operator="between">
      <formula>0.6</formula>
      <formula>0.8</formula>
    </cfRule>
    <cfRule type="cellIs" dxfId="472" priority="1055" operator="greaterThanOrEqual">
      <formula>0.9</formula>
    </cfRule>
  </conditionalFormatting>
  <conditionalFormatting sqref="J240">
    <cfRule type="iconSet" priority="1046">
      <iconSet iconSet="4Arrows" showValue="0">
        <cfvo type="percent" val="0"/>
        <cfvo type="num" val="0.6"/>
        <cfvo type="num" val="0.8"/>
        <cfvo type="num" val="0.9"/>
      </iconSet>
    </cfRule>
    <cfRule type="cellIs" dxfId="471" priority="1047" operator="lessThan">
      <formula>0.6</formula>
    </cfRule>
    <cfRule type="cellIs" dxfId="470" priority="1048" operator="between">
      <formula>0.8</formula>
      <formula>0.899999999999999</formula>
    </cfRule>
    <cfRule type="cellIs" dxfId="469" priority="1049" operator="between">
      <formula>0.6</formula>
      <formula>0.8</formula>
    </cfRule>
    <cfRule type="cellIs" dxfId="468" priority="1050" operator="greaterThanOrEqual">
      <formula>0.9</formula>
    </cfRule>
  </conditionalFormatting>
  <conditionalFormatting sqref="J241">
    <cfRule type="iconSet" priority="1041">
      <iconSet iconSet="4Arrows" showValue="0">
        <cfvo type="percent" val="0"/>
        <cfvo type="num" val="0.6"/>
        <cfvo type="num" val="0.8"/>
        <cfvo type="num" val="0.9"/>
      </iconSet>
    </cfRule>
    <cfRule type="cellIs" dxfId="467" priority="1042" operator="lessThan">
      <formula>0.6</formula>
    </cfRule>
    <cfRule type="cellIs" dxfId="466" priority="1043" operator="between">
      <formula>0.8</formula>
      <formula>0.899999999999999</formula>
    </cfRule>
    <cfRule type="cellIs" dxfId="465" priority="1044" operator="between">
      <formula>0.6</formula>
      <formula>0.8</formula>
    </cfRule>
    <cfRule type="cellIs" dxfId="464" priority="1045" operator="greaterThanOrEqual">
      <formula>0.9</formula>
    </cfRule>
  </conditionalFormatting>
  <conditionalFormatting sqref="J242">
    <cfRule type="iconSet" priority="1036">
      <iconSet iconSet="4Arrows" showValue="0">
        <cfvo type="percent" val="0"/>
        <cfvo type="num" val="0.6"/>
        <cfvo type="num" val="0.8"/>
        <cfvo type="num" val="0.9"/>
      </iconSet>
    </cfRule>
    <cfRule type="cellIs" dxfId="463" priority="1037" operator="lessThan">
      <formula>0.6</formula>
    </cfRule>
    <cfRule type="cellIs" dxfId="462" priority="1038" operator="between">
      <formula>0.8</formula>
      <formula>0.899999999999999</formula>
    </cfRule>
    <cfRule type="cellIs" dxfId="461" priority="1039" operator="between">
      <formula>0.6</formula>
      <formula>0.8</formula>
    </cfRule>
    <cfRule type="cellIs" dxfId="460" priority="1040" operator="greaterThanOrEqual">
      <formula>0.9</formula>
    </cfRule>
  </conditionalFormatting>
  <conditionalFormatting sqref="X229">
    <cfRule type="iconSet" priority="1031">
      <iconSet iconSet="4Arrows" showValue="0">
        <cfvo type="percent" val="0"/>
        <cfvo type="num" val="0.6"/>
        <cfvo type="num" val="0.8"/>
        <cfvo type="num" val="0.9"/>
      </iconSet>
    </cfRule>
    <cfRule type="cellIs" dxfId="459" priority="1032" operator="lessThan">
      <formula>0.6</formula>
    </cfRule>
    <cfRule type="cellIs" dxfId="458" priority="1033" operator="between">
      <formula>0.8</formula>
      <formula>0.899999999999999</formula>
    </cfRule>
    <cfRule type="cellIs" dxfId="457" priority="1034" operator="between">
      <formula>0.6</formula>
      <formula>0.8</formula>
    </cfRule>
    <cfRule type="cellIs" dxfId="456" priority="1035" operator="greaterThanOrEqual">
      <formula>0.9</formula>
    </cfRule>
  </conditionalFormatting>
  <conditionalFormatting sqref="T229">
    <cfRule type="iconSet" priority="1026">
      <iconSet iconSet="4Arrows" showValue="0">
        <cfvo type="percent" val="0"/>
        <cfvo type="num" val="0.6"/>
        <cfvo type="num" val="0.8"/>
        <cfvo type="num" val="0.9"/>
      </iconSet>
    </cfRule>
    <cfRule type="cellIs" dxfId="455" priority="1027" operator="lessThan">
      <formula>0.6</formula>
    </cfRule>
    <cfRule type="cellIs" dxfId="454" priority="1028" operator="between">
      <formula>0.8</formula>
      <formula>0.899999999999999</formula>
    </cfRule>
    <cfRule type="cellIs" dxfId="453" priority="1029" operator="between">
      <formula>0.6</formula>
      <formula>0.8</formula>
    </cfRule>
    <cfRule type="cellIs" dxfId="452" priority="1030" operator="greaterThanOrEqual">
      <formula>0.9</formula>
    </cfRule>
  </conditionalFormatting>
  <conditionalFormatting sqref="X230">
    <cfRule type="iconSet" priority="1021">
      <iconSet iconSet="4Arrows" showValue="0">
        <cfvo type="percent" val="0"/>
        <cfvo type="num" val="0.6"/>
        <cfvo type="num" val="0.8"/>
        <cfvo type="num" val="0.9"/>
      </iconSet>
    </cfRule>
    <cfRule type="cellIs" dxfId="451" priority="1022" operator="lessThan">
      <formula>0.6</formula>
    </cfRule>
    <cfRule type="cellIs" dxfId="450" priority="1023" operator="between">
      <formula>0.8</formula>
      <formula>0.899999999999999</formula>
    </cfRule>
    <cfRule type="cellIs" dxfId="449" priority="1024" operator="between">
      <formula>0.6</formula>
      <formula>0.8</formula>
    </cfRule>
    <cfRule type="cellIs" dxfId="448" priority="1025" operator="greaterThanOrEqual">
      <formula>0.9</formula>
    </cfRule>
  </conditionalFormatting>
  <conditionalFormatting sqref="T230">
    <cfRule type="iconSet" priority="1016">
      <iconSet iconSet="4Arrows" showValue="0">
        <cfvo type="percent" val="0"/>
        <cfvo type="num" val="0.6"/>
        <cfvo type="num" val="0.8"/>
        <cfvo type="num" val="0.9"/>
      </iconSet>
    </cfRule>
    <cfRule type="cellIs" dxfId="447" priority="1017" operator="lessThan">
      <formula>0.6</formula>
    </cfRule>
    <cfRule type="cellIs" dxfId="446" priority="1018" operator="between">
      <formula>0.8</formula>
      <formula>0.899999999999999</formula>
    </cfRule>
    <cfRule type="cellIs" dxfId="445" priority="1019" operator="between">
      <formula>0.6</formula>
      <formula>0.8</formula>
    </cfRule>
    <cfRule type="cellIs" dxfId="444" priority="1020" operator="greaterThanOrEqual">
      <formula>0.9</formula>
    </cfRule>
  </conditionalFormatting>
  <conditionalFormatting sqref="X231">
    <cfRule type="iconSet" priority="1011">
      <iconSet iconSet="4Arrows" showValue="0">
        <cfvo type="percent" val="0"/>
        <cfvo type="num" val="0.6"/>
        <cfvo type="num" val="0.8"/>
        <cfvo type="num" val="0.9"/>
      </iconSet>
    </cfRule>
    <cfRule type="cellIs" dxfId="443" priority="1012" operator="lessThan">
      <formula>0.6</formula>
    </cfRule>
    <cfRule type="cellIs" dxfId="442" priority="1013" operator="between">
      <formula>0.8</formula>
      <formula>0.899999999999999</formula>
    </cfRule>
    <cfRule type="cellIs" dxfId="441" priority="1014" operator="between">
      <formula>0.6</formula>
      <formula>0.8</formula>
    </cfRule>
    <cfRule type="cellIs" dxfId="440" priority="1015" operator="greaterThanOrEqual">
      <formula>0.9</formula>
    </cfRule>
  </conditionalFormatting>
  <conditionalFormatting sqref="T231">
    <cfRule type="iconSet" priority="1006">
      <iconSet iconSet="4Arrows" showValue="0">
        <cfvo type="percent" val="0"/>
        <cfvo type="num" val="0.6"/>
        <cfvo type="num" val="0.8"/>
        <cfvo type="num" val="0.9"/>
      </iconSet>
    </cfRule>
    <cfRule type="cellIs" dxfId="439" priority="1007" operator="lessThan">
      <formula>0.6</formula>
    </cfRule>
    <cfRule type="cellIs" dxfId="438" priority="1008" operator="between">
      <formula>0.8</formula>
      <formula>0.899999999999999</formula>
    </cfRule>
    <cfRule type="cellIs" dxfId="437" priority="1009" operator="between">
      <formula>0.6</formula>
      <formula>0.8</formula>
    </cfRule>
    <cfRule type="cellIs" dxfId="436" priority="1010" operator="greaterThanOrEqual">
      <formula>0.9</formula>
    </cfRule>
  </conditionalFormatting>
  <conditionalFormatting sqref="X240">
    <cfRule type="iconSet" priority="1001">
      <iconSet iconSet="4Arrows" showValue="0">
        <cfvo type="percent" val="0"/>
        <cfvo type="num" val="0.6"/>
        <cfvo type="num" val="0.8"/>
        <cfvo type="num" val="0.9"/>
      </iconSet>
    </cfRule>
    <cfRule type="cellIs" dxfId="435" priority="1002" operator="lessThan">
      <formula>0.6</formula>
    </cfRule>
    <cfRule type="cellIs" dxfId="434" priority="1003" operator="between">
      <formula>0.8</formula>
      <formula>0.899999999999999</formula>
    </cfRule>
    <cfRule type="cellIs" dxfId="433" priority="1004" operator="between">
      <formula>0.6</formula>
      <formula>0.8</formula>
    </cfRule>
    <cfRule type="cellIs" dxfId="432" priority="1005" operator="greaterThanOrEqual">
      <formula>0.9</formula>
    </cfRule>
  </conditionalFormatting>
  <conditionalFormatting sqref="T240">
    <cfRule type="iconSet" priority="996">
      <iconSet iconSet="4Arrows" showValue="0">
        <cfvo type="percent" val="0"/>
        <cfvo type="num" val="0.6"/>
        <cfvo type="num" val="0.8"/>
        <cfvo type="num" val="0.9"/>
      </iconSet>
    </cfRule>
    <cfRule type="cellIs" dxfId="431" priority="997" operator="lessThan">
      <formula>0.6</formula>
    </cfRule>
    <cfRule type="cellIs" dxfId="430" priority="998" operator="between">
      <formula>0.8</formula>
      <formula>0.899999999999999</formula>
    </cfRule>
    <cfRule type="cellIs" dxfId="429" priority="999" operator="between">
      <formula>0.6</formula>
      <formula>0.8</formula>
    </cfRule>
    <cfRule type="cellIs" dxfId="428" priority="1000" operator="greaterThanOrEqual">
      <formula>0.9</formula>
    </cfRule>
  </conditionalFormatting>
  <conditionalFormatting sqref="X241">
    <cfRule type="iconSet" priority="991">
      <iconSet iconSet="4Arrows" showValue="0">
        <cfvo type="percent" val="0"/>
        <cfvo type="num" val="0.6"/>
        <cfvo type="num" val="0.8"/>
        <cfvo type="num" val="0.9"/>
      </iconSet>
    </cfRule>
    <cfRule type="cellIs" dxfId="427" priority="992" operator="lessThan">
      <formula>0.6</formula>
    </cfRule>
    <cfRule type="cellIs" dxfId="426" priority="993" operator="between">
      <formula>0.8</formula>
      <formula>0.899999999999999</formula>
    </cfRule>
    <cfRule type="cellIs" dxfId="425" priority="994" operator="between">
      <formula>0.6</formula>
      <formula>0.8</formula>
    </cfRule>
    <cfRule type="cellIs" dxfId="424" priority="995" operator="greaterThanOrEqual">
      <formula>0.9</formula>
    </cfRule>
  </conditionalFormatting>
  <conditionalFormatting sqref="T241">
    <cfRule type="iconSet" priority="986">
      <iconSet iconSet="4Arrows" showValue="0">
        <cfvo type="percent" val="0"/>
        <cfvo type="num" val="0.6"/>
        <cfvo type="num" val="0.8"/>
        <cfvo type="num" val="0.9"/>
      </iconSet>
    </cfRule>
    <cfRule type="cellIs" dxfId="423" priority="987" operator="lessThan">
      <formula>0.6</formula>
    </cfRule>
    <cfRule type="cellIs" dxfId="422" priority="988" operator="between">
      <formula>0.8</formula>
      <formula>0.899999999999999</formula>
    </cfRule>
    <cfRule type="cellIs" dxfId="421" priority="989" operator="between">
      <formula>0.6</formula>
      <formula>0.8</formula>
    </cfRule>
    <cfRule type="cellIs" dxfId="420" priority="990" operator="greaterThanOrEqual">
      <formula>0.9</formula>
    </cfRule>
  </conditionalFormatting>
  <conditionalFormatting sqref="AF208">
    <cfRule type="iconSet" priority="911">
      <iconSet iconSet="4Arrows" showValue="0">
        <cfvo type="percent" val="0"/>
        <cfvo type="num" val="0.6"/>
        <cfvo type="num" val="0.8"/>
        <cfvo type="num" val="0.9"/>
      </iconSet>
    </cfRule>
    <cfRule type="cellIs" dxfId="419" priority="912" operator="lessThan">
      <formula>0.6</formula>
    </cfRule>
    <cfRule type="cellIs" dxfId="418" priority="913" operator="between">
      <formula>0.8</formula>
      <formula>0.899999999999999</formula>
    </cfRule>
    <cfRule type="cellIs" dxfId="417" priority="914" operator="between">
      <formula>0.6</formula>
      <formula>0.8</formula>
    </cfRule>
    <cfRule type="cellIs" dxfId="416" priority="915" operator="greaterThanOrEqual">
      <formula>0.9</formula>
    </cfRule>
  </conditionalFormatting>
  <conditionalFormatting sqref="AB208">
    <cfRule type="iconSet" priority="906">
      <iconSet iconSet="4Arrows" showValue="0">
        <cfvo type="percent" val="0"/>
        <cfvo type="num" val="0.6"/>
        <cfvo type="num" val="0.8"/>
        <cfvo type="num" val="0.9"/>
      </iconSet>
    </cfRule>
    <cfRule type="cellIs" dxfId="415" priority="907" operator="lessThan">
      <formula>0.6</formula>
    </cfRule>
    <cfRule type="cellIs" dxfId="414" priority="908" operator="between">
      <formula>0.8</formula>
      <formula>0.899999999999999</formula>
    </cfRule>
    <cfRule type="cellIs" dxfId="413" priority="909" operator="between">
      <formula>0.6</formula>
      <formula>0.8</formula>
    </cfRule>
    <cfRule type="cellIs" dxfId="412" priority="910" operator="greaterThanOrEqual">
      <formula>0.9</formula>
    </cfRule>
  </conditionalFormatting>
  <conditionalFormatting sqref="AF209:AF210">
    <cfRule type="iconSet" priority="901">
      <iconSet iconSet="4Arrows" showValue="0">
        <cfvo type="percent" val="0"/>
        <cfvo type="num" val="0.6"/>
        <cfvo type="num" val="0.8"/>
        <cfvo type="num" val="0.9"/>
      </iconSet>
    </cfRule>
    <cfRule type="cellIs" dxfId="411" priority="902" operator="lessThan">
      <formula>0.6</formula>
    </cfRule>
    <cfRule type="cellIs" dxfId="410" priority="903" operator="between">
      <formula>0.8</formula>
      <formula>0.899999999999999</formula>
    </cfRule>
    <cfRule type="cellIs" dxfId="409" priority="904" operator="between">
      <formula>0.6</formula>
      <formula>0.8</formula>
    </cfRule>
    <cfRule type="cellIs" dxfId="408" priority="905" operator="greaterThanOrEqual">
      <formula>0.9</formula>
    </cfRule>
  </conditionalFormatting>
  <conditionalFormatting sqref="AB209:AB210">
    <cfRule type="iconSet" priority="896">
      <iconSet iconSet="4Arrows" showValue="0">
        <cfvo type="percent" val="0"/>
        <cfvo type="num" val="0.6"/>
        <cfvo type="num" val="0.8"/>
        <cfvo type="num" val="0.9"/>
      </iconSet>
    </cfRule>
    <cfRule type="cellIs" dxfId="407" priority="897" operator="lessThan">
      <formula>0.6</formula>
    </cfRule>
    <cfRule type="cellIs" dxfId="406" priority="898" operator="between">
      <formula>0.8</formula>
      <formula>0.899999999999999</formula>
    </cfRule>
    <cfRule type="cellIs" dxfId="405" priority="899" operator="between">
      <formula>0.6</formula>
      <formula>0.8</formula>
    </cfRule>
    <cfRule type="cellIs" dxfId="404" priority="900" operator="greaterThanOrEqual">
      <formula>0.9</formula>
    </cfRule>
  </conditionalFormatting>
  <conditionalFormatting sqref="AJ208">
    <cfRule type="iconSet" priority="891">
      <iconSet iconSet="4Arrows" showValue="0">
        <cfvo type="percent" val="0"/>
        <cfvo type="num" val="0.6"/>
        <cfvo type="num" val="0.8"/>
        <cfvo type="num" val="0.9"/>
      </iconSet>
    </cfRule>
    <cfRule type="cellIs" dxfId="403" priority="892" operator="lessThan">
      <formula>0.6</formula>
    </cfRule>
    <cfRule type="cellIs" dxfId="402" priority="893" operator="between">
      <formula>0.8</formula>
      <formula>0.899999999999999</formula>
    </cfRule>
    <cfRule type="cellIs" dxfId="401" priority="894" operator="between">
      <formula>0.6</formula>
      <formula>0.8</formula>
    </cfRule>
    <cfRule type="cellIs" dxfId="400" priority="895" operator="greaterThanOrEqual">
      <formula>0.9</formula>
    </cfRule>
  </conditionalFormatting>
  <conditionalFormatting sqref="AJ209:AJ210">
    <cfRule type="iconSet" priority="886">
      <iconSet iconSet="4Arrows" showValue="0">
        <cfvo type="percent" val="0"/>
        <cfvo type="num" val="0.6"/>
        <cfvo type="num" val="0.8"/>
        <cfvo type="num" val="0.9"/>
      </iconSet>
    </cfRule>
    <cfRule type="cellIs" dxfId="399" priority="887" operator="lessThan">
      <formula>0.6</formula>
    </cfRule>
    <cfRule type="cellIs" dxfId="398" priority="888" operator="between">
      <formula>0.8</formula>
      <formula>0.899999999999999</formula>
    </cfRule>
    <cfRule type="cellIs" dxfId="397" priority="889" operator="between">
      <formula>0.6</formula>
      <formula>0.8</formula>
    </cfRule>
    <cfRule type="cellIs" dxfId="396" priority="890" operator="greaterThanOrEqual">
      <formula>0.9</formula>
    </cfRule>
  </conditionalFormatting>
  <conditionalFormatting sqref="AF219">
    <cfRule type="iconSet" priority="881">
      <iconSet iconSet="4Arrows" showValue="0">
        <cfvo type="percent" val="0"/>
        <cfvo type="num" val="0.6"/>
        <cfvo type="num" val="0.8"/>
        <cfvo type="num" val="0.9"/>
      </iconSet>
    </cfRule>
    <cfRule type="cellIs" dxfId="395" priority="882" operator="lessThan">
      <formula>0.6</formula>
    </cfRule>
    <cfRule type="cellIs" dxfId="394" priority="883" operator="between">
      <formula>0.8</formula>
      <formula>0.899999999999999</formula>
    </cfRule>
    <cfRule type="cellIs" dxfId="393" priority="884" operator="between">
      <formula>0.6</formula>
      <formula>0.8</formula>
    </cfRule>
    <cfRule type="cellIs" dxfId="392" priority="885" operator="greaterThanOrEqual">
      <formula>0.9</formula>
    </cfRule>
  </conditionalFormatting>
  <conditionalFormatting sqref="AB219">
    <cfRule type="iconSet" priority="876">
      <iconSet iconSet="4Arrows" showValue="0">
        <cfvo type="percent" val="0"/>
        <cfvo type="num" val="0.6"/>
        <cfvo type="num" val="0.8"/>
        <cfvo type="num" val="0.9"/>
      </iconSet>
    </cfRule>
    <cfRule type="cellIs" dxfId="391" priority="877" operator="lessThan">
      <formula>0.6</formula>
    </cfRule>
    <cfRule type="cellIs" dxfId="390" priority="878" operator="between">
      <formula>0.8</formula>
      <formula>0.899999999999999</formula>
    </cfRule>
    <cfRule type="cellIs" dxfId="389" priority="879" operator="between">
      <formula>0.6</formula>
      <formula>0.8</formula>
    </cfRule>
    <cfRule type="cellIs" dxfId="388" priority="880" operator="greaterThanOrEqual">
      <formula>0.9</formula>
    </cfRule>
  </conditionalFormatting>
  <conditionalFormatting sqref="AF220">
    <cfRule type="iconSet" priority="871">
      <iconSet iconSet="4Arrows" showValue="0">
        <cfvo type="percent" val="0"/>
        <cfvo type="num" val="0.6"/>
        <cfvo type="num" val="0.8"/>
        <cfvo type="num" val="0.9"/>
      </iconSet>
    </cfRule>
    <cfRule type="cellIs" dxfId="387" priority="872" operator="lessThan">
      <formula>0.6</formula>
    </cfRule>
    <cfRule type="cellIs" dxfId="386" priority="873" operator="between">
      <formula>0.8</formula>
      <formula>0.899999999999999</formula>
    </cfRule>
    <cfRule type="cellIs" dxfId="385" priority="874" operator="between">
      <formula>0.6</formula>
      <formula>0.8</formula>
    </cfRule>
    <cfRule type="cellIs" dxfId="384" priority="875" operator="greaterThanOrEqual">
      <formula>0.9</formula>
    </cfRule>
  </conditionalFormatting>
  <conditionalFormatting sqref="AB220">
    <cfRule type="iconSet" priority="866">
      <iconSet iconSet="4Arrows" showValue="0">
        <cfvo type="percent" val="0"/>
        <cfvo type="num" val="0.6"/>
        <cfvo type="num" val="0.8"/>
        <cfvo type="num" val="0.9"/>
      </iconSet>
    </cfRule>
    <cfRule type="cellIs" dxfId="383" priority="867" operator="lessThan">
      <formula>0.6</formula>
    </cfRule>
    <cfRule type="cellIs" dxfId="382" priority="868" operator="between">
      <formula>0.8</formula>
      <formula>0.899999999999999</formula>
    </cfRule>
    <cfRule type="cellIs" dxfId="381" priority="869" operator="between">
      <formula>0.6</formula>
      <formula>0.8</formula>
    </cfRule>
    <cfRule type="cellIs" dxfId="380" priority="870" operator="greaterThanOrEqual">
      <formula>0.9</formula>
    </cfRule>
  </conditionalFormatting>
  <conditionalFormatting sqref="AJ219">
    <cfRule type="iconSet" priority="861">
      <iconSet iconSet="4Arrows" showValue="0">
        <cfvo type="percent" val="0"/>
        <cfvo type="num" val="0.6"/>
        <cfvo type="num" val="0.8"/>
        <cfvo type="num" val="0.9"/>
      </iconSet>
    </cfRule>
    <cfRule type="cellIs" dxfId="379" priority="862" operator="lessThan">
      <formula>0.6</formula>
    </cfRule>
    <cfRule type="cellIs" dxfId="378" priority="863" operator="between">
      <formula>0.8</formula>
      <formula>0.899999999999999</formula>
    </cfRule>
    <cfRule type="cellIs" dxfId="377" priority="864" operator="between">
      <formula>0.6</formula>
      <formula>0.8</formula>
    </cfRule>
    <cfRule type="cellIs" dxfId="376" priority="865" operator="greaterThanOrEqual">
      <formula>0.9</formula>
    </cfRule>
  </conditionalFormatting>
  <conditionalFormatting sqref="AJ220">
    <cfRule type="iconSet" priority="856">
      <iconSet iconSet="4Arrows" showValue="0">
        <cfvo type="percent" val="0"/>
        <cfvo type="num" val="0.6"/>
        <cfvo type="num" val="0.8"/>
        <cfvo type="num" val="0.9"/>
      </iconSet>
    </cfRule>
    <cfRule type="cellIs" dxfId="375" priority="857" operator="lessThan">
      <formula>0.6</formula>
    </cfRule>
    <cfRule type="cellIs" dxfId="374" priority="858" operator="between">
      <formula>0.8</formula>
      <formula>0.899999999999999</formula>
    </cfRule>
    <cfRule type="cellIs" dxfId="373" priority="859" operator="between">
      <formula>0.6</formula>
      <formula>0.8</formula>
    </cfRule>
    <cfRule type="cellIs" dxfId="372" priority="860" operator="greaterThanOrEqual">
      <formula>0.9</formula>
    </cfRule>
  </conditionalFormatting>
  <conditionalFormatting sqref="AF229">
    <cfRule type="iconSet" priority="851">
      <iconSet iconSet="4Arrows" showValue="0">
        <cfvo type="percent" val="0"/>
        <cfvo type="num" val="0.6"/>
        <cfvo type="num" val="0.8"/>
        <cfvo type="num" val="0.9"/>
      </iconSet>
    </cfRule>
    <cfRule type="cellIs" dxfId="371" priority="852" operator="lessThan">
      <formula>0.6</formula>
    </cfRule>
    <cfRule type="cellIs" dxfId="370" priority="853" operator="between">
      <formula>0.8</formula>
      <formula>0.899999999999999</formula>
    </cfRule>
    <cfRule type="cellIs" dxfId="369" priority="854" operator="between">
      <formula>0.6</formula>
      <formula>0.8</formula>
    </cfRule>
    <cfRule type="cellIs" dxfId="368" priority="855" operator="greaterThanOrEqual">
      <formula>0.9</formula>
    </cfRule>
  </conditionalFormatting>
  <conditionalFormatting sqref="AB229">
    <cfRule type="iconSet" priority="846">
      <iconSet iconSet="4Arrows" showValue="0">
        <cfvo type="percent" val="0"/>
        <cfvo type="num" val="0.6"/>
        <cfvo type="num" val="0.8"/>
        <cfvo type="num" val="0.9"/>
      </iconSet>
    </cfRule>
    <cfRule type="cellIs" dxfId="367" priority="847" operator="lessThan">
      <formula>0.6</formula>
    </cfRule>
    <cfRule type="cellIs" dxfId="366" priority="848" operator="between">
      <formula>0.8</formula>
      <formula>0.899999999999999</formula>
    </cfRule>
    <cfRule type="cellIs" dxfId="365" priority="849" operator="between">
      <formula>0.6</formula>
      <formula>0.8</formula>
    </cfRule>
    <cfRule type="cellIs" dxfId="364" priority="850" operator="greaterThanOrEqual">
      <formula>0.9</formula>
    </cfRule>
  </conditionalFormatting>
  <conditionalFormatting sqref="AF230">
    <cfRule type="iconSet" priority="841">
      <iconSet iconSet="4Arrows" showValue="0">
        <cfvo type="percent" val="0"/>
        <cfvo type="num" val="0.6"/>
        <cfvo type="num" val="0.8"/>
        <cfvo type="num" val="0.9"/>
      </iconSet>
    </cfRule>
    <cfRule type="cellIs" dxfId="363" priority="842" operator="lessThan">
      <formula>0.6</formula>
    </cfRule>
    <cfRule type="cellIs" dxfId="362" priority="843" operator="between">
      <formula>0.8</formula>
      <formula>0.899999999999999</formula>
    </cfRule>
    <cfRule type="cellIs" dxfId="361" priority="844" operator="between">
      <formula>0.6</formula>
      <formula>0.8</formula>
    </cfRule>
    <cfRule type="cellIs" dxfId="360" priority="845" operator="greaterThanOrEqual">
      <formula>0.9</formula>
    </cfRule>
  </conditionalFormatting>
  <conditionalFormatting sqref="AB230">
    <cfRule type="iconSet" priority="836">
      <iconSet iconSet="4Arrows" showValue="0">
        <cfvo type="percent" val="0"/>
        <cfvo type="num" val="0.6"/>
        <cfvo type="num" val="0.8"/>
        <cfvo type="num" val="0.9"/>
      </iconSet>
    </cfRule>
    <cfRule type="cellIs" dxfId="359" priority="837" operator="lessThan">
      <formula>0.6</formula>
    </cfRule>
    <cfRule type="cellIs" dxfId="358" priority="838" operator="between">
      <formula>0.8</formula>
      <formula>0.899999999999999</formula>
    </cfRule>
    <cfRule type="cellIs" dxfId="357" priority="839" operator="between">
      <formula>0.6</formula>
      <formula>0.8</formula>
    </cfRule>
    <cfRule type="cellIs" dxfId="356" priority="840" operator="greaterThanOrEqual">
      <formula>0.9</formula>
    </cfRule>
  </conditionalFormatting>
  <conditionalFormatting sqref="AF231">
    <cfRule type="iconSet" priority="831">
      <iconSet iconSet="4Arrows" showValue="0">
        <cfvo type="percent" val="0"/>
        <cfvo type="num" val="0.6"/>
        <cfvo type="num" val="0.8"/>
        <cfvo type="num" val="0.9"/>
      </iconSet>
    </cfRule>
    <cfRule type="cellIs" dxfId="355" priority="832" operator="lessThan">
      <formula>0.6</formula>
    </cfRule>
    <cfRule type="cellIs" dxfId="354" priority="833" operator="between">
      <formula>0.8</formula>
      <formula>0.899999999999999</formula>
    </cfRule>
    <cfRule type="cellIs" dxfId="353" priority="834" operator="between">
      <formula>0.6</formula>
      <formula>0.8</formula>
    </cfRule>
    <cfRule type="cellIs" dxfId="352" priority="835" operator="greaterThanOrEqual">
      <formula>0.9</formula>
    </cfRule>
  </conditionalFormatting>
  <conditionalFormatting sqref="AB231">
    <cfRule type="iconSet" priority="826">
      <iconSet iconSet="4Arrows" showValue="0">
        <cfvo type="percent" val="0"/>
        <cfvo type="num" val="0.6"/>
        <cfvo type="num" val="0.8"/>
        <cfvo type="num" val="0.9"/>
      </iconSet>
    </cfRule>
    <cfRule type="cellIs" dxfId="351" priority="827" operator="lessThan">
      <formula>0.6</formula>
    </cfRule>
    <cfRule type="cellIs" dxfId="350" priority="828" operator="between">
      <formula>0.8</formula>
      <formula>0.899999999999999</formula>
    </cfRule>
    <cfRule type="cellIs" dxfId="349" priority="829" operator="between">
      <formula>0.6</formula>
      <formula>0.8</formula>
    </cfRule>
    <cfRule type="cellIs" dxfId="348" priority="830" operator="greaterThanOrEqual">
      <formula>0.9</formula>
    </cfRule>
  </conditionalFormatting>
  <conditionalFormatting sqref="AJ229">
    <cfRule type="iconSet" priority="821">
      <iconSet iconSet="4Arrows" showValue="0">
        <cfvo type="percent" val="0"/>
        <cfvo type="num" val="0.6"/>
        <cfvo type="num" val="0.8"/>
        <cfvo type="num" val="0.9"/>
      </iconSet>
    </cfRule>
    <cfRule type="cellIs" dxfId="347" priority="822" operator="lessThan">
      <formula>0.6</formula>
    </cfRule>
    <cfRule type="cellIs" dxfId="346" priority="823" operator="between">
      <formula>0.8</formula>
      <formula>0.899999999999999</formula>
    </cfRule>
    <cfRule type="cellIs" dxfId="345" priority="824" operator="between">
      <formula>0.6</formula>
      <formula>0.8</formula>
    </cfRule>
    <cfRule type="cellIs" dxfId="344" priority="825" operator="greaterThanOrEqual">
      <formula>0.9</formula>
    </cfRule>
  </conditionalFormatting>
  <conditionalFormatting sqref="AJ230">
    <cfRule type="iconSet" priority="816">
      <iconSet iconSet="4Arrows" showValue="0">
        <cfvo type="percent" val="0"/>
        <cfvo type="num" val="0.6"/>
        <cfvo type="num" val="0.8"/>
        <cfvo type="num" val="0.9"/>
      </iconSet>
    </cfRule>
    <cfRule type="cellIs" dxfId="343" priority="817" operator="lessThan">
      <formula>0.6</formula>
    </cfRule>
    <cfRule type="cellIs" dxfId="342" priority="818" operator="between">
      <formula>0.8</formula>
      <formula>0.899999999999999</formula>
    </cfRule>
    <cfRule type="cellIs" dxfId="341" priority="819" operator="between">
      <formula>0.6</formula>
      <formula>0.8</formula>
    </cfRule>
    <cfRule type="cellIs" dxfId="340" priority="820" operator="greaterThanOrEqual">
      <formula>0.9</formula>
    </cfRule>
  </conditionalFormatting>
  <conditionalFormatting sqref="AJ231">
    <cfRule type="iconSet" priority="811">
      <iconSet iconSet="4Arrows" showValue="0">
        <cfvo type="percent" val="0"/>
        <cfvo type="num" val="0.6"/>
        <cfvo type="num" val="0.8"/>
        <cfvo type="num" val="0.9"/>
      </iconSet>
    </cfRule>
    <cfRule type="cellIs" dxfId="339" priority="812" operator="lessThan">
      <formula>0.6</formula>
    </cfRule>
    <cfRule type="cellIs" dxfId="338" priority="813" operator="between">
      <formula>0.8</formula>
      <formula>0.899999999999999</formula>
    </cfRule>
    <cfRule type="cellIs" dxfId="337" priority="814" operator="between">
      <formula>0.6</formula>
      <formula>0.8</formula>
    </cfRule>
    <cfRule type="cellIs" dxfId="336" priority="815" operator="greaterThanOrEqual">
      <formula>0.9</formula>
    </cfRule>
  </conditionalFormatting>
  <conditionalFormatting sqref="AF240">
    <cfRule type="iconSet" priority="806">
      <iconSet iconSet="4Arrows" showValue="0">
        <cfvo type="percent" val="0"/>
        <cfvo type="num" val="0.6"/>
        <cfvo type="num" val="0.8"/>
        <cfvo type="num" val="0.9"/>
      </iconSet>
    </cfRule>
    <cfRule type="cellIs" dxfId="335" priority="807" operator="lessThan">
      <formula>0.6</formula>
    </cfRule>
    <cfRule type="cellIs" dxfId="334" priority="808" operator="between">
      <formula>0.8</formula>
      <formula>0.899999999999999</formula>
    </cfRule>
    <cfRule type="cellIs" dxfId="333" priority="809" operator="between">
      <formula>0.6</formula>
      <formula>0.8</formula>
    </cfRule>
    <cfRule type="cellIs" dxfId="332" priority="810" operator="greaterThanOrEqual">
      <formula>0.9</formula>
    </cfRule>
  </conditionalFormatting>
  <conditionalFormatting sqref="AB240">
    <cfRule type="iconSet" priority="801">
      <iconSet iconSet="4Arrows" showValue="0">
        <cfvo type="percent" val="0"/>
        <cfvo type="num" val="0.6"/>
        <cfvo type="num" val="0.8"/>
        <cfvo type="num" val="0.9"/>
      </iconSet>
    </cfRule>
    <cfRule type="cellIs" dxfId="331" priority="802" operator="lessThan">
      <formula>0.6</formula>
    </cfRule>
    <cfRule type="cellIs" dxfId="330" priority="803" operator="between">
      <formula>0.8</formula>
      <formula>0.899999999999999</formula>
    </cfRule>
    <cfRule type="cellIs" dxfId="329" priority="804" operator="between">
      <formula>0.6</formula>
      <formula>0.8</formula>
    </cfRule>
    <cfRule type="cellIs" dxfId="328" priority="805" operator="greaterThanOrEqual">
      <formula>0.9</formula>
    </cfRule>
  </conditionalFormatting>
  <conditionalFormatting sqref="AF241">
    <cfRule type="iconSet" priority="796">
      <iconSet iconSet="4Arrows" showValue="0">
        <cfvo type="percent" val="0"/>
        <cfvo type="num" val="0.6"/>
        <cfvo type="num" val="0.8"/>
        <cfvo type="num" val="0.9"/>
      </iconSet>
    </cfRule>
    <cfRule type="cellIs" dxfId="327" priority="797" operator="lessThan">
      <formula>0.6</formula>
    </cfRule>
    <cfRule type="cellIs" dxfId="326" priority="798" operator="between">
      <formula>0.8</formula>
      <formula>0.899999999999999</formula>
    </cfRule>
    <cfRule type="cellIs" dxfId="325" priority="799" operator="between">
      <formula>0.6</formula>
      <formula>0.8</formula>
    </cfRule>
    <cfRule type="cellIs" dxfId="324" priority="800" operator="greaterThanOrEqual">
      <formula>0.9</formula>
    </cfRule>
  </conditionalFormatting>
  <conditionalFormatting sqref="AB241">
    <cfRule type="iconSet" priority="791">
      <iconSet iconSet="4Arrows" showValue="0">
        <cfvo type="percent" val="0"/>
        <cfvo type="num" val="0.6"/>
        <cfvo type="num" val="0.8"/>
        <cfvo type="num" val="0.9"/>
      </iconSet>
    </cfRule>
    <cfRule type="cellIs" dxfId="323" priority="792" operator="lessThan">
      <formula>0.6</formula>
    </cfRule>
    <cfRule type="cellIs" dxfId="322" priority="793" operator="between">
      <formula>0.8</formula>
      <formula>0.899999999999999</formula>
    </cfRule>
    <cfRule type="cellIs" dxfId="321" priority="794" operator="between">
      <formula>0.6</formula>
      <formula>0.8</formula>
    </cfRule>
    <cfRule type="cellIs" dxfId="320" priority="795" operator="greaterThanOrEqual">
      <formula>0.9</formula>
    </cfRule>
  </conditionalFormatting>
  <conditionalFormatting sqref="AJ240">
    <cfRule type="iconSet" priority="776">
      <iconSet iconSet="4Arrows" showValue="0">
        <cfvo type="percent" val="0"/>
        <cfvo type="num" val="0.6"/>
        <cfvo type="num" val="0.8"/>
        <cfvo type="num" val="0.9"/>
      </iconSet>
    </cfRule>
    <cfRule type="cellIs" dxfId="319" priority="777" operator="lessThan">
      <formula>0.6</formula>
    </cfRule>
    <cfRule type="cellIs" dxfId="318" priority="778" operator="between">
      <formula>0.8</formula>
      <formula>0.899999999999999</formula>
    </cfRule>
    <cfRule type="cellIs" dxfId="317" priority="779" operator="between">
      <formula>0.6</formula>
      <formula>0.8</formula>
    </cfRule>
    <cfRule type="cellIs" dxfId="316" priority="780" operator="greaterThanOrEqual">
      <formula>0.9</formula>
    </cfRule>
  </conditionalFormatting>
  <conditionalFormatting sqref="AJ241">
    <cfRule type="iconSet" priority="771">
      <iconSet iconSet="4Arrows" showValue="0">
        <cfvo type="percent" val="0"/>
        <cfvo type="num" val="0.6"/>
        <cfvo type="num" val="0.8"/>
        <cfvo type="num" val="0.9"/>
      </iconSet>
    </cfRule>
    <cfRule type="cellIs" dxfId="315" priority="772" operator="lessThan">
      <formula>0.6</formula>
    </cfRule>
    <cfRule type="cellIs" dxfId="314" priority="773" operator="between">
      <formula>0.8</formula>
      <formula>0.899999999999999</formula>
    </cfRule>
    <cfRule type="cellIs" dxfId="313" priority="774" operator="between">
      <formula>0.6</formula>
      <formula>0.8</formula>
    </cfRule>
    <cfRule type="cellIs" dxfId="312" priority="775" operator="greaterThanOrEqual">
      <formula>0.9</formula>
    </cfRule>
  </conditionalFormatting>
  <conditionalFormatting sqref="Y32:Y38">
    <cfRule type="iconSet" priority="46">
      <iconSet iconSet="4Arrows" showValue="0">
        <cfvo type="percent" val="0"/>
        <cfvo type="num" val="0.6"/>
        <cfvo type="num" val="0.8"/>
        <cfvo type="num" val="0.9"/>
      </iconSet>
    </cfRule>
    <cfRule type="cellIs" dxfId="311" priority="47" operator="lessThan">
      <formula>0.6</formula>
    </cfRule>
    <cfRule type="cellIs" dxfId="310" priority="48" operator="between">
      <formula>0.8</formula>
      <formula>0.899999999999999</formula>
    </cfRule>
    <cfRule type="cellIs" dxfId="309" priority="49" operator="between">
      <formula>0.6</formula>
      <formula>0.8</formula>
    </cfRule>
    <cfRule type="cellIs" dxfId="308" priority="50" operator="greaterThanOrEqual">
      <formula>0.9</formula>
    </cfRule>
  </conditionalFormatting>
  <conditionalFormatting sqref="AD32:AD38 AH32:AH38 AL32:AL38 AP32:AP38">
    <cfRule type="iconSet" priority="41">
      <iconSet iconSet="4Arrows" showValue="0">
        <cfvo type="percent" val="0"/>
        <cfvo type="num" val="0.6"/>
        <cfvo type="num" val="0.8"/>
        <cfvo type="num" val="0.9"/>
      </iconSet>
    </cfRule>
    <cfRule type="cellIs" dxfId="307" priority="42" operator="lessThan">
      <formula>0.6</formula>
    </cfRule>
    <cfRule type="cellIs" dxfId="306" priority="43" operator="between">
      <formula>0.8</formula>
      <formula>0.899999999999999</formula>
    </cfRule>
    <cfRule type="cellIs" dxfId="305" priority="44" operator="between">
      <formula>0.6</formula>
      <formula>0.8</formula>
    </cfRule>
    <cfRule type="cellIs" dxfId="304" priority="45" operator="greaterThanOrEqual">
      <formula>0.9</formula>
    </cfRule>
  </conditionalFormatting>
  <conditionalFormatting sqref="Y48:Y52">
    <cfRule type="iconSet" priority="36">
      <iconSet iconSet="4Arrows" showValue="0">
        <cfvo type="percent" val="0"/>
        <cfvo type="num" val="0.6"/>
        <cfvo type="num" val="0.8"/>
        <cfvo type="num" val="0.9"/>
      </iconSet>
    </cfRule>
    <cfRule type="cellIs" dxfId="303" priority="37" operator="lessThan">
      <formula>0.6</formula>
    </cfRule>
    <cfRule type="cellIs" dxfId="302" priority="38" operator="between">
      <formula>0.8</formula>
      <formula>0.899999999999999</formula>
    </cfRule>
    <cfRule type="cellIs" dxfId="301" priority="39" operator="between">
      <formula>0.6</formula>
      <formula>0.8</formula>
    </cfRule>
    <cfRule type="cellIs" dxfId="300" priority="40" operator="greaterThanOrEqual">
      <formula>0.9</formula>
    </cfRule>
  </conditionalFormatting>
  <conditionalFormatting sqref="AD48:AD52 AH48:AH52 AL48:AL52 AP48:AP52">
    <cfRule type="iconSet" priority="31">
      <iconSet iconSet="4Arrows" showValue="0">
        <cfvo type="percent" val="0"/>
        <cfvo type="num" val="0.6"/>
        <cfvo type="num" val="0.8"/>
        <cfvo type="num" val="0.9"/>
      </iconSet>
    </cfRule>
    <cfRule type="cellIs" dxfId="299" priority="32" operator="lessThan">
      <formula>0.6</formula>
    </cfRule>
    <cfRule type="cellIs" dxfId="298" priority="33" operator="between">
      <formula>0.8</formula>
      <formula>0.899999999999999</formula>
    </cfRule>
    <cfRule type="cellIs" dxfId="297" priority="34" operator="between">
      <formula>0.6</formula>
      <formula>0.8</formula>
    </cfRule>
    <cfRule type="cellIs" dxfId="296" priority="35" operator="greaterThanOrEqual">
      <formula>0.9</formula>
    </cfRule>
  </conditionalFormatting>
  <conditionalFormatting sqref="AO208:AO210 AS208:AS210 AW208:AW210 BA208:BA210">
    <cfRule type="iconSet" priority="16">
      <iconSet iconSet="4Arrows" showValue="0">
        <cfvo type="percent" val="0"/>
        <cfvo type="num" val="0.6"/>
        <cfvo type="num" val="0.8"/>
        <cfvo type="num" val="0.9"/>
      </iconSet>
    </cfRule>
    <cfRule type="cellIs" dxfId="295" priority="17" operator="lessThan">
      <formula>0.6</formula>
    </cfRule>
    <cfRule type="cellIs" dxfId="294" priority="18" operator="between">
      <formula>0.8</formula>
      <formula>0.899999999999999</formula>
    </cfRule>
    <cfRule type="cellIs" dxfId="293" priority="19" operator="between">
      <formula>0.6</formula>
      <formula>0.8</formula>
    </cfRule>
    <cfRule type="cellIs" dxfId="292" priority="20" operator="greaterThanOrEqual">
      <formula>0.9</formula>
    </cfRule>
  </conditionalFormatting>
  <conditionalFormatting sqref="AO219:AO220 AS219:AS220 AW219:AW220 BA219:BA220">
    <cfRule type="iconSet" priority="11">
      <iconSet iconSet="4Arrows" showValue="0">
        <cfvo type="percent" val="0"/>
        <cfvo type="num" val="0.6"/>
        <cfvo type="num" val="0.8"/>
        <cfvo type="num" val="0.9"/>
      </iconSet>
    </cfRule>
    <cfRule type="cellIs" dxfId="291" priority="12" operator="lessThan">
      <formula>0.6</formula>
    </cfRule>
    <cfRule type="cellIs" dxfId="290" priority="13" operator="between">
      <formula>0.8</formula>
      <formula>0.899999999999999</formula>
    </cfRule>
    <cfRule type="cellIs" dxfId="289" priority="14" operator="between">
      <formula>0.6</formula>
      <formula>0.8</formula>
    </cfRule>
    <cfRule type="cellIs" dxfId="288" priority="15" operator="greaterThanOrEqual">
      <formula>0.9</formula>
    </cfRule>
  </conditionalFormatting>
  <conditionalFormatting sqref="AO229:AO231 AS229:AS231 AW229:AW231 BA229:BA231">
    <cfRule type="iconSet" priority="6">
      <iconSet iconSet="4Arrows" showValue="0">
        <cfvo type="percent" val="0"/>
        <cfvo type="num" val="0.6"/>
        <cfvo type="num" val="0.8"/>
        <cfvo type="num" val="0.9"/>
      </iconSet>
    </cfRule>
    <cfRule type="cellIs" dxfId="287" priority="7" operator="lessThan">
      <formula>0.6</formula>
    </cfRule>
    <cfRule type="cellIs" dxfId="286" priority="8" operator="between">
      <formula>0.8</formula>
      <formula>0.899999999999999</formula>
    </cfRule>
    <cfRule type="cellIs" dxfId="285" priority="9" operator="between">
      <formula>0.6</formula>
      <formula>0.8</formula>
    </cfRule>
    <cfRule type="cellIs" dxfId="284" priority="10" operator="greaterThanOrEqual">
      <formula>0.9</formula>
    </cfRule>
  </conditionalFormatting>
  <conditionalFormatting sqref="AO240:AO241 AS240:AS241 AW240:AW241 BA240:BA241">
    <cfRule type="iconSet" priority="1">
      <iconSet iconSet="4Arrows" showValue="0">
        <cfvo type="percent" val="0"/>
        <cfvo type="num" val="0.6"/>
        <cfvo type="num" val="0.8"/>
        <cfvo type="num" val="0.9"/>
      </iconSet>
    </cfRule>
    <cfRule type="cellIs" dxfId="283" priority="2" operator="lessThan">
      <formula>0.6</formula>
    </cfRule>
    <cfRule type="cellIs" dxfId="282" priority="3" operator="between">
      <formula>0.8</formula>
      <formula>0.899999999999999</formula>
    </cfRule>
    <cfRule type="cellIs" dxfId="281" priority="4" operator="between">
      <formula>0.6</formula>
      <formula>0.8</formula>
    </cfRule>
    <cfRule type="cellIs" dxfId="280" priority="5" operator="greaterThanOrEqual">
      <formula>0.9</formula>
    </cfRule>
  </conditionalFormatting>
  <conditionalFormatting sqref="Y58:Y198">
    <cfRule type="iconSet" priority="19269">
      <iconSet iconSet="4Arrows" showValue="0">
        <cfvo type="percent" val="0"/>
        <cfvo type="num" val="0.6"/>
        <cfvo type="num" val="0.8"/>
        <cfvo type="num" val="0.9"/>
      </iconSet>
    </cfRule>
    <cfRule type="cellIs" dxfId="279" priority="19270" operator="lessThan">
      <formula>0.6</formula>
    </cfRule>
    <cfRule type="cellIs" dxfId="278" priority="19271" operator="between">
      <formula>0.8</formula>
      <formula>0.899999999999999</formula>
    </cfRule>
    <cfRule type="cellIs" dxfId="277" priority="19272" operator="between">
      <formula>0.6</formula>
      <formula>0.8</formula>
    </cfRule>
    <cfRule type="cellIs" dxfId="276" priority="19273" operator="greaterThanOrEqual">
      <formula>0.9</formula>
    </cfRule>
  </conditionalFormatting>
  <conditionalFormatting sqref="AD58:AD198 AH58:AH198 AL58:AL198 AP58:AP198">
    <cfRule type="iconSet" priority="19279">
      <iconSet iconSet="4Arrows" showValue="0">
        <cfvo type="percent" val="0"/>
        <cfvo type="num" val="0.6"/>
        <cfvo type="num" val="0.8"/>
        <cfvo type="num" val="0.9"/>
      </iconSet>
    </cfRule>
    <cfRule type="cellIs" dxfId="275" priority="19280" operator="lessThan">
      <formula>0.6</formula>
    </cfRule>
    <cfRule type="cellIs" dxfId="274" priority="19281" operator="between">
      <formula>0.8</formula>
      <formula>0.899999999999999</formula>
    </cfRule>
    <cfRule type="cellIs" dxfId="273" priority="19282" operator="between">
      <formula>0.6</formula>
      <formula>0.8</formula>
    </cfRule>
    <cfRule type="cellIs" dxfId="272" priority="19283" operator="greaterThanOrEqual">
      <formula>0.9</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IV119"/>
  <sheetViews>
    <sheetView topLeftCell="A74" zoomScale="17" zoomScaleNormal="17" workbookViewId="0">
      <selection activeCell="O89" sqref="O89"/>
    </sheetView>
  </sheetViews>
  <sheetFormatPr baseColWidth="10" defaultColWidth="18.7109375" defaultRowHeight="12.75" x14ac:dyDescent="0.25"/>
  <cols>
    <col min="1" max="1" width="69.85546875" style="46" customWidth="1"/>
    <col min="2" max="2" width="60.28515625" style="46" customWidth="1"/>
    <col min="3" max="3" width="69.7109375" style="46" customWidth="1"/>
    <col min="4" max="4" width="80.28515625" style="46" customWidth="1"/>
    <col min="5" max="5" width="88.7109375" style="46" customWidth="1"/>
    <col min="6" max="8" width="63.28515625" style="46" customWidth="1"/>
    <col min="9" max="9" width="93.7109375" style="46" customWidth="1"/>
    <col min="10" max="10" width="116" style="46" customWidth="1"/>
    <col min="11" max="11" width="59.7109375" style="46" customWidth="1"/>
    <col min="12" max="12" width="48.85546875" style="46" customWidth="1"/>
    <col min="13" max="13" width="59.85546875" style="46" customWidth="1"/>
    <col min="14" max="14" width="77.140625" style="46" customWidth="1"/>
    <col min="15" max="15" width="102.7109375" style="46" customWidth="1"/>
    <col min="16" max="16" width="50.7109375" style="46" customWidth="1"/>
    <col min="17" max="18" width="28.42578125" style="46" customWidth="1"/>
    <col min="19" max="19" width="28.42578125" style="56" customWidth="1"/>
    <col min="20" max="20" width="36.7109375" style="46" customWidth="1"/>
    <col min="21" max="21" width="47.42578125" style="46" customWidth="1"/>
    <col min="22" max="22" width="34.85546875" style="45" customWidth="1"/>
    <col min="23" max="23" width="34.85546875" style="46" customWidth="1"/>
    <col min="24" max="24" width="37.28515625" style="46" customWidth="1"/>
    <col min="25" max="25" width="31.42578125" style="46" customWidth="1"/>
    <col min="26" max="26" width="33.140625" style="46" customWidth="1"/>
    <col min="27" max="27" width="28.42578125" style="46" customWidth="1"/>
    <col min="28" max="28" width="34" style="46" customWidth="1"/>
    <col min="29" max="29" width="31.42578125" style="46" customWidth="1"/>
    <col min="30" max="30" width="34" style="46" customWidth="1"/>
    <col min="31" max="31" width="28.42578125" style="46" customWidth="1"/>
    <col min="32" max="32" width="36.42578125" style="46" customWidth="1"/>
    <col min="33" max="33" width="31.42578125" style="46" customWidth="1"/>
    <col min="34" max="35" width="28.42578125" style="46" customWidth="1"/>
    <col min="36" max="36" width="34.7109375" style="46" customWidth="1"/>
    <col min="37" max="38" width="28.42578125" style="46" customWidth="1"/>
    <col min="39" max="39" width="41" style="46" customWidth="1"/>
    <col min="40" max="40" width="28.42578125" style="46" customWidth="1"/>
    <col min="41" max="41" width="33.28515625" style="46" customWidth="1"/>
    <col min="42" max="44" width="28.42578125" style="46" customWidth="1"/>
    <col min="45" max="45" width="35.42578125" style="46" customWidth="1"/>
    <col min="46" max="48" width="28.42578125" style="46" customWidth="1"/>
    <col min="49" max="49" width="35.42578125" style="46" customWidth="1"/>
    <col min="50" max="50" width="30.85546875" style="46" customWidth="1"/>
    <col min="51" max="52" width="28.42578125" style="46" customWidth="1"/>
    <col min="53" max="53" width="34" style="46" customWidth="1"/>
    <col min="54" max="217" width="11.42578125" style="46" customWidth="1"/>
    <col min="218" max="219" width="21.28515625" style="46" customWidth="1"/>
    <col min="220" max="220" width="37.140625" style="46" customWidth="1"/>
    <col min="221" max="221" width="49.28515625" style="46" customWidth="1"/>
    <col min="222" max="222" width="18.42578125" style="46" customWidth="1"/>
    <col min="223" max="223" width="62.28515625" style="46" customWidth="1"/>
    <col min="224" max="224" width="21.7109375" style="46" customWidth="1"/>
    <col min="225" max="225" width="18.42578125" style="46" customWidth="1"/>
    <col min="226" max="226" width="63" style="46" customWidth="1"/>
    <col min="227" max="227" width="22.28515625" style="46" customWidth="1"/>
    <col min="228" max="228" width="21" style="46" customWidth="1"/>
    <col min="229" max="232" width="15.85546875" style="46" customWidth="1"/>
    <col min="233" max="233" width="26.140625" style="46" customWidth="1"/>
    <col min="234" max="245" width="10.7109375" style="46" customWidth="1"/>
    <col min="246" max="253" width="0" style="46" hidden="1" customWidth="1"/>
    <col min="254" max="255" width="15.42578125" style="46" customWidth="1"/>
    <col min="256" max="16384" width="18.710937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row>
    <row r="2" spans="1:42" ht="69.75" customHeight="1" x14ac:dyDescent="0.25">
      <c r="B2" s="55"/>
      <c r="C2" s="55" t="s">
        <v>140</v>
      </c>
      <c r="D2" s="55"/>
      <c r="E2" s="55"/>
      <c r="F2" s="55"/>
      <c r="G2" s="55"/>
      <c r="H2" s="55"/>
      <c r="I2" s="55"/>
      <c r="J2" s="55"/>
      <c r="K2" s="55"/>
      <c r="L2" s="55"/>
      <c r="M2" s="55"/>
      <c r="N2" s="55"/>
      <c r="O2" s="55"/>
      <c r="P2" s="55"/>
      <c r="Q2" s="55"/>
      <c r="R2" s="55"/>
      <c r="S2" s="82"/>
      <c r="T2" s="55"/>
      <c r="U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2" ht="114.75" customHeight="1" x14ac:dyDescent="0.25">
      <c r="B4" s="60"/>
      <c r="C4" s="60" t="s">
        <v>1251</v>
      </c>
      <c r="D4" s="60"/>
      <c r="E4" s="60"/>
      <c r="F4" s="60"/>
      <c r="G4" s="60"/>
      <c r="H4" s="60"/>
      <c r="I4" s="60"/>
      <c r="J4" s="60"/>
      <c r="K4" s="60"/>
      <c r="L4" s="60"/>
      <c r="M4" s="60"/>
      <c r="N4" s="60"/>
      <c r="O4" s="60"/>
      <c r="P4" s="60"/>
      <c r="Q4" s="60"/>
      <c r="R4" s="60"/>
      <c r="S4" s="83"/>
      <c r="T4" s="60"/>
      <c r="U4" s="60"/>
    </row>
    <row r="5" spans="1:42"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2" ht="135.75" customHeight="1" x14ac:dyDescent="0.25">
      <c r="A6" s="685" t="s">
        <v>591</v>
      </c>
      <c r="B6" s="685"/>
      <c r="C6" s="687" t="s">
        <v>566</v>
      </c>
      <c r="D6" s="687"/>
      <c r="E6" s="687"/>
      <c r="F6" s="687"/>
      <c r="G6" s="687"/>
      <c r="H6" s="687"/>
      <c r="I6" s="687"/>
      <c r="J6" s="687"/>
      <c r="K6" s="687"/>
      <c r="L6" s="687"/>
      <c r="M6" s="687"/>
      <c r="N6" s="687"/>
      <c r="O6" s="687"/>
      <c r="P6" s="687"/>
      <c r="Q6" s="687"/>
      <c r="R6" s="687"/>
      <c r="S6" s="687"/>
      <c r="T6" s="687"/>
      <c r="U6" s="687"/>
    </row>
    <row r="7" spans="1:42" ht="17.25" customHeight="1" x14ac:dyDescent="0.25">
      <c r="A7" s="65"/>
      <c r="B7" s="65"/>
      <c r="C7" s="66"/>
      <c r="D7" s="25"/>
      <c r="E7" s="64"/>
      <c r="F7" s="58"/>
      <c r="G7" s="58"/>
      <c r="H7" s="58"/>
      <c r="I7" s="1"/>
      <c r="J7" s="1"/>
      <c r="K7" s="1"/>
      <c r="L7" s="1"/>
      <c r="M7" s="1"/>
      <c r="N7" s="1"/>
      <c r="O7" s="1"/>
      <c r="P7" s="1"/>
      <c r="Q7" s="1"/>
      <c r="R7" s="1"/>
      <c r="S7" s="1"/>
      <c r="T7" s="1"/>
      <c r="U7" s="1"/>
    </row>
    <row r="8" spans="1:42" ht="408" customHeight="1" x14ac:dyDescent="0.25">
      <c r="A8" s="64" t="s">
        <v>628</v>
      </c>
      <c r="B8" s="64"/>
      <c r="C8" s="764" t="s">
        <v>657</v>
      </c>
      <c r="D8" s="765"/>
      <c r="E8" s="765"/>
      <c r="F8" s="765"/>
      <c r="G8" s="765"/>
      <c r="H8" s="765"/>
      <c r="I8" s="765"/>
      <c r="J8" s="765"/>
      <c r="K8" s="765"/>
      <c r="L8" s="765"/>
      <c r="M8" s="765"/>
      <c r="N8" s="765"/>
      <c r="O8" s="765"/>
      <c r="P8" s="765"/>
      <c r="Q8" s="765"/>
      <c r="R8" s="765"/>
      <c r="S8" s="765"/>
      <c r="T8" s="765"/>
      <c r="U8" s="766"/>
    </row>
    <row r="9" spans="1:42" ht="384" customHeight="1" x14ac:dyDescent="0.25">
      <c r="A9" s="67"/>
      <c r="B9" s="67"/>
      <c r="C9" s="1112" t="s">
        <v>658</v>
      </c>
      <c r="D9" s="1048"/>
      <c r="E9" s="1048"/>
      <c r="F9" s="1048"/>
      <c r="G9" s="1048"/>
      <c r="H9" s="1048"/>
      <c r="I9" s="1048"/>
      <c r="J9" s="1048"/>
      <c r="K9" s="1048"/>
      <c r="L9" s="1048"/>
      <c r="M9" s="1048"/>
      <c r="N9" s="1048"/>
      <c r="O9" s="1048"/>
      <c r="P9" s="1048"/>
      <c r="Q9" s="1048"/>
      <c r="R9" s="1048"/>
      <c r="S9" s="1048"/>
      <c r="T9" s="1048"/>
      <c r="U9" s="1113"/>
    </row>
    <row r="10" spans="1:42" ht="279.75" customHeight="1" x14ac:dyDescent="0.25">
      <c r="A10" s="64"/>
      <c r="B10" s="64"/>
      <c r="C10" s="836" t="s">
        <v>659</v>
      </c>
      <c r="D10" s="837"/>
      <c r="E10" s="837"/>
      <c r="F10" s="837"/>
      <c r="G10" s="837"/>
      <c r="H10" s="837"/>
      <c r="I10" s="837"/>
      <c r="J10" s="837"/>
      <c r="K10" s="837"/>
      <c r="L10" s="837"/>
      <c r="M10" s="837"/>
      <c r="N10" s="837"/>
      <c r="O10" s="837"/>
      <c r="P10" s="837"/>
      <c r="Q10" s="837"/>
      <c r="R10" s="837"/>
      <c r="S10" s="837"/>
      <c r="T10" s="837"/>
      <c r="U10" s="838"/>
    </row>
    <row r="11" spans="1:42" ht="22.5" customHeight="1" x14ac:dyDescent="0.25">
      <c r="A11" s="64"/>
      <c r="B11" s="64"/>
      <c r="C11" s="64"/>
      <c r="D11" s="48"/>
      <c r="E11" s="64"/>
      <c r="F11" s="64"/>
      <c r="G11" s="64"/>
      <c r="H11" s="64"/>
      <c r="I11" s="64"/>
      <c r="J11" s="64"/>
      <c r="K11" s="64"/>
      <c r="L11" s="64"/>
      <c r="M11" s="64"/>
      <c r="N11" s="64"/>
      <c r="O11" s="64"/>
      <c r="P11" s="64"/>
      <c r="Q11" s="64"/>
      <c r="R11" s="64"/>
      <c r="S11" s="180"/>
      <c r="T11" s="64"/>
      <c r="U11" s="64"/>
    </row>
    <row r="12" spans="1:42" ht="95.25" customHeight="1" x14ac:dyDescent="0.25">
      <c r="A12" s="711" t="s">
        <v>592</v>
      </c>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AA12" s="644" t="s">
        <v>1252</v>
      </c>
      <c r="AB12" s="645"/>
      <c r="AC12" s="645"/>
      <c r="AD12" s="645"/>
      <c r="AE12" s="645"/>
      <c r="AF12" s="645"/>
      <c r="AG12" s="645"/>
      <c r="AH12" s="645"/>
      <c r="AI12" s="645"/>
      <c r="AJ12" s="645"/>
      <c r="AK12" s="645"/>
      <c r="AL12" s="645"/>
      <c r="AM12" s="645"/>
      <c r="AN12" s="645"/>
      <c r="AO12" s="645"/>
      <c r="AP12" s="646"/>
    </row>
    <row r="13" spans="1:42" ht="20.25" customHeight="1" x14ac:dyDescent="0.25">
      <c r="A13" s="3"/>
      <c r="B13" s="3"/>
      <c r="C13" s="3"/>
      <c r="D13" s="3"/>
      <c r="E13" s="3"/>
      <c r="F13" s="3"/>
      <c r="G13" s="3"/>
      <c r="H13" s="3"/>
      <c r="I13" s="3"/>
      <c r="J13" s="3"/>
      <c r="K13" s="3"/>
      <c r="L13" s="3"/>
      <c r="M13" s="3"/>
      <c r="N13" s="3"/>
      <c r="O13" s="3"/>
      <c r="P13" s="3"/>
      <c r="Q13" s="3"/>
      <c r="R13" s="3"/>
      <c r="S13" s="3"/>
      <c r="T13" s="4"/>
      <c r="U13" s="4"/>
    </row>
    <row r="14" spans="1:42" s="62" customFormat="1" ht="99" customHeight="1" x14ac:dyDescent="0.25">
      <c r="A14" s="715" t="s">
        <v>1</v>
      </c>
      <c r="B14" s="715"/>
      <c r="C14" s="715"/>
      <c r="D14" s="715" t="s">
        <v>2</v>
      </c>
      <c r="E14" s="715"/>
      <c r="F14" s="715" t="s">
        <v>3</v>
      </c>
      <c r="G14" s="715"/>
      <c r="H14" s="715"/>
      <c r="I14" s="715" t="s">
        <v>4</v>
      </c>
      <c r="J14" s="716" t="s">
        <v>5</v>
      </c>
      <c r="K14" s="717"/>
      <c r="L14" s="717"/>
      <c r="M14" s="717"/>
      <c r="N14" s="717"/>
      <c r="O14" s="718"/>
      <c r="P14" s="691" t="s">
        <v>6</v>
      </c>
      <c r="Q14" s="691"/>
      <c r="R14" s="691"/>
      <c r="S14" s="691"/>
      <c r="T14" s="740" t="s">
        <v>7</v>
      </c>
      <c r="U14" s="1117" t="s">
        <v>8</v>
      </c>
      <c r="V14" s="619">
        <v>2020</v>
      </c>
      <c r="W14" s="619"/>
      <c r="X14" s="619"/>
      <c r="Y14" s="619"/>
      <c r="AA14" s="590" t="s">
        <v>1253</v>
      </c>
      <c r="AB14" s="590"/>
      <c r="AC14" s="590"/>
      <c r="AD14" s="590"/>
      <c r="AE14" s="590" t="s">
        <v>1254</v>
      </c>
      <c r="AF14" s="590"/>
      <c r="AG14" s="590"/>
      <c r="AH14" s="590"/>
      <c r="AI14" s="590" t="s">
        <v>1255</v>
      </c>
      <c r="AJ14" s="590"/>
      <c r="AK14" s="590"/>
      <c r="AL14" s="590"/>
      <c r="AM14" s="590" t="s">
        <v>1256</v>
      </c>
      <c r="AN14" s="590"/>
      <c r="AO14" s="590"/>
      <c r="AP14" s="590"/>
    </row>
    <row r="15" spans="1:42" s="62" customFormat="1" ht="99" customHeight="1" x14ac:dyDescent="0.25">
      <c r="A15" s="715"/>
      <c r="B15" s="715"/>
      <c r="C15" s="715"/>
      <c r="D15" s="715"/>
      <c r="E15" s="715"/>
      <c r="F15" s="715"/>
      <c r="G15" s="715"/>
      <c r="H15" s="715"/>
      <c r="I15" s="715"/>
      <c r="J15" s="719"/>
      <c r="K15" s="720"/>
      <c r="L15" s="720"/>
      <c r="M15" s="720"/>
      <c r="N15" s="720"/>
      <c r="O15" s="721"/>
      <c r="P15" s="691"/>
      <c r="Q15" s="691"/>
      <c r="R15" s="691"/>
      <c r="S15" s="691"/>
      <c r="T15" s="741"/>
      <c r="U15" s="1117"/>
      <c r="V15" s="164" t="s">
        <v>11</v>
      </c>
      <c r="W15" s="164" t="s">
        <v>12</v>
      </c>
      <c r="X15" s="165" t="s">
        <v>9</v>
      </c>
      <c r="Y15" s="166" t="s">
        <v>10</v>
      </c>
      <c r="AA15" s="201" t="s">
        <v>13</v>
      </c>
      <c r="AB15" s="201" t="s">
        <v>14</v>
      </c>
      <c r="AC15" s="165" t="s">
        <v>9</v>
      </c>
      <c r="AD15" s="166" t="s">
        <v>10</v>
      </c>
      <c r="AE15" s="201" t="s">
        <v>13</v>
      </c>
      <c r="AF15" s="201" t="s">
        <v>14</v>
      </c>
      <c r="AG15" s="165" t="s">
        <v>9</v>
      </c>
      <c r="AH15" s="166" t="s">
        <v>10</v>
      </c>
      <c r="AI15" s="201" t="s">
        <v>13</v>
      </c>
      <c r="AJ15" s="201" t="s">
        <v>14</v>
      </c>
      <c r="AK15" s="165" t="s">
        <v>9</v>
      </c>
      <c r="AL15" s="166" t="s">
        <v>10</v>
      </c>
      <c r="AM15" s="201" t="s">
        <v>13</v>
      </c>
      <c r="AN15" s="201" t="s">
        <v>14</v>
      </c>
      <c r="AO15" s="165" t="s">
        <v>9</v>
      </c>
      <c r="AP15" s="166" t="s">
        <v>10</v>
      </c>
    </row>
    <row r="16" spans="1:42" ht="145.5" customHeight="1" x14ac:dyDescent="0.25">
      <c r="A16" s="723" t="s">
        <v>493</v>
      </c>
      <c r="B16" s="723"/>
      <c r="C16" s="723"/>
      <c r="D16" s="723" t="s">
        <v>492</v>
      </c>
      <c r="E16" s="723"/>
      <c r="F16" s="723" t="s">
        <v>581</v>
      </c>
      <c r="G16" s="723"/>
      <c r="H16" s="723"/>
      <c r="I16" s="118" t="s">
        <v>50</v>
      </c>
      <c r="J16" s="727" t="s">
        <v>580</v>
      </c>
      <c r="K16" s="728"/>
      <c r="L16" s="728"/>
      <c r="M16" s="728"/>
      <c r="N16" s="728"/>
      <c r="O16" s="729"/>
      <c r="P16" s="616" t="s">
        <v>579</v>
      </c>
      <c r="Q16" s="617"/>
      <c r="R16" s="617"/>
      <c r="S16" s="618"/>
      <c r="T16" s="79" t="s">
        <v>52</v>
      </c>
      <c r="U16" s="130">
        <v>3.2</v>
      </c>
      <c r="V16" s="182">
        <v>3.2</v>
      </c>
      <c r="W16" s="182"/>
      <c r="X16" s="356">
        <f>W16/V16</f>
        <v>0</v>
      </c>
      <c r="Y16" s="42">
        <f>X16</f>
        <v>0</v>
      </c>
      <c r="AA16" s="182"/>
      <c r="AB16" s="182"/>
      <c r="AC16" s="382" t="e">
        <f>AB16/AA16</f>
        <v>#DIV/0!</v>
      </c>
      <c r="AD16" s="42" t="e">
        <f>AC16</f>
        <v>#DIV/0!</v>
      </c>
      <c r="AE16" s="182"/>
      <c r="AF16" s="182"/>
      <c r="AG16" s="382" t="e">
        <f>AF16/AE16</f>
        <v>#DIV/0!</v>
      </c>
      <c r="AH16" s="42" t="e">
        <f>AG16</f>
        <v>#DIV/0!</v>
      </c>
      <c r="AI16" s="182"/>
      <c r="AJ16" s="182"/>
      <c r="AK16" s="382" t="e">
        <f>AJ16/AI16</f>
        <v>#DIV/0!</v>
      </c>
      <c r="AL16" s="42" t="e">
        <f>AK16</f>
        <v>#DIV/0!</v>
      </c>
      <c r="AM16" s="182">
        <f>+V16</f>
        <v>3.2</v>
      </c>
      <c r="AN16" s="182"/>
      <c r="AO16" s="255">
        <v>0</v>
      </c>
      <c r="AP16" s="42">
        <f>AO16</f>
        <v>0</v>
      </c>
    </row>
    <row r="17" spans="1:42" ht="340.5" customHeight="1" x14ac:dyDescent="0.25">
      <c r="A17" s="723"/>
      <c r="B17" s="723"/>
      <c r="C17" s="723"/>
      <c r="D17" s="723"/>
      <c r="E17" s="723"/>
      <c r="F17" s="723"/>
      <c r="G17" s="723"/>
      <c r="H17" s="723"/>
      <c r="I17" s="875" t="s">
        <v>13</v>
      </c>
      <c r="J17" s="1310" t="s">
        <v>578</v>
      </c>
      <c r="K17" s="1310"/>
      <c r="L17" s="1310"/>
      <c r="M17" s="1310"/>
      <c r="N17" s="1310"/>
      <c r="O17" s="1310"/>
      <c r="P17" s="616" t="s">
        <v>563</v>
      </c>
      <c r="Q17" s="617"/>
      <c r="R17" s="617"/>
      <c r="S17" s="618"/>
      <c r="T17" s="80" t="s">
        <v>110</v>
      </c>
      <c r="U17" s="380">
        <v>92300</v>
      </c>
      <c r="V17" s="373">
        <v>23000</v>
      </c>
      <c r="W17" s="182"/>
      <c r="X17" s="356">
        <f t="shared" ref="X17:X24" si="0">W17/V17</f>
        <v>0</v>
      </c>
      <c r="Y17" s="42">
        <f t="shared" ref="Y17:Y24" si="1">X17</f>
        <v>0</v>
      </c>
      <c r="AA17" s="182"/>
      <c r="AB17" s="182"/>
      <c r="AC17" s="382" t="e">
        <f t="shared" ref="AC17:AC24" si="2">AB17/AA17</f>
        <v>#DIV/0!</v>
      </c>
      <c r="AD17" s="42" t="e">
        <f t="shared" ref="AD17:AD24" si="3">AC17</f>
        <v>#DIV/0!</v>
      </c>
      <c r="AE17" s="182"/>
      <c r="AF17" s="182"/>
      <c r="AG17" s="382" t="e">
        <f t="shared" ref="AG17:AG24" si="4">AF17/AE17</f>
        <v>#DIV/0!</v>
      </c>
      <c r="AH17" s="42" t="e">
        <f t="shared" ref="AH17:AH24" si="5">AG17</f>
        <v>#DIV/0!</v>
      </c>
      <c r="AI17" s="182"/>
      <c r="AJ17" s="182"/>
      <c r="AK17" s="382" t="e">
        <f t="shared" ref="AK17:AK24" si="6">AJ17/AI17</f>
        <v>#DIV/0!</v>
      </c>
      <c r="AL17" s="42" t="e">
        <f t="shared" ref="AL17:AL24" si="7">AK17</f>
        <v>#DIV/0!</v>
      </c>
      <c r="AM17" s="182">
        <f t="shared" ref="AM17:AM24" si="8">+V17</f>
        <v>23000</v>
      </c>
      <c r="AN17" s="182"/>
      <c r="AO17" s="255">
        <v>0</v>
      </c>
      <c r="AP17" s="42">
        <f t="shared" ref="AP17:AP24" si="9">AO17</f>
        <v>0</v>
      </c>
    </row>
    <row r="18" spans="1:42" ht="283.5" customHeight="1" x14ac:dyDescent="0.25">
      <c r="A18" s="723"/>
      <c r="B18" s="723"/>
      <c r="C18" s="723"/>
      <c r="D18" s="723"/>
      <c r="E18" s="723"/>
      <c r="F18" s="723"/>
      <c r="G18" s="723"/>
      <c r="H18" s="723"/>
      <c r="I18" s="875"/>
      <c r="J18" s="723" t="s">
        <v>577</v>
      </c>
      <c r="K18" s="723"/>
      <c r="L18" s="723"/>
      <c r="M18" s="723"/>
      <c r="N18" s="723"/>
      <c r="O18" s="723"/>
      <c r="P18" s="616" t="s">
        <v>561</v>
      </c>
      <c r="Q18" s="617"/>
      <c r="R18" s="617"/>
      <c r="S18" s="618"/>
      <c r="T18" s="80" t="s">
        <v>52</v>
      </c>
      <c r="U18" s="380">
        <v>251740</v>
      </c>
      <c r="V18" s="373">
        <v>249248</v>
      </c>
      <c r="W18" s="182"/>
      <c r="X18" s="356">
        <f t="shared" si="0"/>
        <v>0</v>
      </c>
      <c r="Y18" s="42">
        <f t="shared" si="1"/>
        <v>0</v>
      </c>
      <c r="AA18" s="182"/>
      <c r="AB18" s="182"/>
      <c r="AC18" s="382" t="e">
        <f t="shared" si="2"/>
        <v>#DIV/0!</v>
      </c>
      <c r="AD18" s="42" t="e">
        <f t="shared" si="3"/>
        <v>#DIV/0!</v>
      </c>
      <c r="AE18" s="182"/>
      <c r="AF18" s="182"/>
      <c r="AG18" s="382" t="e">
        <f t="shared" si="4"/>
        <v>#DIV/0!</v>
      </c>
      <c r="AH18" s="42" t="e">
        <f t="shared" si="5"/>
        <v>#DIV/0!</v>
      </c>
      <c r="AI18" s="182"/>
      <c r="AJ18" s="182"/>
      <c r="AK18" s="382" t="e">
        <f t="shared" si="6"/>
        <v>#DIV/0!</v>
      </c>
      <c r="AL18" s="42" t="e">
        <f t="shared" si="7"/>
        <v>#DIV/0!</v>
      </c>
      <c r="AM18" s="373">
        <f t="shared" si="8"/>
        <v>249248</v>
      </c>
      <c r="AN18" s="182"/>
      <c r="AO18" s="255">
        <v>0</v>
      </c>
      <c r="AP18" s="42">
        <f t="shared" si="9"/>
        <v>0</v>
      </c>
    </row>
    <row r="19" spans="1:42" ht="183" customHeight="1" x14ac:dyDescent="0.25">
      <c r="A19" s="723"/>
      <c r="B19" s="723"/>
      <c r="C19" s="723"/>
      <c r="D19" s="723"/>
      <c r="E19" s="723"/>
      <c r="F19" s="723"/>
      <c r="G19" s="723"/>
      <c r="H19" s="723"/>
      <c r="I19" s="875"/>
      <c r="J19" s="723" t="s">
        <v>576</v>
      </c>
      <c r="K19" s="723"/>
      <c r="L19" s="723"/>
      <c r="M19" s="723"/>
      <c r="N19" s="723"/>
      <c r="O19" s="723"/>
      <c r="P19" s="616" t="s">
        <v>549</v>
      </c>
      <c r="Q19" s="617"/>
      <c r="R19" s="617"/>
      <c r="S19" s="618"/>
      <c r="T19" s="80" t="s">
        <v>52</v>
      </c>
      <c r="U19" s="380">
        <v>95</v>
      </c>
      <c r="V19" s="182">
        <v>91</v>
      </c>
      <c r="W19" s="182"/>
      <c r="X19" s="356">
        <f t="shared" si="0"/>
        <v>0</v>
      </c>
      <c r="Y19" s="42">
        <f t="shared" si="1"/>
        <v>0</v>
      </c>
      <c r="AA19" s="182"/>
      <c r="AB19" s="182"/>
      <c r="AC19" s="382" t="e">
        <f t="shared" si="2"/>
        <v>#DIV/0!</v>
      </c>
      <c r="AD19" s="42" t="e">
        <f t="shared" si="3"/>
        <v>#DIV/0!</v>
      </c>
      <c r="AE19" s="182"/>
      <c r="AF19" s="182"/>
      <c r="AG19" s="382" t="e">
        <f t="shared" si="4"/>
        <v>#DIV/0!</v>
      </c>
      <c r="AH19" s="42" t="e">
        <f t="shared" si="5"/>
        <v>#DIV/0!</v>
      </c>
      <c r="AI19" s="182"/>
      <c r="AJ19" s="182"/>
      <c r="AK19" s="382" t="e">
        <f t="shared" si="6"/>
        <v>#DIV/0!</v>
      </c>
      <c r="AL19" s="42" t="e">
        <f t="shared" si="7"/>
        <v>#DIV/0!</v>
      </c>
      <c r="AM19" s="182">
        <f t="shared" si="8"/>
        <v>91</v>
      </c>
      <c r="AN19" s="182"/>
      <c r="AO19" s="255">
        <v>0</v>
      </c>
      <c r="AP19" s="42">
        <f t="shared" si="9"/>
        <v>0</v>
      </c>
    </row>
    <row r="20" spans="1:42" ht="168.75" customHeight="1" x14ac:dyDescent="0.25">
      <c r="A20" s="723"/>
      <c r="B20" s="723"/>
      <c r="C20" s="723"/>
      <c r="D20" s="723"/>
      <c r="E20" s="723"/>
      <c r="F20" s="723"/>
      <c r="G20" s="723"/>
      <c r="H20" s="723"/>
      <c r="I20" s="875"/>
      <c r="J20" s="723" t="s">
        <v>575</v>
      </c>
      <c r="K20" s="723"/>
      <c r="L20" s="723"/>
      <c r="M20" s="723"/>
      <c r="N20" s="723"/>
      <c r="O20" s="723"/>
      <c r="P20" s="616" t="s">
        <v>546</v>
      </c>
      <c r="Q20" s="617"/>
      <c r="R20" s="617"/>
      <c r="S20" s="618"/>
      <c r="T20" s="80" t="s">
        <v>52</v>
      </c>
      <c r="U20" s="380">
        <v>12</v>
      </c>
      <c r="V20" s="182">
        <v>12</v>
      </c>
      <c r="W20" s="182"/>
      <c r="X20" s="356">
        <f t="shared" si="0"/>
        <v>0</v>
      </c>
      <c r="Y20" s="42">
        <f t="shared" si="1"/>
        <v>0</v>
      </c>
      <c r="AA20" s="182"/>
      <c r="AB20" s="182"/>
      <c r="AC20" s="382" t="e">
        <f t="shared" si="2"/>
        <v>#DIV/0!</v>
      </c>
      <c r="AD20" s="42" t="e">
        <f t="shared" si="3"/>
        <v>#DIV/0!</v>
      </c>
      <c r="AE20" s="182"/>
      <c r="AF20" s="182"/>
      <c r="AG20" s="382" t="e">
        <f t="shared" si="4"/>
        <v>#DIV/0!</v>
      </c>
      <c r="AH20" s="42" t="e">
        <f t="shared" si="5"/>
        <v>#DIV/0!</v>
      </c>
      <c r="AI20" s="182"/>
      <c r="AJ20" s="182"/>
      <c r="AK20" s="382" t="e">
        <f t="shared" si="6"/>
        <v>#DIV/0!</v>
      </c>
      <c r="AL20" s="42" t="e">
        <f t="shared" si="7"/>
        <v>#DIV/0!</v>
      </c>
      <c r="AM20" s="182">
        <f t="shared" si="8"/>
        <v>12</v>
      </c>
      <c r="AN20" s="182"/>
      <c r="AO20" s="255">
        <v>0</v>
      </c>
      <c r="AP20" s="42">
        <f t="shared" si="9"/>
        <v>0</v>
      </c>
    </row>
    <row r="21" spans="1:42" ht="223.5" customHeight="1" x14ac:dyDescent="0.25">
      <c r="A21" s="723"/>
      <c r="B21" s="723"/>
      <c r="C21" s="723"/>
      <c r="D21" s="723"/>
      <c r="E21" s="723"/>
      <c r="F21" s="723"/>
      <c r="G21" s="723"/>
      <c r="H21" s="723"/>
      <c r="I21" s="875"/>
      <c r="J21" s="723" t="s">
        <v>574</v>
      </c>
      <c r="K21" s="723"/>
      <c r="L21" s="723"/>
      <c r="M21" s="723"/>
      <c r="N21" s="723"/>
      <c r="O21" s="723"/>
      <c r="P21" s="616" t="s">
        <v>543</v>
      </c>
      <c r="Q21" s="617"/>
      <c r="R21" s="617"/>
      <c r="S21" s="618"/>
      <c r="T21" s="80" t="s">
        <v>52</v>
      </c>
      <c r="U21" s="380">
        <v>12</v>
      </c>
      <c r="V21" s="182">
        <v>12</v>
      </c>
      <c r="W21" s="182"/>
      <c r="X21" s="356">
        <f t="shared" si="0"/>
        <v>0</v>
      </c>
      <c r="Y21" s="42">
        <f t="shared" si="1"/>
        <v>0</v>
      </c>
      <c r="AA21" s="182"/>
      <c r="AB21" s="182"/>
      <c r="AC21" s="382" t="e">
        <f t="shared" si="2"/>
        <v>#DIV/0!</v>
      </c>
      <c r="AD21" s="42" t="e">
        <f t="shared" si="3"/>
        <v>#DIV/0!</v>
      </c>
      <c r="AE21" s="182"/>
      <c r="AF21" s="182"/>
      <c r="AG21" s="382" t="e">
        <f t="shared" si="4"/>
        <v>#DIV/0!</v>
      </c>
      <c r="AH21" s="42" t="e">
        <f t="shared" si="5"/>
        <v>#DIV/0!</v>
      </c>
      <c r="AI21" s="182"/>
      <c r="AJ21" s="182"/>
      <c r="AK21" s="382" t="e">
        <f t="shared" si="6"/>
        <v>#DIV/0!</v>
      </c>
      <c r="AL21" s="42" t="e">
        <f t="shared" si="7"/>
        <v>#DIV/0!</v>
      </c>
      <c r="AM21" s="182">
        <f t="shared" si="8"/>
        <v>12</v>
      </c>
      <c r="AN21" s="182"/>
      <c r="AO21" s="255">
        <v>0</v>
      </c>
      <c r="AP21" s="42">
        <f t="shared" si="9"/>
        <v>0</v>
      </c>
    </row>
    <row r="22" spans="1:42" ht="330.75" customHeight="1" x14ac:dyDescent="0.25">
      <c r="A22" s="723"/>
      <c r="B22" s="723"/>
      <c r="C22" s="723"/>
      <c r="D22" s="723"/>
      <c r="E22" s="723"/>
      <c r="F22" s="723"/>
      <c r="G22" s="723"/>
      <c r="H22" s="723"/>
      <c r="I22" s="875"/>
      <c r="J22" s="723" t="s">
        <v>573</v>
      </c>
      <c r="K22" s="723"/>
      <c r="L22" s="723"/>
      <c r="M22" s="723"/>
      <c r="N22" s="723"/>
      <c r="O22" s="723"/>
      <c r="P22" s="616" t="s">
        <v>540</v>
      </c>
      <c r="Q22" s="617"/>
      <c r="R22" s="617"/>
      <c r="S22" s="618"/>
      <c r="T22" s="80" t="s">
        <v>52</v>
      </c>
      <c r="U22" s="380">
        <v>50</v>
      </c>
      <c r="V22" s="182">
        <v>47</v>
      </c>
      <c r="W22" s="182"/>
      <c r="X22" s="356">
        <f t="shared" si="0"/>
        <v>0</v>
      </c>
      <c r="Y22" s="42">
        <f t="shared" si="1"/>
        <v>0</v>
      </c>
      <c r="AA22" s="182"/>
      <c r="AB22" s="182"/>
      <c r="AC22" s="382" t="e">
        <f t="shared" si="2"/>
        <v>#DIV/0!</v>
      </c>
      <c r="AD22" s="42" t="e">
        <f t="shared" si="3"/>
        <v>#DIV/0!</v>
      </c>
      <c r="AE22" s="182"/>
      <c r="AF22" s="182"/>
      <c r="AG22" s="382" t="e">
        <f t="shared" si="4"/>
        <v>#DIV/0!</v>
      </c>
      <c r="AH22" s="42" t="e">
        <f t="shared" si="5"/>
        <v>#DIV/0!</v>
      </c>
      <c r="AI22" s="182"/>
      <c r="AJ22" s="182"/>
      <c r="AK22" s="382" t="e">
        <f t="shared" si="6"/>
        <v>#DIV/0!</v>
      </c>
      <c r="AL22" s="42" t="e">
        <f t="shared" si="7"/>
        <v>#DIV/0!</v>
      </c>
      <c r="AM22" s="182">
        <f t="shared" si="8"/>
        <v>47</v>
      </c>
      <c r="AN22" s="182"/>
      <c r="AO22" s="255">
        <v>0</v>
      </c>
      <c r="AP22" s="42">
        <f t="shared" si="9"/>
        <v>0</v>
      </c>
    </row>
    <row r="23" spans="1:42" ht="195.75" customHeight="1" x14ac:dyDescent="0.25">
      <c r="A23" s="723"/>
      <c r="B23" s="723"/>
      <c r="C23" s="723"/>
      <c r="D23" s="723"/>
      <c r="E23" s="723"/>
      <c r="F23" s="723"/>
      <c r="G23" s="723"/>
      <c r="H23" s="723"/>
      <c r="I23" s="875"/>
      <c r="J23" s="723" t="s">
        <v>572</v>
      </c>
      <c r="K23" s="723"/>
      <c r="L23" s="723"/>
      <c r="M23" s="723"/>
      <c r="N23" s="723"/>
      <c r="O23" s="723"/>
      <c r="P23" s="616" t="s">
        <v>537</v>
      </c>
      <c r="Q23" s="617"/>
      <c r="R23" s="617"/>
      <c r="S23" s="618"/>
      <c r="T23" s="80" t="s">
        <v>110</v>
      </c>
      <c r="U23" s="380">
        <v>50</v>
      </c>
      <c r="V23" s="182">
        <v>12</v>
      </c>
      <c r="W23" s="182"/>
      <c r="X23" s="356">
        <f t="shared" si="0"/>
        <v>0</v>
      </c>
      <c r="Y23" s="42">
        <f t="shared" si="1"/>
        <v>0</v>
      </c>
      <c r="AA23" s="182"/>
      <c r="AB23" s="182"/>
      <c r="AC23" s="382" t="e">
        <f t="shared" si="2"/>
        <v>#DIV/0!</v>
      </c>
      <c r="AD23" s="42" t="e">
        <f t="shared" si="3"/>
        <v>#DIV/0!</v>
      </c>
      <c r="AE23" s="182"/>
      <c r="AF23" s="182"/>
      <c r="AG23" s="382" t="e">
        <f t="shared" si="4"/>
        <v>#DIV/0!</v>
      </c>
      <c r="AH23" s="42" t="e">
        <f t="shared" si="5"/>
        <v>#DIV/0!</v>
      </c>
      <c r="AI23" s="182"/>
      <c r="AJ23" s="182"/>
      <c r="AK23" s="382" t="e">
        <f t="shared" si="6"/>
        <v>#DIV/0!</v>
      </c>
      <c r="AL23" s="42" t="e">
        <f t="shared" si="7"/>
        <v>#DIV/0!</v>
      </c>
      <c r="AM23" s="182">
        <f t="shared" si="8"/>
        <v>12</v>
      </c>
      <c r="AN23" s="182"/>
      <c r="AO23" s="255">
        <v>0</v>
      </c>
      <c r="AP23" s="42">
        <f t="shared" si="9"/>
        <v>0</v>
      </c>
    </row>
    <row r="24" spans="1:42" ht="201" customHeight="1" x14ac:dyDescent="0.25">
      <c r="A24" s="723"/>
      <c r="B24" s="723"/>
      <c r="C24" s="723"/>
      <c r="D24" s="723"/>
      <c r="E24" s="723"/>
      <c r="F24" s="723"/>
      <c r="G24" s="723"/>
      <c r="H24" s="723"/>
      <c r="I24" s="875"/>
      <c r="J24" s="723" t="s">
        <v>571</v>
      </c>
      <c r="K24" s="723"/>
      <c r="L24" s="723"/>
      <c r="M24" s="723"/>
      <c r="N24" s="723"/>
      <c r="O24" s="723"/>
      <c r="P24" s="616" t="s">
        <v>531</v>
      </c>
      <c r="Q24" s="617"/>
      <c r="R24" s="617"/>
      <c r="S24" s="618"/>
      <c r="T24" s="80" t="s">
        <v>52</v>
      </c>
      <c r="U24" s="130">
        <v>1</v>
      </c>
      <c r="V24" s="182">
        <v>0.9</v>
      </c>
      <c r="W24" s="182"/>
      <c r="X24" s="356">
        <f t="shared" si="0"/>
        <v>0</v>
      </c>
      <c r="Y24" s="42">
        <f t="shared" si="1"/>
        <v>0</v>
      </c>
      <c r="AA24" s="182"/>
      <c r="AB24" s="182"/>
      <c r="AC24" s="382" t="e">
        <f t="shared" si="2"/>
        <v>#DIV/0!</v>
      </c>
      <c r="AD24" s="42" t="e">
        <f t="shared" si="3"/>
        <v>#DIV/0!</v>
      </c>
      <c r="AE24" s="182"/>
      <c r="AF24" s="182"/>
      <c r="AG24" s="382" t="e">
        <f t="shared" si="4"/>
        <v>#DIV/0!</v>
      </c>
      <c r="AH24" s="42" t="e">
        <f t="shared" si="5"/>
        <v>#DIV/0!</v>
      </c>
      <c r="AI24" s="182"/>
      <c r="AJ24" s="182"/>
      <c r="AK24" s="382" t="e">
        <f t="shared" si="6"/>
        <v>#DIV/0!</v>
      </c>
      <c r="AL24" s="42" t="e">
        <f t="shared" si="7"/>
        <v>#DIV/0!</v>
      </c>
      <c r="AM24" s="182">
        <f t="shared" si="8"/>
        <v>0.9</v>
      </c>
      <c r="AN24" s="182"/>
      <c r="AO24" s="255">
        <v>0</v>
      </c>
      <c r="AP24" s="42">
        <f t="shared" si="9"/>
        <v>0</v>
      </c>
    </row>
    <row r="25" spans="1:42" ht="12.75" customHeight="1" x14ac:dyDescent="0.25">
      <c r="A25" s="2"/>
      <c r="B25" s="2"/>
      <c r="C25" s="2"/>
      <c r="D25" s="2"/>
      <c r="E25" s="14"/>
      <c r="F25" s="14"/>
      <c r="G25" s="14"/>
      <c r="H25" s="14"/>
      <c r="I25" s="14"/>
      <c r="J25" s="14"/>
      <c r="K25" s="14"/>
      <c r="L25" s="14"/>
      <c r="M25" s="14"/>
      <c r="N25" s="14"/>
      <c r="O25" s="14"/>
      <c r="P25" s="14"/>
      <c r="Q25" s="14"/>
      <c r="R25" s="14"/>
      <c r="S25" s="84"/>
      <c r="T25" s="14"/>
      <c r="U25" s="14"/>
    </row>
    <row r="26" spans="1:42" ht="12.75" customHeight="1" x14ac:dyDescent="0.25">
      <c r="A26" s="2"/>
      <c r="B26" s="2"/>
      <c r="C26" s="2"/>
      <c r="D26" s="2"/>
      <c r="E26" s="14"/>
      <c r="F26" s="14"/>
      <c r="G26" s="14"/>
      <c r="H26" s="14"/>
      <c r="I26" s="14"/>
      <c r="J26" s="14"/>
      <c r="K26" s="14"/>
      <c r="L26" s="14"/>
      <c r="M26" s="14"/>
      <c r="N26" s="14"/>
      <c r="O26" s="14"/>
      <c r="P26" s="14"/>
      <c r="Q26" s="14"/>
      <c r="R26" s="14"/>
      <c r="S26" s="84"/>
      <c r="T26" s="14"/>
      <c r="U26" s="14"/>
    </row>
    <row r="27" spans="1:42" ht="95.25" customHeight="1" x14ac:dyDescent="0.25">
      <c r="A27" s="711" t="s">
        <v>594</v>
      </c>
      <c r="B27" s="711"/>
      <c r="C27" s="711"/>
      <c r="D27" s="711"/>
      <c r="E27" s="711"/>
      <c r="F27" s="711"/>
      <c r="G27" s="711"/>
      <c r="H27" s="711"/>
      <c r="I27" s="711"/>
      <c r="J27" s="711"/>
      <c r="K27" s="711"/>
      <c r="L27" s="711"/>
      <c r="M27" s="711"/>
      <c r="N27" s="711"/>
      <c r="O27" s="711"/>
      <c r="P27" s="711"/>
      <c r="Q27" s="711"/>
      <c r="R27" s="711"/>
      <c r="S27" s="711"/>
      <c r="T27" s="711"/>
      <c r="U27" s="711"/>
      <c r="V27" s="711"/>
      <c r="W27" s="711"/>
      <c r="X27" s="711"/>
      <c r="Y27" s="711"/>
      <c r="AA27" s="644" t="s">
        <v>1252</v>
      </c>
      <c r="AB27" s="645"/>
      <c r="AC27" s="645"/>
      <c r="AD27" s="645"/>
      <c r="AE27" s="645"/>
      <c r="AF27" s="645"/>
      <c r="AG27" s="645"/>
      <c r="AH27" s="645"/>
      <c r="AI27" s="645"/>
      <c r="AJ27" s="645"/>
      <c r="AK27" s="645"/>
      <c r="AL27" s="645"/>
      <c r="AM27" s="645"/>
      <c r="AN27" s="645"/>
      <c r="AO27" s="645"/>
      <c r="AP27" s="646"/>
    </row>
    <row r="28" spans="1:42" ht="30" customHeight="1" x14ac:dyDescent="0.25">
      <c r="A28" s="40"/>
      <c r="B28" s="40"/>
      <c r="C28" s="40"/>
      <c r="D28" s="40"/>
      <c r="E28" s="40"/>
      <c r="F28" s="40"/>
      <c r="G28" s="40"/>
      <c r="H28" s="40"/>
      <c r="I28" s="40"/>
      <c r="J28" s="40"/>
      <c r="K28" s="40"/>
      <c r="L28" s="40"/>
      <c r="M28" s="40"/>
      <c r="N28" s="40"/>
      <c r="O28" s="40"/>
      <c r="P28" s="40"/>
      <c r="Q28" s="40"/>
      <c r="R28" s="40"/>
      <c r="S28" s="85"/>
      <c r="T28" s="40"/>
      <c r="U28" s="40"/>
      <c r="V28" s="40"/>
      <c r="W28" s="40"/>
      <c r="X28" s="40"/>
      <c r="Y28" s="40"/>
    </row>
    <row r="29" spans="1:42" s="71" customFormat="1" ht="84" customHeight="1" x14ac:dyDescent="0.25">
      <c r="A29" s="715" t="s">
        <v>15</v>
      </c>
      <c r="B29" s="715"/>
      <c r="C29" s="715"/>
      <c r="D29" s="715"/>
      <c r="E29" s="715"/>
      <c r="F29" s="715"/>
      <c r="G29" s="715"/>
      <c r="H29" s="715"/>
      <c r="I29" s="730" t="s">
        <v>16</v>
      </c>
      <c r="J29" s="730"/>
      <c r="K29" s="730"/>
      <c r="L29" s="730"/>
      <c r="M29" s="730"/>
      <c r="N29" s="730"/>
      <c r="O29" s="715" t="s">
        <v>17</v>
      </c>
      <c r="P29" s="696" t="s">
        <v>18</v>
      </c>
      <c r="Q29" s="697"/>
      <c r="R29" s="698"/>
      <c r="S29" s="709" t="s">
        <v>148</v>
      </c>
      <c r="T29" s="740" t="s">
        <v>7</v>
      </c>
      <c r="U29" s="1117" t="s">
        <v>1310</v>
      </c>
      <c r="V29" s="619">
        <v>2020</v>
      </c>
      <c r="W29" s="619"/>
      <c r="X29" s="619"/>
      <c r="Y29" s="619"/>
      <c r="AA29" s="590" t="s">
        <v>1253</v>
      </c>
      <c r="AB29" s="590"/>
      <c r="AC29" s="590"/>
      <c r="AD29" s="590"/>
      <c r="AE29" s="590" t="s">
        <v>1254</v>
      </c>
      <c r="AF29" s="590"/>
      <c r="AG29" s="590"/>
      <c r="AH29" s="590"/>
      <c r="AI29" s="590" t="s">
        <v>1255</v>
      </c>
      <c r="AJ29" s="590"/>
      <c r="AK29" s="590"/>
      <c r="AL29" s="590"/>
      <c r="AM29" s="590" t="s">
        <v>1256</v>
      </c>
      <c r="AN29" s="590"/>
      <c r="AO29" s="590"/>
      <c r="AP29" s="590"/>
    </row>
    <row r="30" spans="1:42" s="71" customFormat="1" ht="84" customHeight="1" x14ac:dyDescent="0.25">
      <c r="A30" s="715"/>
      <c r="B30" s="715"/>
      <c r="C30" s="715"/>
      <c r="D30" s="715"/>
      <c r="E30" s="715"/>
      <c r="F30" s="715"/>
      <c r="G30" s="715"/>
      <c r="H30" s="715"/>
      <c r="I30" s="730"/>
      <c r="J30" s="730"/>
      <c r="K30" s="730"/>
      <c r="L30" s="730"/>
      <c r="M30" s="730"/>
      <c r="N30" s="730"/>
      <c r="O30" s="715"/>
      <c r="P30" s="699"/>
      <c r="Q30" s="700"/>
      <c r="R30" s="701"/>
      <c r="S30" s="710"/>
      <c r="T30" s="741"/>
      <c r="U30" s="1117"/>
      <c r="V30" s="77" t="s">
        <v>11</v>
      </c>
      <c r="W30" s="77" t="s">
        <v>12</v>
      </c>
      <c r="X30" s="39" t="s">
        <v>9</v>
      </c>
      <c r="Y30" s="166" t="s">
        <v>10</v>
      </c>
      <c r="AA30" s="201" t="s">
        <v>13</v>
      </c>
      <c r="AB30" s="201" t="s">
        <v>14</v>
      </c>
      <c r="AC30" s="165" t="s">
        <v>9</v>
      </c>
      <c r="AD30" s="166" t="s">
        <v>10</v>
      </c>
      <c r="AE30" s="201" t="s">
        <v>13</v>
      </c>
      <c r="AF30" s="201" t="s">
        <v>14</v>
      </c>
      <c r="AG30" s="165" t="s">
        <v>9</v>
      </c>
      <c r="AH30" s="166" t="s">
        <v>10</v>
      </c>
      <c r="AI30" s="201" t="s">
        <v>13</v>
      </c>
      <c r="AJ30" s="201" t="s">
        <v>14</v>
      </c>
      <c r="AK30" s="165" t="s">
        <v>9</v>
      </c>
      <c r="AL30" s="166" t="s">
        <v>10</v>
      </c>
      <c r="AM30" s="201" t="s">
        <v>13</v>
      </c>
      <c r="AN30" s="201" t="s">
        <v>14</v>
      </c>
      <c r="AO30" s="165" t="s">
        <v>9</v>
      </c>
      <c r="AP30" s="166" t="s">
        <v>10</v>
      </c>
    </row>
    <row r="31" spans="1:42" ht="191.25" customHeight="1" x14ac:dyDescent="0.25">
      <c r="A31" s="775" t="s">
        <v>487</v>
      </c>
      <c r="B31" s="775"/>
      <c r="C31" s="775"/>
      <c r="D31" s="775"/>
      <c r="E31" s="775"/>
      <c r="F31" s="775"/>
      <c r="G31" s="775"/>
      <c r="H31" s="775"/>
      <c r="I31" s="775" t="s">
        <v>336</v>
      </c>
      <c r="J31" s="775"/>
      <c r="K31" s="775"/>
      <c r="L31" s="775"/>
      <c r="M31" s="775"/>
      <c r="N31" s="775"/>
      <c r="O31" s="78">
        <v>115</v>
      </c>
      <c r="P31" s="616" t="s">
        <v>335</v>
      </c>
      <c r="Q31" s="617"/>
      <c r="R31" s="618"/>
      <c r="S31" s="86" t="s">
        <v>149</v>
      </c>
      <c r="T31" s="79" t="s">
        <v>110</v>
      </c>
      <c r="U31" s="107">
        <v>103</v>
      </c>
      <c r="V31" s="167">
        <f>U31</f>
        <v>103</v>
      </c>
      <c r="W31" s="182"/>
      <c r="X31" s="356">
        <f>W31/V31</f>
        <v>0</v>
      </c>
      <c r="Y31" s="42">
        <f>X31</f>
        <v>0</v>
      </c>
      <c r="AA31" s="182"/>
      <c r="AB31" s="182"/>
      <c r="AC31" s="382" t="e">
        <f>AB31/AA31</f>
        <v>#DIV/0!</v>
      </c>
      <c r="AD31" s="42" t="e">
        <f>AC31</f>
        <v>#DIV/0!</v>
      </c>
      <c r="AE31" s="182"/>
      <c r="AF31" s="182"/>
      <c r="AG31" s="382" t="e">
        <f>AF31/AE31</f>
        <v>#DIV/0!</v>
      </c>
      <c r="AH31" s="42" t="e">
        <f>AG31</f>
        <v>#DIV/0!</v>
      </c>
      <c r="AI31" s="182"/>
      <c r="AJ31" s="182"/>
      <c r="AK31" s="382" t="e">
        <f>AJ31/AI31</f>
        <v>#DIV/0!</v>
      </c>
      <c r="AL31" s="42" t="e">
        <f>AK31</f>
        <v>#DIV/0!</v>
      </c>
      <c r="AM31" s="182">
        <f>+V31</f>
        <v>103</v>
      </c>
      <c r="AN31" s="182"/>
      <c r="AO31" s="255">
        <v>0</v>
      </c>
      <c r="AP31" s="42">
        <f>AO31</f>
        <v>0</v>
      </c>
    </row>
    <row r="32" spans="1:42" ht="273.75" customHeight="1" x14ac:dyDescent="0.25">
      <c r="A32" s="775" t="s">
        <v>570</v>
      </c>
      <c r="B32" s="775"/>
      <c r="C32" s="775"/>
      <c r="D32" s="775"/>
      <c r="E32" s="775"/>
      <c r="F32" s="775"/>
      <c r="G32" s="775"/>
      <c r="H32" s="775"/>
      <c r="I32" s="775" t="s">
        <v>569</v>
      </c>
      <c r="J32" s="775"/>
      <c r="K32" s="775"/>
      <c r="L32" s="775"/>
      <c r="M32" s="775"/>
      <c r="N32" s="775"/>
      <c r="O32" s="78">
        <v>118</v>
      </c>
      <c r="P32" s="616" t="s">
        <v>568</v>
      </c>
      <c r="Q32" s="617"/>
      <c r="R32" s="618"/>
      <c r="S32" s="86" t="s">
        <v>149</v>
      </c>
      <c r="T32" s="79" t="s">
        <v>110</v>
      </c>
      <c r="U32" s="107">
        <v>138</v>
      </c>
      <c r="V32" s="167">
        <f>U32</f>
        <v>138</v>
      </c>
      <c r="W32" s="182"/>
      <c r="X32" s="356">
        <f>W32/V32</f>
        <v>0</v>
      </c>
      <c r="Y32" s="42">
        <f>X32</f>
        <v>0</v>
      </c>
      <c r="AA32" s="182"/>
      <c r="AB32" s="182"/>
      <c r="AC32" s="382" t="e">
        <f>AB32/AA32</f>
        <v>#DIV/0!</v>
      </c>
      <c r="AD32" s="42" t="e">
        <f>AC32</f>
        <v>#DIV/0!</v>
      </c>
      <c r="AE32" s="182"/>
      <c r="AF32" s="182"/>
      <c r="AG32" s="382" t="e">
        <f>AF32/AE32</f>
        <v>#DIV/0!</v>
      </c>
      <c r="AH32" s="42" t="e">
        <f>AG32</f>
        <v>#DIV/0!</v>
      </c>
      <c r="AI32" s="182"/>
      <c r="AJ32" s="182"/>
      <c r="AK32" s="382" t="e">
        <f>AJ32/AI32</f>
        <v>#DIV/0!</v>
      </c>
      <c r="AL32" s="42" t="e">
        <f>AK32</f>
        <v>#DIV/0!</v>
      </c>
      <c r="AM32" s="182">
        <f>+V32</f>
        <v>138</v>
      </c>
      <c r="AN32" s="182"/>
      <c r="AO32" s="255">
        <v>0</v>
      </c>
      <c r="AP32" s="42">
        <f>AO32</f>
        <v>0</v>
      </c>
    </row>
    <row r="33" spans="1:42" ht="12.75" customHeight="1" x14ac:dyDescent="0.25">
      <c r="A33" s="2"/>
      <c r="B33" s="2"/>
      <c r="C33" s="2"/>
      <c r="D33" s="2"/>
      <c r="E33" s="14"/>
      <c r="F33" s="14"/>
      <c r="G33" s="14"/>
      <c r="H33" s="14"/>
      <c r="I33" s="14"/>
      <c r="J33" s="14"/>
      <c r="K33" s="14"/>
      <c r="L33" s="14"/>
      <c r="M33" s="14"/>
      <c r="N33" s="14"/>
      <c r="O33" s="14"/>
      <c r="P33" s="14"/>
      <c r="Q33" s="14"/>
      <c r="R33" s="14"/>
      <c r="S33" s="84"/>
      <c r="T33" s="14"/>
      <c r="U33" s="14"/>
    </row>
    <row r="34" spans="1:42" ht="12.75" customHeight="1" x14ac:dyDescent="0.25">
      <c r="A34" s="2"/>
      <c r="B34" s="2"/>
      <c r="C34" s="2"/>
      <c r="D34" s="2"/>
      <c r="E34" s="14"/>
      <c r="F34" s="14"/>
      <c r="G34" s="14"/>
      <c r="H34" s="14"/>
      <c r="I34" s="14"/>
      <c r="J34" s="14"/>
      <c r="K34" s="14"/>
      <c r="L34" s="14"/>
      <c r="M34" s="14"/>
      <c r="N34" s="14"/>
      <c r="O34" s="14"/>
      <c r="P34" s="14"/>
      <c r="Q34" s="14"/>
      <c r="R34" s="14"/>
      <c r="S34" s="84"/>
      <c r="T34" s="14"/>
      <c r="U34" s="14"/>
    </row>
    <row r="35" spans="1:42" ht="96.75" customHeight="1" x14ac:dyDescent="0.25">
      <c r="A35" s="596" t="s">
        <v>608</v>
      </c>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row>
    <row r="36" spans="1:42" s="15" customFormat="1" ht="20.25" customHeight="1" x14ac:dyDescent="0.25">
      <c r="A36" s="5"/>
      <c r="B36" s="5"/>
      <c r="C36" s="5"/>
      <c r="D36" s="5"/>
      <c r="E36" s="5"/>
      <c r="F36" s="5"/>
      <c r="G36" s="5"/>
      <c r="H36" s="5"/>
      <c r="I36" s="5"/>
      <c r="J36" s="5"/>
      <c r="K36" s="5"/>
      <c r="L36" s="5"/>
      <c r="M36" s="5"/>
      <c r="N36" s="5"/>
      <c r="O36" s="5"/>
      <c r="P36" s="5"/>
      <c r="Q36" s="5"/>
      <c r="R36" s="5"/>
      <c r="S36" s="5"/>
      <c r="T36" s="5"/>
      <c r="U36" s="5"/>
      <c r="V36" s="45"/>
    </row>
    <row r="37" spans="1:42" s="15" customFormat="1" ht="92.25" customHeight="1" x14ac:dyDescent="0.25">
      <c r="A37" s="739" t="s">
        <v>59</v>
      </c>
      <c r="B37" s="739"/>
      <c r="C37" s="935" t="s">
        <v>60</v>
      </c>
      <c r="D37" s="935"/>
      <c r="E37" s="935"/>
      <c r="F37" s="935"/>
      <c r="G37" s="935"/>
      <c r="H37" s="935"/>
      <c r="I37" s="935"/>
      <c r="J37" s="935"/>
      <c r="K37" s="935"/>
      <c r="L37" s="935"/>
      <c r="M37" s="935"/>
      <c r="N37" s="935"/>
      <c r="O37" s="935"/>
      <c r="P37" s="935"/>
      <c r="Q37" s="935"/>
      <c r="R37" s="935"/>
      <c r="S37" s="935"/>
      <c r="T37" s="935"/>
      <c r="U37" s="935"/>
      <c r="V37" s="935"/>
      <c r="W37" s="935"/>
      <c r="X37" s="935"/>
      <c r="Y37" s="935"/>
    </row>
    <row r="38" spans="1:42" s="15" customFormat="1" ht="94.5" customHeight="1" x14ac:dyDescent="0.25">
      <c r="A38" s="739" t="s">
        <v>19</v>
      </c>
      <c r="B38" s="739"/>
      <c r="C38" s="935" t="s">
        <v>61</v>
      </c>
      <c r="D38" s="935"/>
      <c r="E38" s="935"/>
      <c r="F38" s="935"/>
      <c r="G38" s="935"/>
      <c r="H38" s="935"/>
      <c r="I38" s="935"/>
      <c r="J38" s="935"/>
      <c r="K38" s="935"/>
      <c r="L38" s="935"/>
      <c r="M38" s="935"/>
      <c r="N38" s="935"/>
      <c r="O38" s="935"/>
      <c r="P38" s="935"/>
      <c r="Q38" s="935"/>
      <c r="R38" s="935"/>
      <c r="S38" s="935"/>
      <c r="T38" s="935"/>
      <c r="U38" s="935"/>
      <c r="V38" s="935"/>
      <c r="W38" s="935"/>
      <c r="X38" s="935"/>
      <c r="Y38" s="935"/>
    </row>
    <row r="39" spans="1:42" s="15" customFormat="1" ht="159.75" customHeight="1" x14ac:dyDescent="0.25">
      <c r="A39" s="739" t="s">
        <v>62</v>
      </c>
      <c r="B39" s="739"/>
      <c r="C39" s="935" t="s">
        <v>63</v>
      </c>
      <c r="D39" s="935"/>
      <c r="E39" s="935"/>
      <c r="F39" s="935"/>
      <c r="G39" s="935"/>
      <c r="H39" s="935"/>
      <c r="I39" s="935"/>
      <c r="J39" s="935"/>
      <c r="K39" s="935"/>
      <c r="L39" s="935"/>
      <c r="M39" s="935"/>
      <c r="N39" s="935"/>
      <c r="O39" s="935"/>
      <c r="P39" s="935"/>
      <c r="Q39" s="935"/>
      <c r="R39" s="935"/>
      <c r="S39" s="935"/>
      <c r="T39" s="935"/>
      <c r="U39" s="935"/>
      <c r="V39" s="935"/>
      <c r="W39" s="935"/>
      <c r="X39" s="935"/>
      <c r="Y39" s="935"/>
      <c r="AA39" s="644" t="s">
        <v>1252</v>
      </c>
      <c r="AB39" s="645"/>
      <c r="AC39" s="645"/>
      <c r="AD39" s="645"/>
      <c r="AE39" s="645"/>
      <c r="AF39" s="645"/>
      <c r="AG39" s="645"/>
      <c r="AH39" s="645"/>
      <c r="AI39" s="645"/>
      <c r="AJ39" s="645"/>
      <c r="AK39" s="645"/>
      <c r="AL39" s="645"/>
      <c r="AM39" s="645"/>
      <c r="AN39" s="645"/>
      <c r="AO39" s="645"/>
      <c r="AP39" s="646"/>
    </row>
    <row r="40" spans="1:42" s="15" customFormat="1" ht="17.25" customHeight="1" x14ac:dyDescent="0.25">
      <c r="A40" s="5"/>
      <c r="B40" s="5"/>
      <c r="C40" s="5"/>
      <c r="D40" s="5"/>
      <c r="E40" s="5"/>
      <c r="F40" s="5"/>
      <c r="G40" s="5"/>
      <c r="H40" s="5"/>
      <c r="I40" s="5"/>
      <c r="J40" s="5"/>
      <c r="K40" s="5"/>
      <c r="L40" s="5"/>
      <c r="M40" s="5"/>
      <c r="N40" s="5"/>
      <c r="O40" s="5"/>
      <c r="P40" s="5"/>
      <c r="Q40" s="5"/>
      <c r="R40" s="5"/>
      <c r="S40" s="5"/>
      <c r="T40" s="5"/>
      <c r="U40" s="5"/>
      <c r="V40" s="45"/>
      <c r="AA40" s="46"/>
      <c r="AB40" s="46"/>
      <c r="AC40" s="46"/>
      <c r="AD40" s="46"/>
      <c r="AE40" s="46"/>
      <c r="AF40" s="46"/>
      <c r="AG40" s="46"/>
      <c r="AH40" s="46"/>
      <c r="AI40" s="46"/>
      <c r="AJ40" s="46"/>
      <c r="AK40" s="46"/>
      <c r="AL40" s="46"/>
      <c r="AM40" s="46"/>
      <c r="AN40" s="46"/>
      <c r="AO40" s="46"/>
      <c r="AP40" s="46"/>
    </row>
    <row r="41" spans="1:42" ht="81" customHeight="1" x14ac:dyDescent="0.25">
      <c r="A41" s="672" t="s">
        <v>20</v>
      </c>
      <c r="B41" s="672" t="s">
        <v>21</v>
      </c>
      <c r="C41" s="672"/>
      <c r="D41" s="1311" t="s">
        <v>22</v>
      </c>
      <c r="E41" s="844" t="s">
        <v>582</v>
      </c>
      <c r="F41" s="1265"/>
      <c r="G41" s="1265"/>
      <c r="H41" s="1265"/>
      <c r="I41" s="845"/>
      <c r="J41" s="1118" t="s">
        <v>583</v>
      </c>
      <c r="K41" s="1120"/>
      <c r="L41" s="1118" t="s">
        <v>620</v>
      </c>
      <c r="M41" s="1120"/>
      <c r="N41" s="1118" t="s">
        <v>96</v>
      </c>
      <c r="O41" s="1120"/>
      <c r="P41" s="691" t="s">
        <v>23</v>
      </c>
      <c r="Q41" s="691"/>
      <c r="R41" s="691"/>
      <c r="S41" s="691" t="s">
        <v>148</v>
      </c>
      <c r="T41" s="740" t="s">
        <v>7</v>
      </c>
      <c r="U41" s="679" t="s">
        <v>24</v>
      </c>
      <c r="V41" s="619">
        <v>2020</v>
      </c>
      <c r="W41" s="619"/>
      <c r="X41" s="619"/>
      <c r="Y41" s="619"/>
      <c r="AA41" s="590" t="s">
        <v>1253</v>
      </c>
      <c r="AB41" s="590"/>
      <c r="AC41" s="590"/>
      <c r="AD41" s="590"/>
      <c r="AE41" s="590" t="s">
        <v>1254</v>
      </c>
      <c r="AF41" s="590"/>
      <c r="AG41" s="590"/>
      <c r="AH41" s="590"/>
      <c r="AI41" s="590" t="s">
        <v>1255</v>
      </c>
      <c r="AJ41" s="590"/>
      <c r="AK41" s="590"/>
      <c r="AL41" s="590"/>
      <c r="AM41" s="590" t="s">
        <v>1256</v>
      </c>
      <c r="AN41" s="590"/>
      <c r="AO41" s="590"/>
      <c r="AP41" s="590"/>
    </row>
    <row r="42" spans="1:42" ht="153" customHeight="1" x14ac:dyDescent="0.25">
      <c r="A42" s="672"/>
      <c r="B42" s="672"/>
      <c r="C42" s="672"/>
      <c r="D42" s="1312"/>
      <c r="E42" s="846"/>
      <c r="F42" s="1266"/>
      <c r="G42" s="1266"/>
      <c r="H42" s="1266"/>
      <c r="I42" s="847"/>
      <c r="J42" s="1121"/>
      <c r="K42" s="1123"/>
      <c r="L42" s="1121"/>
      <c r="M42" s="1123"/>
      <c r="N42" s="1121"/>
      <c r="O42" s="1123"/>
      <c r="P42" s="691"/>
      <c r="Q42" s="691"/>
      <c r="R42" s="691"/>
      <c r="S42" s="691"/>
      <c r="T42" s="741"/>
      <c r="U42" s="679"/>
      <c r="V42" s="77" t="s">
        <v>11</v>
      </c>
      <c r="W42" s="77" t="s">
        <v>12</v>
      </c>
      <c r="X42" s="39" t="s">
        <v>9</v>
      </c>
      <c r="Y42" s="166" t="s">
        <v>10</v>
      </c>
      <c r="AA42" s="201" t="s">
        <v>13</v>
      </c>
      <c r="AB42" s="201" t="s">
        <v>14</v>
      </c>
      <c r="AC42" s="165" t="s">
        <v>9</v>
      </c>
      <c r="AD42" s="166" t="s">
        <v>10</v>
      </c>
      <c r="AE42" s="201" t="s">
        <v>13</v>
      </c>
      <c r="AF42" s="201" t="s">
        <v>14</v>
      </c>
      <c r="AG42" s="165" t="s">
        <v>9</v>
      </c>
      <c r="AH42" s="166" t="s">
        <v>10</v>
      </c>
      <c r="AI42" s="201" t="s">
        <v>13</v>
      </c>
      <c r="AJ42" s="201" t="s">
        <v>14</v>
      </c>
      <c r="AK42" s="165" t="s">
        <v>9</v>
      </c>
      <c r="AL42" s="166" t="s">
        <v>10</v>
      </c>
      <c r="AM42" s="201" t="s">
        <v>13</v>
      </c>
      <c r="AN42" s="201" t="s">
        <v>14</v>
      </c>
      <c r="AO42" s="165" t="s">
        <v>9</v>
      </c>
      <c r="AP42" s="166" t="s">
        <v>10</v>
      </c>
    </row>
    <row r="43" spans="1:42" ht="409.5" customHeight="1" x14ac:dyDescent="0.25">
      <c r="A43" s="143" t="s">
        <v>459</v>
      </c>
      <c r="B43" s="828" t="s">
        <v>315</v>
      </c>
      <c r="C43" s="828"/>
      <c r="D43" s="135" t="s">
        <v>674</v>
      </c>
      <c r="E43" s="1318" t="s">
        <v>319</v>
      </c>
      <c r="F43" s="1318"/>
      <c r="G43" s="1318"/>
      <c r="H43" s="1318"/>
      <c r="I43" s="1318"/>
      <c r="J43" s="996" t="s">
        <v>319</v>
      </c>
      <c r="K43" s="997"/>
      <c r="L43" s="1316" t="s">
        <v>675</v>
      </c>
      <c r="M43" s="1317"/>
      <c r="N43" s="1316" t="s">
        <v>97</v>
      </c>
      <c r="O43" s="1317"/>
      <c r="P43" s="829" t="s">
        <v>677</v>
      </c>
      <c r="Q43" s="829"/>
      <c r="R43" s="829"/>
      <c r="S43" s="126"/>
      <c r="T43" s="80"/>
      <c r="U43" s="125">
        <v>1</v>
      </c>
      <c r="V43" s="167">
        <v>25</v>
      </c>
      <c r="W43" s="182"/>
      <c r="X43" s="356">
        <f>W43/V43</f>
        <v>0</v>
      </c>
      <c r="Y43" s="42">
        <f>X43</f>
        <v>0</v>
      </c>
      <c r="AA43" s="182"/>
      <c r="AB43" s="182"/>
      <c r="AC43" s="382" t="e">
        <f>AB43/AA43</f>
        <v>#DIV/0!</v>
      </c>
      <c r="AD43" s="42" t="e">
        <f>AC43</f>
        <v>#DIV/0!</v>
      </c>
      <c r="AE43" s="182"/>
      <c r="AF43" s="182"/>
      <c r="AG43" s="382" t="e">
        <f>AF43/AE43</f>
        <v>#DIV/0!</v>
      </c>
      <c r="AH43" s="42" t="e">
        <f>AG43</f>
        <v>#DIV/0!</v>
      </c>
      <c r="AI43" s="182"/>
      <c r="AJ43" s="182"/>
      <c r="AK43" s="382" t="e">
        <f>AJ43/AI43</f>
        <v>#DIV/0!</v>
      </c>
      <c r="AL43" s="42" t="e">
        <f>AK43</f>
        <v>#DIV/0!</v>
      </c>
      <c r="AM43" s="182">
        <f>+V43</f>
        <v>25</v>
      </c>
      <c r="AN43" s="182"/>
      <c r="AO43" s="255">
        <v>0</v>
      </c>
      <c r="AP43" s="42">
        <f>AO43</f>
        <v>0</v>
      </c>
    </row>
    <row r="44" spans="1:42" ht="409.5" customHeight="1" x14ac:dyDescent="0.25">
      <c r="A44" s="143" t="s">
        <v>459</v>
      </c>
      <c r="B44" s="828" t="s">
        <v>315</v>
      </c>
      <c r="C44" s="828"/>
      <c r="D44" s="135" t="s">
        <v>674</v>
      </c>
      <c r="E44" s="1318" t="s">
        <v>319</v>
      </c>
      <c r="F44" s="1318"/>
      <c r="G44" s="1318"/>
      <c r="H44" s="1318"/>
      <c r="I44" s="1318"/>
      <c r="J44" s="996" t="s">
        <v>319</v>
      </c>
      <c r="K44" s="997"/>
      <c r="L44" s="1316" t="s">
        <v>676</v>
      </c>
      <c r="M44" s="1317"/>
      <c r="N44" s="1316" t="s">
        <v>97</v>
      </c>
      <c r="O44" s="1317"/>
      <c r="P44" s="829" t="s">
        <v>319</v>
      </c>
      <c r="Q44" s="829"/>
      <c r="R44" s="829"/>
      <c r="S44" s="126"/>
      <c r="T44" s="80"/>
      <c r="U44" s="127"/>
      <c r="V44" s="167">
        <v>0</v>
      </c>
      <c r="W44" s="182"/>
      <c r="X44" s="356" t="e">
        <f>W44/V44</f>
        <v>#DIV/0!</v>
      </c>
      <c r="Y44" s="42" t="e">
        <f>X44</f>
        <v>#DIV/0!</v>
      </c>
      <c r="AA44" s="182"/>
      <c r="AB44" s="182"/>
      <c r="AC44" s="382" t="e">
        <f>AB44/AA44</f>
        <v>#DIV/0!</v>
      </c>
      <c r="AD44" s="42" t="e">
        <f>AC44</f>
        <v>#DIV/0!</v>
      </c>
      <c r="AE44" s="182"/>
      <c r="AF44" s="182"/>
      <c r="AG44" s="382" t="e">
        <f>AF44/AE44</f>
        <v>#DIV/0!</v>
      </c>
      <c r="AH44" s="42" t="e">
        <f>AG44</f>
        <v>#DIV/0!</v>
      </c>
      <c r="AI44" s="182"/>
      <c r="AJ44" s="182"/>
      <c r="AK44" s="382" t="e">
        <f>AJ44/AI44</f>
        <v>#DIV/0!</v>
      </c>
      <c r="AL44" s="42" t="e">
        <f>AK44</f>
        <v>#DIV/0!</v>
      </c>
      <c r="AM44" s="182">
        <f>+V44</f>
        <v>0</v>
      </c>
      <c r="AN44" s="182"/>
      <c r="AO44" s="255">
        <v>0</v>
      </c>
      <c r="AP44" s="42">
        <f>AO44</f>
        <v>0</v>
      </c>
    </row>
    <row r="45" spans="1:42" ht="297" customHeight="1" x14ac:dyDescent="0.25">
      <c r="A45" s="143" t="s">
        <v>459</v>
      </c>
      <c r="B45" s="828" t="s">
        <v>315</v>
      </c>
      <c r="C45" s="828"/>
      <c r="D45" s="135" t="s">
        <v>674</v>
      </c>
      <c r="E45" s="830" t="s">
        <v>319</v>
      </c>
      <c r="F45" s="830"/>
      <c r="G45" s="830"/>
      <c r="H45" s="830"/>
      <c r="I45" s="830"/>
      <c r="J45" s="996" t="s">
        <v>319</v>
      </c>
      <c r="K45" s="997"/>
      <c r="L45" s="1316" t="s">
        <v>532</v>
      </c>
      <c r="M45" s="1317"/>
      <c r="N45" s="1316" t="s">
        <v>97</v>
      </c>
      <c r="O45" s="1317"/>
      <c r="P45" s="829" t="s">
        <v>319</v>
      </c>
      <c r="Q45" s="829"/>
      <c r="R45" s="829"/>
      <c r="S45" s="126"/>
      <c r="T45" s="80"/>
      <c r="U45" s="125"/>
      <c r="V45" s="167">
        <v>0</v>
      </c>
      <c r="W45" s="182"/>
      <c r="X45" s="356" t="e">
        <f>W45/V45</f>
        <v>#DIV/0!</v>
      </c>
      <c r="Y45" s="42" t="e">
        <f>X45</f>
        <v>#DIV/0!</v>
      </c>
      <c r="AA45" s="182"/>
      <c r="AB45" s="182"/>
      <c r="AC45" s="382" t="e">
        <f>AB45/AA45</f>
        <v>#DIV/0!</v>
      </c>
      <c r="AD45" s="42" t="e">
        <f>AC45</f>
        <v>#DIV/0!</v>
      </c>
      <c r="AE45" s="182"/>
      <c r="AF45" s="182"/>
      <c r="AG45" s="382" t="e">
        <f>AF45/AE45</f>
        <v>#DIV/0!</v>
      </c>
      <c r="AH45" s="42" t="e">
        <f>AG45</f>
        <v>#DIV/0!</v>
      </c>
      <c r="AI45" s="182"/>
      <c r="AJ45" s="182"/>
      <c r="AK45" s="382" t="e">
        <f>AJ45/AI45</f>
        <v>#DIV/0!</v>
      </c>
      <c r="AL45" s="42" t="e">
        <f>AK45</f>
        <v>#DIV/0!</v>
      </c>
      <c r="AM45" s="182">
        <f>+V45</f>
        <v>0</v>
      </c>
      <c r="AN45" s="182"/>
      <c r="AO45" s="255">
        <v>0</v>
      </c>
      <c r="AP45" s="42">
        <f>AO45</f>
        <v>0</v>
      </c>
    </row>
    <row r="46" spans="1:42" ht="267.75" customHeight="1" x14ac:dyDescent="0.25">
      <c r="A46" s="143" t="s">
        <v>459</v>
      </c>
      <c r="B46" s="828" t="s">
        <v>315</v>
      </c>
      <c r="C46" s="828"/>
      <c r="D46" s="135" t="s">
        <v>674</v>
      </c>
      <c r="E46" s="830" t="s">
        <v>319</v>
      </c>
      <c r="F46" s="830"/>
      <c r="G46" s="830"/>
      <c r="H46" s="830"/>
      <c r="I46" s="830"/>
      <c r="J46" s="996" t="s">
        <v>319</v>
      </c>
      <c r="K46" s="997"/>
      <c r="L46" s="1316" t="s">
        <v>567</v>
      </c>
      <c r="M46" s="1317"/>
      <c r="N46" s="1316" t="s">
        <v>97</v>
      </c>
      <c r="O46" s="1317"/>
      <c r="P46" s="829" t="s">
        <v>319</v>
      </c>
      <c r="Q46" s="829"/>
      <c r="R46" s="829"/>
      <c r="S46" s="126"/>
      <c r="T46" s="80"/>
      <c r="U46" s="125"/>
      <c r="V46" s="167">
        <v>0</v>
      </c>
      <c r="W46" s="182"/>
      <c r="X46" s="356" t="e">
        <f>W46/V46</f>
        <v>#DIV/0!</v>
      </c>
      <c r="Y46" s="42" t="e">
        <f>X46</f>
        <v>#DIV/0!</v>
      </c>
      <c r="AA46" s="182"/>
      <c r="AB46" s="182"/>
      <c r="AC46" s="382" t="e">
        <f>AB46/AA46</f>
        <v>#DIV/0!</v>
      </c>
      <c r="AD46" s="42" t="e">
        <f>AC46</f>
        <v>#DIV/0!</v>
      </c>
      <c r="AE46" s="182"/>
      <c r="AF46" s="182"/>
      <c r="AG46" s="382" t="e">
        <f>AF46/AE46</f>
        <v>#DIV/0!</v>
      </c>
      <c r="AH46" s="42" t="e">
        <f>AG46</f>
        <v>#DIV/0!</v>
      </c>
      <c r="AI46" s="182"/>
      <c r="AJ46" s="182"/>
      <c r="AK46" s="382" t="e">
        <f>AJ46/AI46</f>
        <v>#DIV/0!</v>
      </c>
      <c r="AL46" s="42" t="e">
        <f>AK46</f>
        <v>#DIV/0!</v>
      </c>
      <c r="AM46" s="182">
        <f>+V46</f>
        <v>0</v>
      </c>
      <c r="AN46" s="182"/>
      <c r="AO46" s="255">
        <v>0</v>
      </c>
      <c r="AP46" s="42">
        <f>AO46</f>
        <v>0</v>
      </c>
    </row>
    <row r="47" spans="1:42" ht="252" hidden="1" x14ac:dyDescent="0.25">
      <c r="A47" s="1234"/>
      <c r="B47" s="1315"/>
      <c r="C47" s="212"/>
      <c r="D47" s="8"/>
      <c r="E47" s="91"/>
      <c r="F47" s="793"/>
      <c r="G47" s="793"/>
      <c r="H47" s="793"/>
      <c r="I47" s="793"/>
      <c r="J47" s="8"/>
      <c r="K47" s="92"/>
      <c r="L47" s="793"/>
      <c r="M47" s="793"/>
      <c r="N47" s="793"/>
      <c r="O47" s="8" t="s">
        <v>97</v>
      </c>
      <c r="P47" s="829" t="s">
        <v>418</v>
      </c>
      <c r="Q47" s="829"/>
      <c r="R47" s="829"/>
      <c r="S47" s="126" t="s">
        <v>149</v>
      </c>
      <c r="T47" s="80" t="s">
        <v>110</v>
      </c>
      <c r="U47" s="125">
        <v>1</v>
      </c>
    </row>
    <row r="48" spans="1:42" ht="252" hidden="1" x14ac:dyDescent="0.25">
      <c r="A48" s="1234"/>
      <c r="B48" s="1234"/>
      <c r="C48" s="8"/>
      <c r="D48" s="8"/>
      <c r="E48" s="91"/>
      <c r="F48" s="793"/>
      <c r="G48" s="793"/>
      <c r="H48" s="793"/>
      <c r="I48" s="793"/>
      <c r="J48" s="8"/>
      <c r="K48" s="92"/>
      <c r="L48" s="793"/>
      <c r="M48" s="793"/>
      <c r="N48" s="793"/>
      <c r="O48" s="8" t="s">
        <v>97</v>
      </c>
      <c r="P48" s="829" t="s">
        <v>412</v>
      </c>
      <c r="Q48" s="829"/>
      <c r="R48" s="829"/>
      <c r="S48" s="126" t="s">
        <v>149</v>
      </c>
      <c r="T48" s="80" t="s">
        <v>110</v>
      </c>
      <c r="U48" s="125">
        <v>1</v>
      </c>
    </row>
    <row r="49" spans="1:256" s="45" customFormat="1" ht="204" hidden="1" customHeight="1" x14ac:dyDescent="0.25">
      <c r="A49" s="786"/>
      <c r="B49" s="787"/>
      <c r="C49" s="788"/>
      <c r="D49" s="789"/>
      <c r="E49" s="789"/>
      <c r="F49" s="790"/>
      <c r="G49" s="788"/>
      <c r="H49" s="789"/>
      <c r="I49" s="790"/>
      <c r="J49" s="788"/>
      <c r="K49" s="789"/>
      <c r="L49" s="790"/>
      <c r="M49" s="8"/>
      <c r="N49" s="8"/>
      <c r="O49" s="8"/>
      <c r="P49" s="791"/>
      <c r="Q49" s="791"/>
      <c r="R49" s="791"/>
      <c r="S49" s="791"/>
      <c r="T49" s="117"/>
      <c r="U49" s="24"/>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row>
    <row r="50" spans="1:256" s="45" customFormat="1" x14ac:dyDescent="0.25">
      <c r="A50" s="40"/>
      <c r="B50" s="40"/>
      <c r="C50" s="40"/>
      <c r="D50" s="40"/>
      <c r="E50" s="40"/>
      <c r="F50" s="40"/>
      <c r="G50" s="40"/>
      <c r="H50" s="40"/>
      <c r="I50" s="40"/>
      <c r="J50" s="40"/>
      <c r="K50" s="40"/>
      <c r="L50" s="40"/>
      <c r="M50" s="40"/>
      <c r="N50" s="40"/>
      <c r="O50" s="40"/>
      <c r="P50" s="40"/>
      <c r="Q50" s="40"/>
      <c r="R50" s="40"/>
      <c r="S50" s="85"/>
      <c r="T50" s="40"/>
      <c r="U50" s="40"/>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row>
    <row r="52" spans="1:256" ht="96.75" customHeight="1" x14ac:dyDescent="0.25">
      <c r="A52" s="596" t="s">
        <v>624</v>
      </c>
      <c r="B52" s="59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AA52" s="644" t="s">
        <v>1252</v>
      </c>
      <c r="AB52" s="645"/>
      <c r="AC52" s="645"/>
      <c r="AD52" s="645"/>
      <c r="AE52" s="645"/>
      <c r="AF52" s="645"/>
      <c r="AG52" s="645"/>
      <c r="AH52" s="645"/>
      <c r="AI52" s="645"/>
      <c r="AJ52" s="645"/>
      <c r="AK52" s="645"/>
      <c r="AL52" s="645"/>
      <c r="AM52" s="645"/>
      <c r="AN52" s="645"/>
      <c r="AO52" s="645"/>
      <c r="AP52" s="646"/>
    </row>
    <row r="53" spans="1:256" s="45" customFormat="1" ht="16.5" customHeight="1" x14ac:dyDescent="0.25">
      <c r="A53" s="9"/>
      <c r="B53" s="9"/>
      <c r="C53" s="9"/>
      <c r="D53" s="9"/>
      <c r="E53" s="9"/>
      <c r="F53" s="9"/>
      <c r="G53" s="9"/>
      <c r="H53" s="9"/>
      <c r="I53" s="9"/>
      <c r="J53" s="9"/>
      <c r="K53" s="9"/>
      <c r="L53" s="9"/>
      <c r="M53" s="9"/>
      <c r="N53" s="9"/>
      <c r="O53" s="9"/>
      <c r="P53" s="9"/>
      <c r="Q53" s="9"/>
      <c r="R53" s="9"/>
      <c r="S53" s="87"/>
      <c r="T53" s="9"/>
      <c r="U53" s="9"/>
      <c r="AA53" s="46"/>
      <c r="AB53" s="46"/>
      <c r="AC53" s="46"/>
      <c r="AD53" s="46"/>
      <c r="AE53" s="46"/>
      <c r="AF53" s="46"/>
      <c r="AG53" s="46"/>
      <c r="AH53" s="46"/>
      <c r="AI53" s="46"/>
      <c r="AJ53" s="46"/>
      <c r="AK53" s="46"/>
      <c r="AL53" s="46"/>
      <c r="AM53" s="46"/>
      <c r="AN53" s="46"/>
      <c r="AO53" s="46"/>
      <c r="AP53" s="46"/>
    </row>
    <row r="54" spans="1:256" s="28" customFormat="1" ht="159.75" customHeight="1" x14ac:dyDescent="0.25">
      <c r="A54" s="1313" t="s">
        <v>22</v>
      </c>
      <c r="B54" s="715" t="s">
        <v>81</v>
      </c>
      <c r="C54" s="715"/>
      <c r="D54" s="715" t="s">
        <v>108</v>
      </c>
      <c r="E54" s="715" t="s">
        <v>93</v>
      </c>
      <c r="F54" s="715" t="s">
        <v>85</v>
      </c>
      <c r="G54" s="715"/>
      <c r="H54" s="716" t="s">
        <v>26</v>
      </c>
      <c r="I54" s="717"/>
      <c r="J54" s="718"/>
      <c r="K54" s="715" t="s">
        <v>82</v>
      </c>
      <c r="L54" s="715" t="s">
        <v>83</v>
      </c>
      <c r="M54" s="715" t="s">
        <v>28</v>
      </c>
      <c r="N54" s="591" t="s">
        <v>104</v>
      </c>
      <c r="O54" s="591" t="s">
        <v>105</v>
      </c>
      <c r="P54" s="696" t="s">
        <v>106</v>
      </c>
      <c r="Q54" s="697"/>
      <c r="R54" s="698"/>
      <c r="S54" s="709" t="s">
        <v>148</v>
      </c>
      <c r="T54" s="679" t="s">
        <v>7</v>
      </c>
      <c r="U54" s="708" t="s">
        <v>1314</v>
      </c>
      <c r="V54" s="619">
        <v>2020</v>
      </c>
      <c r="W54" s="619"/>
      <c r="X54" s="619"/>
      <c r="Y54" s="619"/>
      <c r="AA54" s="590" t="s">
        <v>1253</v>
      </c>
      <c r="AB54" s="590"/>
      <c r="AC54" s="590"/>
      <c r="AD54" s="590"/>
      <c r="AE54" s="590" t="s">
        <v>1254</v>
      </c>
      <c r="AF54" s="590"/>
      <c r="AG54" s="590"/>
      <c r="AH54" s="590"/>
      <c r="AI54" s="590" t="s">
        <v>1255</v>
      </c>
      <c r="AJ54" s="590"/>
      <c r="AK54" s="590"/>
      <c r="AL54" s="590"/>
      <c r="AM54" s="590" t="s">
        <v>1256</v>
      </c>
      <c r="AN54" s="590"/>
      <c r="AO54" s="590"/>
      <c r="AP54" s="590"/>
    </row>
    <row r="55" spans="1:256" s="28" customFormat="1" ht="87.75" customHeight="1" x14ac:dyDescent="0.25">
      <c r="A55" s="1314"/>
      <c r="B55" s="715"/>
      <c r="C55" s="715"/>
      <c r="D55" s="715"/>
      <c r="E55" s="715"/>
      <c r="F55" s="715"/>
      <c r="G55" s="715"/>
      <c r="H55" s="719"/>
      <c r="I55" s="720"/>
      <c r="J55" s="721"/>
      <c r="K55" s="715"/>
      <c r="L55" s="715"/>
      <c r="M55" s="715"/>
      <c r="N55" s="591"/>
      <c r="O55" s="591"/>
      <c r="P55" s="699"/>
      <c r="Q55" s="700"/>
      <c r="R55" s="701"/>
      <c r="S55" s="710"/>
      <c r="T55" s="679"/>
      <c r="U55" s="708"/>
      <c r="V55" s="77" t="s">
        <v>11</v>
      </c>
      <c r="W55" s="77" t="s">
        <v>12</v>
      </c>
      <c r="X55" s="39" t="s">
        <v>9</v>
      </c>
      <c r="Y55" s="166" t="s">
        <v>10</v>
      </c>
      <c r="AA55" s="201" t="s">
        <v>13</v>
      </c>
      <c r="AB55" s="201" t="s">
        <v>14</v>
      </c>
      <c r="AC55" s="165" t="s">
        <v>9</v>
      </c>
      <c r="AD55" s="166" t="s">
        <v>10</v>
      </c>
      <c r="AE55" s="201" t="s">
        <v>13</v>
      </c>
      <c r="AF55" s="201" t="s">
        <v>14</v>
      </c>
      <c r="AG55" s="165" t="s">
        <v>9</v>
      </c>
      <c r="AH55" s="166" t="s">
        <v>10</v>
      </c>
      <c r="AI55" s="201" t="s">
        <v>13</v>
      </c>
      <c r="AJ55" s="201" t="s">
        <v>14</v>
      </c>
      <c r="AK55" s="165" t="s">
        <v>9</v>
      </c>
      <c r="AL55" s="166" t="s">
        <v>10</v>
      </c>
      <c r="AM55" s="201" t="s">
        <v>13</v>
      </c>
      <c r="AN55" s="201" t="s">
        <v>14</v>
      </c>
      <c r="AO55" s="165" t="s">
        <v>9</v>
      </c>
      <c r="AP55" s="166" t="s">
        <v>10</v>
      </c>
    </row>
    <row r="56" spans="1:256" s="49" customFormat="1" ht="215.25" customHeight="1" x14ac:dyDescent="0.25">
      <c r="A56" s="135" t="s">
        <v>319</v>
      </c>
      <c r="B56" s="1011" t="s">
        <v>84</v>
      </c>
      <c r="C56" s="1013"/>
      <c r="D56" s="214" t="s">
        <v>538</v>
      </c>
      <c r="E56" s="103" t="s">
        <v>578</v>
      </c>
      <c r="F56" s="1000" t="s">
        <v>539</v>
      </c>
      <c r="G56" s="1001"/>
      <c r="H56" s="1302" t="s">
        <v>1384</v>
      </c>
      <c r="I56" s="1303"/>
      <c r="J56" s="1304"/>
      <c r="K56" s="263"/>
      <c r="L56" s="263">
        <v>210</v>
      </c>
      <c r="M56" s="264"/>
      <c r="N56" s="265">
        <v>180000000</v>
      </c>
      <c r="O56" s="265"/>
      <c r="P56" s="587" t="s">
        <v>107</v>
      </c>
      <c r="Q56" s="588"/>
      <c r="R56" s="589"/>
      <c r="S56" s="93" t="s">
        <v>151</v>
      </c>
      <c r="T56" s="80" t="s">
        <v>58</v>
      </c>
      <c r="U56" s="294">
        <v>1</v>
      </c>
      <c r="V56" s="399">
        <v>1</v>
      </c>
      <c r="W56" s="182"/>
      <c r="X56" s="356">
        <f t="shared" ref="X56:X90" si="10">W56/V56</f>
        <v>0</v>
      </c>
      <c r="Y56" s="42">
        <f t="shared" ref="Y56:Y90" si="11">X56</f>
        <v>0</v>
      </c>
      <c r="Z56" s="46"/>
      <c r="AA56" s="182"/>
      <c r="AB56" s="182"/>
      <c r="AC56" s="382" t="e">
        <f t="shared" ref="AC56:AC90" si="12">AB56/AA56</f>
        <v>#DIV/0!</v>
      </c>
      <c r="AD56" s="42" t="e">
        <f t="shared" ref="AD56:AD90" si="13">AC56</f>
        <v>#DIV/0!</v>
      </c>
      <c r="AE56" s="182"/>
      <c r="AF56" s="182"/>
      <c r="AG56" s="382" t="e">
        <f t="shared" ref="AG56:AG90" si="14">AF56/AE56</f>
        <v>#DIV/0!</v>
      </c>
      <c r="AH56" s="42" t="e">
        <f t="shared" ref="AH56:AH90" si="15">AG56</f>
        <v>#DIV/0!</v>
      </c>
      <c r="AI56" s="182"/>
      <c r="AJ56" s="182"/>
      <c r="AK56" s="382" t="e">
        <f t="shared" ref="AK56:AK90" si="16">AJ56/AI56</f>
        <v>#DIV/0!</v>
      </c>
      <c r="AL56" s="42" t="e">
        <f t="shared" ref="AL56:AL90" si="17">AK56</f>
        <v>#DIV/0!</v>
      </c>
      <c r="AM56" s="182">
        <f t="shared" ref="AM56:AM90" si="18">+V56</f>
        <v>1</v>
      </c>
      <c r="AN56" s="182"/>
      <c r="AO56" s="255">
        <v>0</v>
      </c>
      <c r="AP56" s="42">
        <f t="shared" ref="AP56:AP90" si="19">AO56</f>
        <v>0</v>
      </c>
    </row>
    <row r="57" spans="1:256" s="49" customFormat="1" ht="215.25" customHeight="1" x14ac:dyDescent="0.25">
      <c r="A57" s="135" t="s">
        <v>319</v>
      </c>
      <c r="B57" s="1011" t="s">
        <v>84</v>
      </c>
      <c r="C57" s="1013"/>
      <c r="D57" s="214" t="s">
        <v>535</v>
      </c>
      <c r="E57" s="103" t="s">
        <v>577</v>
      </c>
      <c r="F57" s="1000" t="s">
        <v>536</v>
      </c>
      <c r="G57" s="1001"/>
      <c r="H57" s="1302" t="s">
        <v>1388</v>
      </c>
      <c r="I57" s="1303"/>
      <c r="J57" s="1304"/>
      <c r="K57" s="263">
        <v>43861</v>
      </c>
      <c r="L57" s="263">
        <v>44071</v>
      </c>
      <c r="M57" s="264"/>
      <c r="N57" s="265">
        <v>60000000</v>
      </c>
      <c r="O57" s="265"/>
      <c r="P57" s="587" t="s">
        <v>107</v>
      </c>
      <c r="Q57" s="588"/>
      <c r="R57" s="589"/>
      <c r="S57" s="93" t="s">
        <v>151</v>
      </c>
      <c r="T57" s="80" t="s">
        <v>58</v>
      </c>
      <c r="U57" s="294">
        <v>1</v>
      </c>
      <c r="V57" s="399">
        <v>1</v>
      </c>
      <c r="W57" s="182"/>
      <c r="X57" s="356">
        <f t="shared" si="10"/>
        <v>0</v>
      </c>
      <c r="Y57" s="42">
        <f t="shared" si="11"/>
        <v>0</v>
      </c>
      <c r="Z57" s="46"/>
      <c r="AA57" s="182"/>
      <c r="AB57" s="182"/>
      <c r="AC57" s="382" t="e">
        <f t="shared" si="12"/>
        <v>#DIV/0!</v>
      </c>
      <c r="AD57" s="42" t="e">
        <f t="shared" si="13"/>
        <v>#DIV/0!</v>
      </c>
      <c r="AE57" s="182"/>
      <c r="AF57" s="182"/>
      <c r="AG57" s="382" t="e">
        <f t="shared" si="14"/>
        <v>#DIV/0!</v>
      </c>
      <c r="AH57" s="42" t="e">
        <f t="shared" si="15"/>
        <v>#DIV/0!</v>
      </c>
      <c r="AI57" s="182"/>
      <c r="AJ57" s="182"/>
      <c r="AK57" s="382" t="e">
        <f t="shared" si="16"/>
        <v>#DIV/0!</v>
      </c>
      <c r="AL57" s="42" t="e">
        <f t="shared" si="17"/>
        <v>#DIV/0!</v>
      </c>
      <c r="AM57" s="182">
        <f t="shared" si="18"/>
        <v>1</v>
      </c>
      <c r="AN57" s="182"/>
      <c r="AO57" s="255">
        <v>0</v>
      </c>
      <c r="AP57" s="42">
        <f t="shared" si="19"/>
        <v>0</v>
      </c>
    </row>
    <row r="58" spans="1:256" s="49" customFormat="1" ht="233.25" customHeight="1" x14ac:dyDescent="0.25">
      <c r="A58" s="135" t="s">
        <v>319</v>
      </c>
      <c r="B58" s="743" t="s">
        <v>84</v>
      </c>
      <c r="C58" s="745"/>
      <c r="D58" s="214" t="s">
        <v>532</v>
      </c>
      <c r="E58" s="103" t="s">
        <v>577</v>
      </c>
      <c r="F58" s="1000" t="s">
        <v>533</v>
      </c>
      <c r="G58" s="1001"/>
      <c r="H58" s="1302" t="s">
        <v>1396</v>
      </c>
      <c r="I58" s="1303"/>
      <c r="J58" s="1304"/>
      <c r="K58" s="263">
        <v>43861</v>
      </c>
      <c r="L58" s="263">
        <v>44221</v>
      </c>
      <c r="M58" s="264"/>
      <c r="N58" s="265">
        <v>386511000</v>
      </c>
      <c r="O58" s="265"/>
      <c r="P58" s="587" t="s">
        <v>107</v>
      </c>
      <c r="Q58" s="588"/>
      <c r="R58" s="589"/>
      <c r="S58" s="93" t="s">
        <v>151</v>
      </c>
      <c r="T58" s="80" t="s">
        <v>58</v>
      </c>
      <c r="U58" s="294">
        <v>1</v>
      </c>
      <c r="V58" s="399">
        <v>1</v>
      </c>
      <c r="W58" s="182"/>
      <c r="X58" s="356">
        <f t="shared" si="10"/>
        <v>0</v>
      </c>
      <c r="Y58" s="42">
        <f t="shared" si="11"/>
        <v>0</v>
      </c>
      <c r="Z58" s="46"/>
      <c r="AA58" s="182"/>
      <c r="AB58" s="182"/>
      <c r="AC58" s="382" t="e">
        <f t="shared" si="12"/>
        <v>#DIV/0!</v>
      </c>
      <c r="AD58" s="42" t="e">
        <f t="shared" si="13"/>
        <v>#DIV/0!</v>
      </c>
      <c r="AE58" s="182"/>
      <c r="AF58" s="182"/>
      <c r="AG58" s="382" t="e">
        <f t="shared" si="14"/>
        <v>#DIV/0!</v>
      </c>
      <c r="AH58" s="42" t="e">
        <f t="shared" si="15"/>
        <v>#DIV/0!</v>
      </c>
      <c r="AI58" s="182"/>
      <c r="AJ58" s="182"/>
      <c r="AK58" s="382" t="e">
        <f t="shared" si="16"/>
        <v>#DIV/0!</v>
      </c>
      <c r="AL58" s="42" t="e">
        <f t="shared" si="17"/>
        <v>#DIV/0!</v>
      </c>
      <c r="AM58" s="182">
        <f t="shared" si="18"/>
        <v>1</v>
      </c>
      <c r="AN58" s="182"/>
      <c r="AO58" s="255">
        <v>0</v>
      </c>
      <c r="AP58" s="42">
        <f t="shared" si="19"/>
        <v>0</v>
      </c>
    </row>
    <row r="59" spans="1:256" s="49" customFormat="1" ht="215.25" customHeight="1" x14ac:dyDescent="0.25">
      <c r="A59" s="135" t="s">
        <v>319</v>
      </c>
      <c r="B59" s="1011" t="s">
        <v>84</v>
      </c>
      <c r="C59" s="1013"/>
      <c r="D59" s="214" t="s">
        <v>532</v>
      </c>
      <c r="E59" s="103" t="s">
        <v>577</v>
      </c>
      <c r="F59" s="1000" t="s">
        <v>533</v>
      </c>
      <c r="G59" s="1001"/>
      <c r="H59" s="1302" t="s">
        <v>1400</v>
      </c>
      <c r="I59" s="1303"/>
      <c r="J59" s="1304"/>
      <c r="K59" s="263">
        <v>43840</v>
      </c>
      <c r="L59" s="263" t="e">
        <v>#VALUE!</v>
      </c>
      <c r="M59" s="264"/>
      <c r="N59" s="265">
        <v>115000000</v>
      </c>
      <c r="O59" s="265"/>
      <c r="P59" s="587" t="s">
        <v>107</v>
      </c>
      <c r="Q59" s="588"/>
      <c r="R59" s="589"/>
      <c r="S59" s="93" t="s">
        <v>151</v>
      </c>
      <c r="T59" s="80" t="s">
        <v>58</v>
      </c>
      <c r="U59" s="294">
        <v>1</v>
      </c>
      <c r="V59" s="399">
        <v>1</v>
      </c>
      <c r="W59" s="182"/>
      <c r="X59" s="356">
        <f t="shared" si="10"/>
        <v>0</v>
      </c>
      <c r="Y59" s="42">
        <f t="shared" si="11"/>
        <v>0</v>
      </c>
      <c r="Z59" s="46"/>
      <c r="AA59" s="182"/>
      <c r="AB59" s="182"/>
      <c r="AC59" s="382" t="e">
        <f t="shared" si="12"/>
        <v>#DIV/0!</v>
      </c>
      <c r="AD59" s="42" t="e">
        <f t="shared" si="13"/>
        <v>#DIV/0!</v>
      </c>
      <c r="AE59" s="182"/>
      <c r="AF59" s="182"/>
      <c r="AG59" s="382" t="e">
        <f t="shared" si="14"/>
        <v>#DIV/0!</v>
      </c>
      <c r="AH59" s="42" t="e">
        <f t="shared" si="15"/>
        <v>#DIV/0!</v>
      </c>
      <c r="AI59" s="182"/>
      <c r="AJ59" s="182"/>
      <c r="AK59" s="382" t="e">
        <f t="shared" si="16"/>
        <v>#DIV/0!</v>
      </c>
      <c r="AL59" s="42" t="e">
        <f t="shared" si="17"/>
        <v>#DIV/0!</v>
      </c>
      <c r="AM59" s="182">
        <f t="shared" si="18"/>
        <v>1</v>
      </c>
      <c r="AN59" s="182"/>
      <c r="AO59" s="255">
        <v>0</v>
      </c>
      <c r="AP59" s="42">
        <f t="shared" si="19"/>
        <v>0</v>
      </c>
    </row>
    <row r="60" spans="1:256" s="49" customFormat="1" ht="215.25" customHeight="1" x14ac:dyDescent="0.25">
      <c r="A60" s="135" t="s">
        <v>319</v>
      </c>
      <c r="B60" s="1011" t="s">
        <v>84</v>
      </c>
      <c r="C60" s="1013"/>
      <c r="D60" s="214" t="s">
        <v>547</v>
      </c>
      <c r="E60" s="103" t="s">
        <v>577</v>
      </c>
      <c r="F60" s="1000" t="s">
        <v>548</v>
      </c>
      <c r="G60" s="1001"/>
      <c r="H60" s="1302" t="s">
        <v>1396</v>
      </c>
      <c r="I60" s="1303"/>
      <c r="J60" s="1304"/>
      <c r="K60" s="263">
        <v>43861</v>
      </c>
      <c r="L60" s="263">
        <v>44221</v>
      </c>
      <c r="M60" s="264"/>
      <c r="N60" s="445">
        <v>614000000</v>
      </c>
      <c r="O60" s="265"/>
      <c r="P60" s="587" t="s">
        <v>107</v>
      </c>
      <c r="Q60" s="588"/>
      <c r="R60" s="589"/>
      <c r="S60" s="93" t="s">
        <v>151</v>
      </c>
      <c r="T60" s="80" t="s">
        <v>58</v>
      </c>
      <c r="U60" s="294">
        <v>1</v>
      </c>
      <c r="V60" s="399">
        <v>1</v>
      </c>
      <c r="W60" s="182"/>
      <c r="X60" s="356">
        <f t="shared" si="10"/>
        <v>0</v>
      </c>
      <c r="Y60" s="42">
        <f t="shared" si="11"/>
        <v>0</v>
      </c>
      <c r="Z60" s="46"/>
      <c r="AA60" s="182"/>
      <c r="AB60" s="182"/>
      <c r="AC60" s="382" t="e">
        <f t="shared" si="12"/>
        <v>#DIV/0!</v>
      </c>
      <c r="AD60" s="42" t="e">
        <f t="shared" si="13"/>
        <v>#DIV/0!</v>
      </c>
      <c r="AE60" s="182"/>
      <c r="AF60" s="182"/>
      <c r="AG60" s="382" t="e">
        <f t="shared" si="14"/>
        <v>#DIV/0!</v>
      </c>
      <c r="AH60" s="42" t="e">
        <f t="shared" si="15"/>
        <v>#DIV/0!</v>
      </c>
      <c r="AI60" s="182"/>
      <c r="AJ60" s="182"/>
      <c r="AK60" s="382" t="e">
        <f t="shared" si="16"/>
        <v>#DIV/0!</v>
      </c>
      <c r="AL60" s="42" t="e">
        <f t="shared" si="17"/>
        <v>#DIV/0!</v>
      </c>
      <c r="AM60" s="182">
        <f t="shared" si="18"/>
        <v>1</v>
      </c>
      <c r="AN60" s="182"/>
      <c r="AO60" s="255">
        <v>0</v>
      </c>
      <c r="AP60" s="42">
        <f t="shared" si="19"/>
        <v>0</v>
      </c>
    </row>
    <row r="61" spans="1:256" s="49" customFormat="1" ht="215.25" customHeight="1" x14ac:dyDescent="0.25">
      <c r="A61" s="135" t="s">
        <v>319</v>
      </c>
      <c r="B61" s="743" t="s">
        <v>84</v>
      </c>
      <c r="C61" s="745"/>
      <c r="D61" s="214" t="s">
        <v>541</v>
      </c>
      <c r="E61" s="103" t="s">
        <v>578</v>
      </c>
      <c r="F61" s="1000" t="s">
        <v>542</v>
      </c>
      <c r="G61" s="1001"/>
      <c r="H61" s="1302" t="s">
        <v>1396</v>
      </c>
      <c r="I61" s="1303"/>
      <c r="J61" s="1304"/>
      <c r="K61" s="263">
        <v>43861</v>
      </c>
      <c r="L61" s="263">
        <v>44221</v>
      </c>
      <c r="M61" s="264"/>
      <c r="N61" s="265">
        <v>39811000</v>
      </c>
      <c r="O61" s="265"/>
      <c r="P61" s="587" t="s">
        <v>107</v>
      </c>
      <c r="Q61" s="588"/>
      <c r="R61" s="589"/>
      <c r="S61" s="93" t="s">
        <v>151</v>
      </c>
      <c r="T61" s="80" t="s">
        <v>58</v>
      </c>
      <c r="U61" s="294">
        <v>1</v>
      </c>
      <c r="V61" s="399">
        <v>1</v>
      </c>
      <c r="W61" s="182"/>
      <c r="X61" s="356">
        <f t="shared" si="10"/>
        <v>0</v>
      </c>
      <c r="Y61" s="42">
        <f t="shared" si="11"/>
        <v>0</v>
      </c>
      <c r="Z61" s="46"/>
      <c r="AA61" s="182"/>
      <c r="AB61" s="182"/>
      <c r="AC61" s="382" t="e">
        <f t="shared" si="12"/>
        <v>#DIV/0!</v>
      </c>
      <c r="AD61" s="42" t="e">
        <f t="shared" si="13"/>
        <v>#DIV/0!</v>
      </c>
      <c r="AE61" s="182"/>
      <c r="AF61" s="182"/>
      <c r="AG61" s="382" t="e">
        <f t="shared" si="14"/>
        <v>#DIV/0!</v>
      </c>
      <c r="AH61" s="42" t="e">
        <f t="shared" si="15"/>
        <v>#DIV/0!</v>
      </c>
      <c r="AI61" s="182"/>
      <c r="AJ61" s="182"/>
      <c r="AK61" s="382" t="e">
        <f t="shared" si="16"/>
        <v>#DIV/0!</v>
      </c>
      <c r="AL61" s="42" t="e">
        <f t="shared" si="17"/>
        <v>#DIV/0!</v>
      </c>
      <c r="AM61" s="182">
        <f t="shared" si="18"/>
        <v>1</v>
      </c>
      <c r="AN61" s="182"/>
      <c r="AO61" s="255">
        <v>0</v>
      </c>
      <c r="AP61" s="42">
        <f t="shared" si="19"/>
        <v>0</v>
      </c>
    </row>
    <row r="62" spans="1:256" s="49" customFormat="1" ht="215.25" customHeight="1" x14ac:dyDescent="0.25">
      <c r="A62" s="135" t="s">
        <v>319</v>
      </c>
      <c r="B62" s="743" t="s">
        <v>84</v>
      </c>
      <c r="C62" s="745"/>
      <c r="D62" s="214" t="s">
        <v>564</v>
      </c>
      <c r="E62" s="103" t="s">
        <v>578</v>
      </c>
      <c r="F62" s="1000" t="s">
        <v>1475</v>
      </c>
      <c r="G62" s="1001"/>
      <c r="H62" s="1302" t="s">
        <v>1396</v>
      </c>
      <c r="I62" s="1303"/>
      <c r="J62" s="1304"/>
      <c r="K62" s="263">
        <v>43861</v>
      </c>
      <c r="L62" s="263">
        <v>44221</v>
      </c>
      <c r="M62" s="264"/>
      <c r="N62" s="265">
        <v>1346855130</v>
      </c>
      <c r="O62" s="265"/>
      <c r="P62" s="587" t="s">
        <v>107</v>
      </c>
      <c r="Q62" s="588"/>
      <c r="R62" s="589"/>
      <c r="S62" s="93" t="s">
        <v>151</v>
      </c>
      <c r="T62" s="80" t="s">
        <v>58</v>
      </c>
      <c r="U62" s="294">
        <v>1</v>
      </c>
      <c r="V62" s="399">
        <v>1</v>
      </c>
      <c r="W62" s="182"/>
      <c r="X62" s="356">
        <f t="shared" si="10"/>
        <v>0</v>
      </c>
      <c r="Y62" s="42">
        <f t="shared" si="11"/>
        <v>0</v>
      </c>
      <c r="Z62" s="46"/>
      <c r="AA62" s="182"/>
      <c r="AB62" s="182"/>
      <c r="AC62" s="382" t="e">
        <f t="shared" si="12"/>
        <v>#DIV/0!</v>
      </c>
      <c r="AD62" s="42" t="e">
        <f t="shared" si="13"/>
        <v>#DIV/0!</v>
      </c>
      <c r="AE62" s="182"/>
      <c r="AF62" s="182"/>
      <c r="AG62" s="382" t="e">
        <f t="shared" si="14"/>
        <v>#DIV/0!</v>
      </c>
      <c r="AH62" s="42" t="e">
        <f t="shared" si="15"/>
        <v>#DIV/0!</v>
      </c>
      <c r="AI62" s="182"/>
      <c r="AJ62" s="182"/>
      <c r="AK62" s="382" t="e">
        <f t="shared" si="16"/>
        <v>#DIV/0!</v>
      </c>
      <c r="AL62" s="42" t="e">
        <f t="shared" si="17"/>
        <v>#DIV/0!</v>
      </c>
      <c r="AM62" s="182">
        <f t="shared" si="18"/>
        <v>1</v>
      </c>
      <c r="AN62" s="182"/>
      <c r="AO62" s="255">
        <v>0</v>
      </c>
      <c r="AP62" s="42">
        <f t="shared" si="19"/>
        <v>0</v>
      </c>
    </row>
    <row r="63" spans="1:256" s="49" customFormat="1" ht="215.25" customHeight="1" x14ac:dyDescent="0.25">
      <c r="A63" s="135" t="s">
        <v>319</v>
      </c>
      <c r="B63" s="743" t="s">
        <v>84</v>
      </c>
      <c r="C63" s="745"/>
      <c r="D63" s="214" t="s">
        <v>564</v>
      </c>
      <c r="E63" s="103" t="s">
        <v>578</v>
      </c>
      <c r="F63" s="1000" t="s">
        <v>1475</v>
      </c>
      <c r="G63" s="1001"/>
      <c r="H63" s="1302" t="s">
        <v>1476</v>
      </c>
      <c r="I63" s="1303"/>
      <c r="J63" s="1304"/>
      <c r="K63" s="263">
        <v>43840</v>
      </c>
      <c r="L63" s="263" t="e">
        <v>#VALUE!</v>
      </c>
      <c r="M63" s="264"/>
      <c r="N63" s="265">
        <v>736668870</v>
      </c>
      <c r="O63" s="265"/>
      <c r="P63" s="587" t="s">
        <v>107</v>
      </c>
      <c r="Q63" s="588"/>
      <c r="R63" s="589"/>
      <c r="S63" s="93" t="s">
        <v>151</v>
      </c>
      <c r="T63" s="80" t="s">
        <v>58</v>
      </c>
      <c r="U63" s="294">
        <v>1</v>
      </c>
      <c r="V63" s="399">
        <v>1</v>
      </c>
      <c r="W63" s="182"/>
      <c r="X63" s="356">
        <f t="shared" si="10"/>
        <v>0</v>
      </c>
      <c r="Y63" s="42">
        <f t="shared" si="11"/>
        <v>0</v>
      </c>
      <c r="Z63" s="46"/>
      <c r="AA63" s="182"/>
      <c r="AB63" s="182"/>
      <c r="AC63" s="382" t="e">
        <f t="shared" si="12"/>
        <v>#DIV/0!</v>
      </c>
      <c r="AD63" s="42" t="e">
        <f t="shared" si="13"/>
        <v>#DIV/0!</v>
      </c>
      <c r="AE63" s="182"/>
      <c r="AF63" s="182"/>
      <c r="AG63" s="382" t="e">
        <f t="shared" si="14"/>
        <v>#DIV/0!</v>
      </c>
      <c r="AH63" s="42" t="e">
        <f t="shared" si="15"/>
        <v>#DIV/0!</v>
      </c>
      <c r="AI63" s="182"/>
      <c r="AJ63" s="182"/>
      <c r="AK63" s="382" t="e">
        <f t="shared" si="16"/>
        <v>#DIV/0!</v>
      </c>
      <c r="AL63" s="42" t="e">
        <f t="shared" si="17"/>
        <v>#DIV/0!</v>
      </c>
      <c r="AM63" s="182">
        <f t="shared" si="18"/>
        <v>1</v>
      </c>
      <c r="AN63" s="182"/>
      <c r="AO63" s="255">
        <v>0</v>
      </c>
      <c r="AP63" s="42">
        <f t="shared" si="19"/>
        <v>0</v>
      </c>
    </row>
    <row r="64" spans="1:256" s="49" customFormat="1" ht="215.25" customHeight="1" x14ac:dyDescent="0.25">
      <c r="A64" s="135" t="s">
        <v>319</v>
      </c>
      <c r="B64" s="743" t="s">
        <v>84</v>
      </c>
      <c r="C64" s="745"/>
      <c r="D64" s="214" t="s">
        <v>832</v>
      </c>
      <c r="E64" s="103" t="s">
        <v>578</v>
      </c>
      <c r="F64" s="1000" t="s">
        <v>1485</v>
      </c>
      <c r="G64" s="1001"/>
      <c r="H64" s="1302" t="s">
        <v>1396</v>
      </c>
      <c r="I64" s="1303"/>
      <c r="J64" s="1304"/>
      <c r="K64" s="263">
        <v>43861</v>
      </c>
      <c r="L64" s="263">
        <v>44221</v>
      </c>
      <c r="M64" s="264"/>
      <c r="N64" s="265">
        <v>1298236000</v>
      </c>
      <c r="O64" s="265"/>
      <c r="P64" s="587" t="s">
        <v>107</v>
      </c>
      <c r="Q64" s="588"/>
      <c r="R64" s="589"/>
      <c r="S64" s="93" t="s">
        <v>151</v>
      </c>
      <c r="T64" s="80" t="s">
        <v>58</v>
      </c>
      <c r="U64" s="294">
        <v>1</v>
      </c>
      <c r="V64" s="399">
        <v>1</v>
      </c>
      <c r="W64" s="182"/>
      <c r="X64" s="356">
        <f t="shared" si="10"/>
        <v>0</v>
      </c>
      <c r="Y64" s="42">
        <f t="shared" si="11"/>
        <v>0</v>
      </c>
      <c r="Z64" s="46"/>
      <c r="AA64" s="182"/>
      <c r="AB64" s="182"/>
      <c r="AC64" s="382" t="e">
        <f t="shared" si="12"/>
        <v>#DIV/0!</v>
      </c>
      <c r="AD64" s="42" t="e">
        <f t="shared" si="13"/>
        <v>#DIV/0!</v>
      </c>
      <c r="AE64" s="182"/>
      <c r="AF64" s="182"/>
      <c r="AG64" s="382" t="e">
        <f t="shared" si="14"/>
        <v>#DIV/0!</v>
      </c>
      <c r="AH64" s="42" t="e">
        <f t="shared" si="15"/>
        <v>#DIV/0!</v>
      </c>
      <c r="AI64" s="182"/>
      <c r="AJ64" s="182"/>
      <c r="AK64" s="382" t="e">
        <f t="shared" si="16"/>
        <v>#DIV/0!</v>
      </c>
      <c r="AL64" s="42" t="e">
        <f t="shared" si="17"/>
        <v>#DIV/0!</v>
      </c>
      <c r="AM64" s="182">
        <f t="shared" si="18"/>
        <v>1</v>
      </c>
      <c r="AN64" s="182"/>
      <c r="AO64" s="255">
        <v>0</v>
      </c>
      <c r="AP64" s="42">
        <f t="shared" si="19"/>
        <v>0</v>
      </c>
    </row>
    <row r="65" spans="1:42" s="49" customFormat="1" ht="215.25" customHeight="1" x14ac:dyDescent="0.25">
      <c r="A65" s="135" t="s">
        <v>319</v>
      </c>
      <c r="B65" s="743" t="s">
        <v>84</v>
      </c>
      <c r="C65" s="745"/>
      <c r="D65" s="214" t="s">
        <v>832</v>
      </c>
      <c r="E65" s="103" t="s">
        <v>578</v>
      </c>
      <c r="F65" s="1000" t="s">
        <v>1485</v>
      </c>
      <c r="G65" s="1001"/>
      <c r="H65" s="1302" t="s">
        <v>1476</v>
      </c>
      <c r="I65" s="1303"/>
      <c r="J65" s="1304"/>
      <c r="K65" s="263">
        <v>43840</v>
      </c>
      <c r="L65" s="263" t="e">
        <v>#VALUE!</v>
      </c>
      <c r="M65" s="264"/>
      <c r="N65" s="265">
        <v>405652000</v>
      </c>
      <c r="O65" s="265"/>
      <c r="P65" s="587" t="s">
        <v>107</v>
      </c>
      <c r="Q65" s="588"/>
      <c r="R65" s="589"/>
      <c r="S65" s="93" t="s">
        <v>151</v>
      </c>
      <c r="T65" s="80" t="s">
        <v>58</v>
      </c>
      <c r="U65" s="294">
        <v>1</v>
      </c>
      <c r="V65" s="399">
        <v>1</v>
      </c>
      <c r="W65" s="182"/>
      <c r="X65" s="356">
        <f t="shared" si="10"/>
        <v>0</v>
      </c>
      <c r="Y65" s="42">
        <f t="shared" si="11"/>
        <v>0</v>
      </c>
      <c r="Z65" s="46"/>
      <c r="AA65" s="182"/>
      <c r="AB65" s="182"/>
      <c r="AC65" s="382" t="e">
        <f t="shared" si="12"/>
        <v>#DIV/0!</v>
      </c>
      <c r="AD65" s="42" t="e">
        <f t="shared" si="13"/>
        <v>#DIV/0!</v>
      </c>
      <c r="AE65" s="182"/>
      <c r="AF65" s="182"/>
      <c r="AG65" s="382" t="e">
        <f t="shared" si="14"/>
        <v>#DIV/0!</v>
      </c>
      <c r="AH65" s="42" t="e">
        <f t="shared" si="15"/>
        <v>#DIV/0!</v>
      </c>
      <c r="AI65" s="182"/>
      <c r="AJ65" s="182"/>
      <c r="AK65" s="382" t="e">
        <f t="shared" si="16"/>
        <v>#DIV/0!</v>
      </c>
      <c r="AL65" s="42" t="e">
        <f t="shared" si="17"/>
        <v>#DIV/0!</v>
      </c>
      <c r="AM65" s="182">
        <f t="shared" si="18"/>
        <v>1</v>
      </c>
      <c r="AN65" s="182"/>
      <c r="AO65" s="255">
        <v>0</v>
      </c>
      <c r="AP65" s="42">
        <f t="shared" si="19"/>
        <v>0</v>
      </c>
    </row>
    <row r="66" spans="1:42" s="49" customFormat="1" ht="215.25" customHeight="1" x14ac:dyDescent="0.25">
      <c r="A66" s="135" t="s">
        <v>319</v>
      </c>
      <c r="B66" s="743" t="s">
        <v>84</v>
      </c>
      <c r="C66" s="745"/>
      <c r="D66" s="214" t="s">
        <v>553</v>
      </c>
      <c r="E66" s="103" t="s">
        <v>578</v>
      </c>
      <c r="F66" s="1000" t="s">
        <v>1489</v>
      </c>
      <c r="G66" s="1001"/>
      <c r="H66" s="1302" t="s">
        <v>1490</v>
      </c>
      <c r="I66" s="1303"/>
      <c r="J66" s="1304"/>
      <c r="K66" s="263">
        <v>43846</v>
      </c>
      <c r="L66" s="263">
        <v>44206</v>
      </c>
      <c r="M66" s="264"/>
      <c r="N66" s="265">
        <v>1262656411</v>
      </c>
      <c r="O66" s="265"/>
      <c r="P66" s="587" t="s">
        <v>107</v>
      </c>
      <c r="Q66" s="588"/>
      <c r="R66" s="589"/>
      <c r="S66" s="93" t="s">
        <v>151</v>
      </c>
      <c r="T66" s="80" t="s">
        <v>58</v>
      </c>
      <c r="U66" s="294">
        <v>1</v>
      </c>
      <c r="V66" s="399">
        <v>1</v>
      </c>
      <c r="W66" s="182"/>
      <c r="X66" s="356">
        <f t="shared" si="10"/>
        <v>0</v>
      </c>
      <c r="Y66" s="42">
        <f t="shared" si="11"/>
        <v>0</v>
      </c>
      <c r="Z66" s="46"/>
      <c r="AA66" s="182"/>
      <c r="AB66" s="182"/>
      <c r="AC66" s="382" t="e">
        <f t="shared" si="12"/>
        <v>#DIV/0!</v>
      </c>
      <c r="AD66" s="42" t="e">
        <f t="shared" si="13"/>
        <v>#DIV/0!</v>
      </c>
      <c r="AE66" s="182"/>
      <c r="AF66" s="182"/>
      <c r="AG66" s="382" t="e">
        <f t="shared" si="14"/>
        <v>#DIV/0!</v>
      </c>
      <c r="AH66" s="42" t="e">
        <f t="shared" si="15"/>
        <v>#DIV/0!</v>
      </c>
      <c r="AI66" s="182"/>
      <c r="AJ66" s="182"/>
      <c r="AK66" s="382" t="e">
        <f t="shared" si="16"/>
        <v>#DIV/0!</v>
      </c>
      <c r="AL66" s="42" t="e">
        <f t="shared" si="17"/>
        <v>#DIV/0!</v>
      </c>
      <c r="AM66" s="182">
        <f t="shared" si="18"/>
        <v>1</v>
      </c>
      <c r="AN66" s="182"/>
      <c r="AO66" s="255">
        <v>0</v>
      </c>
      <c r="AP66" s="42">
        <f t="shared" si="19"/>
        <v>0</v>
      </c>
    </row>
    <row r="67" spans="1:42" s="49" customFormat="1" ht="215.25" customHeight="1" x14ac:dyDescent="0.25">
      <c r="A67" s="135" t="s">
        <v>319</v>
      </c>
      <c r="B67" s="743" t="s">
        <v>84</v>
      </c>
      <c r="C67" s="745"/>
      <c r="D67" s="214" t="s">
        <v>553</v>
      </c>
      <c r="E67" s="103" t="s">
        <v>578</v>
      </c>
      <c r="F67" s="1000" t="s">
        <v>1489</v>
      </c>
      <c r="G67" s="1001"/>
      <c r="H67" s="1302" t="s">
        <v>1476</v>
      </c>
      <c r="I67" s="1303"/>
      <c r="J67" s="1304"/>
      <c r="K67" s="263">
        <v>43840</v>
      </c>
      <c r="L67" s="263" t="e">
        <v>#VALUE!</v>
      </c>
      <c r="M67" s="264"/>
      <c r="N67" s="265">
        <v>7817315000</v>
      </c>
      <c r="O67" s="265"/>
      <c r="P67" s="587" t="s">
        <v>107</v>
      </c>
      <c r="Q67" s="588"/>
      <c r="R67" s="589"/>
      <c r="S67" s="93" t="s">
        <v>151</v>
      </c>
      <c r="T67" s="80" t="s">
        <v>58</v>
      </c>
      <c r="U67" s="294">
        <v>1</v>
      </c>
      <c r="V67" s="399">
        <v>1</v>
      </c>
      <c r="W67" s="182"/>
      <c r="X67" s="356">
        <f t="shared" si="10"/>
        <v>0</v>
      </c>
      <c r="Y67" s="42">
        <f t="shared" si="11"/>
        <v>0</v>
      </c>
      <c r="Z67" s="46"/>
      <c r="AA67" s="182"/>
      <c r="AB67" s="182"/>
      <c r="AC67" s="382" t="e">
        <f t="shared" si="12"/>
        <v>#DIV/0!</v>
      </c>
      <c r="AD67" s="42" t="e">
        <f t="shared" si="13"/>
        <v>#DIV/0!</v>
      </c>
      <c r="AE67" s="182"/>
      <c r="AF67" s="182"/>
      <c r="AG67" s="382" t="e">
        <f t="shared" si="14"/>
        <v>#DIV/0!</v>
      </c>
      <c r="AH67" s="42" t="e">
        <f t="shared" si="15"/>
        <v>#DIV/0!</v>
      </c>
      <c r="AI67" s="182"/>
      <c r="AJ67" s="182"/>
      <c r="AK67" s="382" t="e">
        <f t="shared" si="16"/>
        <v>#DIV/0!</v>
      </c>
      <c r="AL67" s="42" t="e">
        <f t="shared" si="17"/>
        <v>#DIV/0!</v>
      </c>
      <c r="AM67" s="182">
        <f t="shared" si="18"/>
        <v>1</v>
      </c>
      <c r="AN67" s="182"/>
      <c r="AO67" s="255">
        <v>0</v>
      </c>
      <c r="AP67" s="42">
        <f t="shared" si="19"/>
        <v>0</v>
      </c>
    </row>
    <row r="68" spans="1:42" s="49" customFormat="1" ht="215.25" customHeight="1" x14ac:dyDescent="0.25">
      <c r="A68" s="135" t="s">
        <v>319</v>
      </c>
      <c r="B68" s="743" t="s">
        <v>84</v>
      </c>
      <c r="C68" s="745"/>
      <c r="D68" s="214" t="s">
        <v>553</v>
      </c>
      <c r="E68" s="103" t="s">
        <v>578</v>
      </c>
      <c r="F68" s="1000" t="s">
        <v>1489</v>
      </c>
      <c r="G68" s="1001"/>
      <c r="H68" s="1302" t="s">
        <v>1476</v>
      </c>
      <c r="I68" s="1303"/>
      <c r="J68" s="1304"/>
      <c r="K68" s="263">
        <v>43840</v>
      </c>
      <c r="L68" s="263" t="e">
        <v>#VALUE!</v>
      </c>
      <c r="M68" s="264"/>
      <c r="N68" s="265">
        <v>4076462905</v>
      </c>
      <c r="O68" s="265"/>
      <c r="P68" s="587" t="s">
        <v>107</v>
      </c>
      <c r="Q68" s="588"/>
      <c r="R68" s="589"/>
      <c r="S68" s="93" t="s">
        <v>151</v>
      </c>
      <c r="T68" s="80" t="s">
        <v>58</v>
      </c>
      <c r="U68" s="294">
        <v>1</v>
      </c>
      <c r="V68" s="399">
        <v>1</v>
      </c>
      <c r="W68" s="182"/>
      <c r="X68" s="356">
        <f t="shared" si="10"/>
        <v>0</v>
      </c>
      <c r="Y68" s="42">
        <f t="shared" si="11"/>
        <v>0</v>
      </c>
      <c r="Z68" s="46"/>
      <c r="AA68" s="182"/>
      <c r="AB68" s="182"/>
      <c r="AC68" s="382" t="e">
        <f t="shared" si="12"/>
        <v>#DIV/0!</v>
      </c>
      <c r="AD68" s="42" t="e">
        <f t="shared" si="13"/>
        <v>#DIV/0!</v>
      </c>
      <c r="AE68" s="182"/>
      <c r="AF68" s="182"/>
      <c r="AG68" s="382" t="e">
        <f t="shared" si="14"/>
        <v>#DIV/0!</v>
      </c>
      <c r="AH68" s="42" t="e">
        <f t="shared" si="15"/>
        <v>#DIV/0!</v>
      </c>
      <c r="AI68" s="182"/>
      <c r="AJ68" s="182"/>
      <c r="AK68" s="382" t="e">
        <f t="shared" si="16"/>
        <v>#DIV/0!</v>
      </c>
      <c r="AL68" s="42" t="e">
        <f t="shared" si="17"/>
        <v>#DIV/0!</v>
      </c>
      <c r="AM68" s="182">
        <f t="shared" si="18"/>
        <v>1</v>
      </c>
      <c r="AN68" s="182"/>
      <c r="AO68" s="255">
        <v>0</v>
      </c>
      <c r="AP68" s="42">
        <f t="shared" si="19"/>
        <v>0</v>
      </c>
    </row>
    <row r="69" spans="1:42" s="49" customFormat="1" ht="215.25" customHeight="1" x14ac:dyDescent="0.25">
      <c r="A69" s="135" t="s">
        <v>319</v>
      </c>
      <c r="B69" s="743" t="s">
        <v>84</v>
      </c>
      <c r="C69" s="745"/>
      <c r="D69" s="214" t="s">
        <v>553</v>
      </c>
      <c r="E69" s="103" t="s">
        <v>578</v>
      </c>
      <c r="F69" s="1000" t="s">
        <v>1489</v>
      </c>
      <c r="G69" s="1001"/>
      <c r="H69" s="1302" t="s">
        <v>1396</v>
      </c>
      <c r="I69" s="1303"/>
      <c r="J69" s="1304"/>
      <c r="K69" s="263">
        <v>43861</v>
      </c>
      <c r="L69" s="263">
        <v>44221</v>
      </c>
      <c r="M69" s="264"/>
      <c r="N69" s="265">
        <v>741855000</v>
      </c>
      <c r="O69" s="265"/>
      <c r="P69" s="587" t="s">
        <v>107</v>
      </c>
      <c r="Q69" s="588"/>
      <c r="R69" s="589"/>
      <c r="S69" s="93" t="s">
        <v>151</v>
      </c>
      <c r="T69" s="80" t="s">
        <v>58</v>
      </c>
      <c r="U69" s="294">
        <v>1</v>
      </c>
      <c r="V69" s="399">
        <v>1</v>
      </c>
      <c r="W69" s="182"/>
      <c r="X69" s="356">
        <f t="shared" si="10"/>
        <v>0</v>
      </c>
      <c r="Y69" s="42">
        <f t="shared" si="11"/>
        <v>0</v>
      </c>
      <c r="Z69" s="46"/>
      <c r="AA69" s="182"/>
      <c r="AB69" s="182"/>
      <c r="AC69" s="382" t="e">
        <f t="shared" si="12"/>
        <v>#DIV/0!</v>
      </c>
      <c r="AD69" s="42" t="e">
        <f t="shared" si="13"/>
        <v>#DIV/0!</v>
      </c>
      <c r="AE69" s="182"/>
      <c r="AF69" s="182"/>
      <c r="AG69" s="382" t="e">
        <f t="shared" si="14"/>
        <v>#DIV/0!</v>
      </c>
      <c r="AH69" s="42" t="e">
        <f t="shared" si="15"/>
        <v>#DIV/0!</v>
      </c>
      <c r="AI69" s="182"/>
      <c r="AJ69" s="182"/>
      <c r="AK69" s="382" t="e">
        <f t="shared" si="16"/>
        <v>#DIV/0!</v>
      </c>
      <c r="AL69" s="42" t="e">
        <f t="shared" si="17"/>
        <v>#DIV/0!</v>
      </c>
      <c r="AM69" s="182">
        <f t="shared" si="18"/>
        <v>1</v>
      </c>
      <c r="AN69" s="182"/>
      <c r="AO69" s="255">
        <v>0</v>
      </c>
      <c r="AP69" s="42">
        <f t="shared" si="19"/>
        <v>0</v>
      </c>
    </row>
    <row r="70" spans="1:42" s="49" customFormat="1" ht="215.25" customHeight="1" x14ac:dyDescent="0.25">
      <c r="A70" s="135" t="s">
        <v>319</v>
      </c>
      <c r="B70" s="743" t="s">
        <v>84</v>
      </c>
      <c r="C70" s="745"/>
      <c r="D70" s="214" t="s">
        <v>553</v>
      </c>
      <c r="E70" s="103" t="s">
        <v>578</v>
      </c>
      <c r="F70" s="1000" t="s">
        <v>1489</v>
      </c>
      <c r="G70" s="1001"/>
      <c r="H70" s="1302" t="s">
        <v>1363</v>
      </c>
      <c r="I70" s="1303"/>
      <c r="J70" s="1304"/>
      <c r="K70" s="263">
        <v>44013</v>
      </c>
      <c r="L70" s="263" t="e">
        <v>#VALUE!</v>
      </c>
      <c r="M70" s="264"/>
      <c r="N70" s="265">
        <v>727706000</v>
      </c>
      <c r="O70" s="265"/>
      <c r="P70" s="587" t="s">
        <v>107</v>
      </c>
      <c r="Q70" s="588"/>
      <c r="R70" s="589"/>
      <c r="S70" s="93" t="s">
        <v>151</v>
      </c>
      <c r="T70" s="80" t="s">
        <v>58</v>
      </c>
      <c r="U70" s="294">
        <v>1</v>
      </c>
      <c r="V70" s="399">
        <v>1</v>
      </c>
      <c r="W70" s="182"/>
      <c r="X70" s="356">
        <f t="shared" si="10"/>
        <v>0</v>
      </c>
      <c r="Y70" s="42">
        <f t="shared" si="11"/>
        <v>0</v>
      </c>
      <c r="Z70" s="46"/>
      <c r="AA70" s="182"/>
      <c r="AB70" s="182"/>
      <c r="AC70" s="382" t="e">
        <f t="shared" si="12"/>
        <v>#DIV/0!</v>
      </c>
      <c r="AD70" s="42" t="e">
        <f t="shared" si="13"/>
        <v>#DIV/0!</v>
      </c>
      <c r="AE70" s="182"/>
      <c r="AF70" s="182"/>
      <c r="AG70" s="382" t="e">
        <f t="shared" si="14"/>
        <v>#DIV/0!</v>
      </c>
      <c r="AH70" s="42" t="e">
        <f t="shared" si="15"/>
        <v>#DIV/0!</v>
      </c>
      <c r="AI70" s="182"/>
      <c r="AJ70" s="182"/>
      <c r="AK70" s="382" t="e">
        <f t="shared" si="16"/>
        <v>#DIV/0!</v>
      </c>
      <c r="AL70" s="42" t="e">
        <f t="shared" si="17"/>
        <v>#DIV/0!</v>
      </c>
      <c r="AM70" s="182">
        <f t="shared" si="18"/>
        <v>1</v>
      </c>
      <c r="AN70" s="182"/>
      <c r="AO70" s="255">
        <v>0</v>
      </c>
      <c r="AP70" s="42">
        <f t="shared" si="19"/>
        <v>0</v>
      </c>
    </row>
    <row r="71" spans="1:42" s="49" customFormat="1" ht="215.25" customHeight="1" x14ac:dyDescent="0.25">
      <c r="A71" s="135" t="s">
        <v>319</v>
      </c>
      <c r="B71" s="743" t="s">
        <v>84</v>
      </c>
      <c r="C71" s="745"/>
      <c r="D71" s="214" t="s">
        <v>553</v>
      </c>
      <c r="E71" s="103" t="s">
        <v>578</v>
      </c>
      <c r="F71" s="1000" t="s">
        <v>1489</v>
      </c>
      <c r="G71" s="1001"/>
      <c r="H71" s="1302" t="s">
        <v>1396</v>
      </c>
      <c r="I71" s="1303"/>
      <c r="J71" s="1304"/>
      <c r="K71" s="263">
        <v>43861</v>
      </c>
      <c r="L71" s="263">
        <v>44221</v>
      </c>
      <c r="M71" s="264"/>
      <c r="N71" s="265">
        <v>11770500095</v>
      </c>
      <c r="O71" s="265"/>
      <c r="P71" s="587" t="s">
        <v>107</v>
      </c>
      <c r="Q71" s="588"/>
      <c r="R71" s="589"/>
      <c r="S71" s="93" t="s">
        <v>151</v>
      </c>
      <c r="T71" s="80" t="s">
        <v>58</v>
      </c>
      <c r="U71" s="294">
        <v>1</v>
      </c>
      <c r="V71" s="399">
        <v>1</v>
      </c>
      <c r="W71" s="182"/>
      <c r="X71" s="356">
        <f t="shared" si="10"/>
        <v>0</v>
      </c>
      <c r="Y71" s="42">
        <f t="shared" si="11"/>
        <v>0</v>
      </c>
      <c r="Z71" s="46"/>
      <c r="AA71" s="182"/>
      <c r="AB71" s="182"/>
      <c r="AC71" s="382" t="e">
        <f t="shared" si="12"/>
        <v>#DIV/0!</v>
      </c>
      <c r="AD71" s="42" t="e">
        <f t="shared" si="13"/>
        <v>#DIV/0!</v>
      </c>
      <c r="AE71" s="182"/>
      <c r="AF71" s="182"/>
      <c r="AG71" s="382" t="e">
        <f t="shared" si="14"/>
        <v>#DIV/0!</v>
      </c>
      <c r="AH71" s="42" t="e">
        <f t="shared" si="15"/>
        <v>#DIV/0!</v>
      </c>
      <c r="AI71" s="182"/>
      <c r="AJ71" s="182"/>
      <c r="AK71" s="382" t="e">
        <f t="shared" si="16"/>
        <v>#DIV/0!</v>
      </c>
      <c r="AL71" s="42" t="e">
        <f t="shared" si="17"/>
        <v>#DIV/0!</v>
      </c>
      <c r="AM71" s="182">
        <f t="shared" si="18"/>
        <v>1</v>
      </c>
      <c r="AN71" s="182"/>
      <c r="AO71" s="255">
        <v>0</v>
      </c>
      <c r="AP71" s="42">
        <f t="shared" si="19"/>
        <v>0</v>
      </c>
    </row>
    <row r="72" spans="1:42" s="49" customFormat="1" ht="215.25" customHeight="1" x14ac:dyDescent="0.25">
      <c r="A72" s="135" t="s">
        <v>319</v>
      </c>
      <c r="B72" s="743" t="s">
        <v>84</v>
      </c>
      <c r="C72" s="745"/>
      <c r="D72" s="214" t="s">
        <v>553</v>
      </c>
      <c r="E72" s="103" t="s">
        <v>578</v>
      </c>
      <c r="F72" s="1000" t="s">
        <v>1489</v>
      </c>
      <c r="G72" s="1001"/>
      <c r="H72" s="1302" t="s">
        <v>1496</v>
      </c>
      <c r="I72" s="1303"/>
      <c r="J72" s="1304"/>
      <c r="K72" s="263">
        <v>43861</v>
      </c>
      <c r="L72" s="263">
        <v>44221</v>
      </c>
      <c r="M72" s="264"/>
      <c r="N72" s="265">
        <v>838000000</v>
      </c>
      <c r="O72" s="265"/>
      <c r="P72" s="587" t="s">
        <v>107</v>
      </c>
      <c r="Q72" s="588"/>
      <c r="R72" s="589"/>
      <c r="S72" s="93" t="s">
        <v>151</v>
      </c>
      <c r="T72" s="80" t="s">
        <v>58</v>
      </c>
      <c r="U72" s="294">
        <v>1</v>
      </c>
      <c r="V72" s="399">
        <v>1</v>
      </c>
      <c r="W72" s="182"/>
      <c r="X72" s="356">
        <f t="shared" si="10"/>
        <v>0</v>
      </c>
      <c r="Y72" s="42">
        <f t="shared" si="11"/>
        <v>0</v>
      </c>
      <c r="Z72" s="46"/>
      <c r="AA72" s="182"/>
      <c r="AB72" s="182"/>
      <c r="AC72" s="382" t="e">
        <f t="shared" si="12"/>
        <v>#DIV/0!</v>
      </c>
      <c r="AD72" s="42" t="e">
        <f t="shared" si="13"/>
        <v>#DIV/0!</v>
      </c>
      <c r="AE72" s="182"/>
      <c r="AF72" s="182"/>
      <c r="AG72" s="382" t="e">
        <f t="shared" si="14"/>
        <v>#DIV/0!</v>
      </c>
      <c r="AH72" s="42" t="e">
        <f t="shared" si="15"/>
        <v>#DIV/0!</v>
      </c>
      <c r="AI72" s="182"/>
      <c r="AJ72" s="182"/>
      <c r="AK72" s="382" t="e">
        <f t="shared" si="16"/>
        <v>#DIV/0!</v>
      </c>
      <c r="AL72" s="42" t="e">
        <f t="shared" si="17"/>
        <v>#DIV/0!</v>
      </c>
      <c r="AM72" s="182">
        <f t="shared" si="18"/>
        <v>1</v>
      </c>
      <c r="AN72" s="182"/>
      <c r="AO72" s="255">
        <v>0</v>
      </c>
      <c r="AP72" s="42">
        <f t="shared" si="19"/>
        <v>0</v>
      </c>
    </row>
    <row r="73" spans="1:42" s="49" customFormat="1" ht="215.25" customHeight="1" x14ac:dyDescent="0.25">
      <c r="A73" s="135" t="s">
        <v>319</v>
      </c>
      <c r="B73" s="743" t="s">
        <v>84</v>
      </c>
      <c r="C73" s="745"/>
      <c r="D73" s="214" t="s">
        <v>553</v>
      </c>
      <c r="E73" s="103" t="s">
        <v>578</v>
      </c>
      <c r="F73" s="1000" t="s">
        <v>1489</v>
      </c>
      <c r="G73" s="1001"/>
      <c r="H73" s="1302" t="s">
        <v>1498</v>
      </c>
      <c r="I73" s="1303"/>
      <c r="J73" s="1304"/>
      <c r="K73" s="263">
        <v>43845</v>
      </c>
      <c r="L73" s="263" t="e">
        <v>#VALUE!</v>
      </c>
      <c r="M73" s="264"/>
      <c r="N73" s="265">
        <v>728343589</v>
      </c>
      <c r="O73" s="265"/>
      <c r="P73" s="587" t="s">
        <v>107</v>
      </c>
      <c r="Q73" s="588"/>
      <c r="R73" s="589"/>
      <c r="S73" s="93" t="s">
        <v>151</v>
      </c>
      <c r="T73" s="80" t="s">
        <v>58</v>
      </c>
      <c r="U73" s="294">
        <v>1</v>
      </c>
      <c r="V73" s="399">
        <v>1</v>
      </c>
      <c r="W73" s="182"/>
      <c r="X73" s="356">
        <f t="shared" si="10"/>
        <v>0</v>
      </c>
      <c r="Y73" s="42">
        <f t="shared" si="11"/>
        <v>0</v>
      </c>
      <c r="Z73" s="46"/>
      <c r="AA73" s="182"/>
      <c r="AB73" s="182"/>
      <c r="AC73" s="382" t="e">
        <f t="shared" si="12"/>
        <v>#DIV/0!</v>
      </c>
      <c r="AD73" s="42" t="e">
        <f t="shared" si="13"/>
        <v>#DIV/0!</v>
      </c>
      <c r="AE73" s="182"/>
      <c r="AF73" s="182"/>
      <c r="AG73" s="382" t="e">
        <f t="shared" si="14"/>
        <v>#DIV/0!</v>
      </c>
      <c r="AH73" s="42" t="e">
        <f t="shared" si="15"/>
        <v>#DIV/0!</v>
      </c>
      <c r="AI73" s="182"/>
      <c r="AJ73" s="182"/>
      <c r="AK73" s="382" t="e">
        <f t="shared" si="16"/>
        <v>#DIV/0!</v>
      </c>
      <c r="AL73" s="42" t="e">
        <f t="shared" si="17"/>
        <v>#DIV/0!</v>
      </c>
      <c r="AM73" s="182">
        <f t="shared" si="18"/>
        <v>1</v>
      </c>
      <c r="AN73" s="182"/>
      <c r="AO73" s="255">
        <v>0</v>
      </c>
      <c r="AP73" s="42">
        <f t="shared" si="19"/>
        <v>0</v>
      </c>
    </row>
    <row r="74" spans="1:42" s="49" customFormat="1" ht="215.25" customHeight="1" x14ac:dyDescent="0.25">
      <c r="A74" s="135" t="s">
        <v>319</v>
      </c>
      <c r="B74" s="743" t="s">
        <v>84</v>
      </c>
      <c r="C74" s="745"/>
      <c r="D74" s="214" t="s">
        <v>553</v>
      </c>
      <c r="E74" s="103" t="s">
        <v>578</v>
      </c>
      <c r="F74" s="1000" t="s">
        <v>1489</v>
      </c>
      <c r="G74" s="1001"/>
      <c r="H74" s="1302" t="s">
        <v>1499</v>
      </c>
      <c r="I74" s="1303"/>
      <c r="J74" s="1304"/>
      <c r="K74" s="263">
        <v>43864</v>
      </c>
      <c r="L74" s="263">
        <v>44194</v>
      </c>
      <c r="M74" s="264"/>
      <c r="N74" s="265">
        <v>361736257</v>
      </c>
      <c r="O74" s="265"/>
      <c r="P74" s="587" t="s">
        <v>107</v>
      </c>
      <c r="Q74" s="588"/>
      <c r="R74" s="589"/>
      <c r="S74" s="93" t="s">
        <v>151</v>
      </c>
      <c r="T74" s="80" t="s">
        <v>58</v>
      </c>
      <c r="U74" s="294">
        <v>1</v>
      </c>
      <c r="V74" s="399">
        <v>1</v>
      </c>
      <c r="W74" s="182"/>
      <c r="X74" s="356">
        <f t="shared" si="10"/>
        <v>0</v>
      </c>
      <c r="Y74" s="42">
        <f t="shared" si="11"/>
        <v>0</v>
      </c>
      <c r="Z74" s="46"/>
      <c r="AA74" s="182"/>
      <c r="AB74" s="182"/>
      <c r="AC74" s="382" t="e">
        <f t="shared" si="12"/>
        <v>#DIV/0!</v>
      </c>
      <c r="AD74" s="42" t="e">
        <f t="shared" si="13"/>
        <v>#DIV/0!</v>
      </c>
      <c r="AE74" s="182"/>
      <c r="AF74" s="182"/>
      <c r="AG74" s="382" t="e">
        <f t="shared" si="14"/>
        <v>#DIV/0!</v>
      </c>
      <c r="AH74" s="42" t="e">
        <f t="shared" si="15"/>
        <v>#DIV/0!</v>
      </c>
      <c r="AI74" s="182"/>
      <c r="AJ74" s="182"/>
      <c r="AK74" s="382" t="e">
        <f t="shared" si="16"/>
        <v>#DIV/0!</v>
      </c>
      <c r="AL74" s="42" t="e">
        <f t="shared" si="17"/>
        <v>#DIV/0!</v>
      </c>
      <c r="AM74" s="182">
        <f t="shared" si="18"/>
        <v>1</v>
      </c>
      <c r="AN74" s="182"/>
      <c r="AO74" s="255">
        <v>0</v>
      </c>
      <c r="AP74" s="42">
        <f t="shared" si="19"/>
        <v>0</v>
      </c>
    </row>
    <row r="75" spans="1:42" s="49" customFormat="1" ht="215.25" customHeight="1" x14ac:dyDescent="0.25">
      <c r="A75" s="135" t="s">
        <v>319</v>
      </c>
      <c r="B75" s="1011" t="s">
        <v>84</v>
      </c>
      <c r="C75" s="1013"/>
      <c r="D75" s="214" t="s">
        <v>553</v>
      </c>
      <c r="E75" s="103" t="s">
        <v>578</v>
      </c>
      <c r="F75" s="1000" t="s">
        <v>1489</v>
      </c>
      <c r="G75" s="1001"/>
      <c r="H75" s="1302" t="s">
        <v>1500</v>
      </c>
      <c r="I75" s="1303"/>
      <c r="J75" s="1304"/>
      <c r="K75" s="263">
        <v>43864</v>
      </c>
      <c r="L75" s="263">
        <v>44194</v>
      </c>
      <c r="M75" s="264"/>
      <c r="N75" s="265">
        <v>93787680</v>
      </c>
      <c r="O75" s="265"/>
      <c r="P75" s="587" t="s">
        <v>107</v>
      </c>
      <c r="Q75" s="588"/>
      <c r="R75" s="589"/>
      <c r="S75" s="93" t="s">
        <v>151</v>
      </c>
      <c r="T75" s="80" t="s">
        <v>58</v>
      </c>
      <c r="U75" s="294">
        <v>1</v>
      </c>
      <c r="V75" s="399">
        <v>1</v>
      </c>
      <c r="W75" s="182"/>
      <c r="X75" s="356">
        <f t="shared" si="10"/>
        <v>0</v>
      </c>
      <c r="Y75" s="42">
        <f t="shared" si="11"/>
        <v>0</v>
      </c>
      <c r="Z75" s="46"/>
      <c r="AA75" s="182"/>
      <c r="AB75" s="182"/>
      <c r="AC75" s="382" t="e">
        <f t="shared" si="12"/>
        <v>#DIV/0!</v>
      </c>
      <c r="AD75" s="42" t="e">
        <f t="shared" si="13"/>
        <v>#DIV/0!</v>
      </c>
      <c r="AE75" s="182"/>
      <c r="AF75" s="182"/>
      <c r="AG75" s="382" t="e">
        <f t="shared" si="14"/>
        <v>#DIV/0!</v>
      </c>
      <c r="AH75" s="42" t="e">
        <f t="shared" si="15"/>
        <v>#DIV/0!</v>
      </c>
      <c r="AI75" s="182"/>
      <c r="AJ75" s="182"/>
      <c r="AK75" s="382" t="e">
        <f t="shared" si="16"/>
        <v>#DIV/0!</v>
      </c>
      <c r="AL75" s="42" t="e">
        <f t="shared" si="17"/>
        <v>#DIV/0!</v>
      </c>
      <c r="AM75" s="182">
        <f t="shared" si="18"/>
        <v>1</v>
      </c>
      <c r="AN75" s="182"/>
      <c r="AO75" s="255">
        <v>0</v>
      </c>
      <c r="AP75" s="42">
        <f t="shared" si="19"/>
        <v>0</v>
      </c>
    </row>
    <row r="76" spans="1:42" s="49" customFormat="1" ht="255" customHeight="1" x14ac:dyDescent="0.25">
      <c r="A76" s="135" t="s">
        <v>319</v>
      </c>
      <c r="B76" s="1011" t="s">
        <v>84</v>
      </c>
      <c r="C76" s="1013"/>
      <c r="D76" s="214" t="s">
        <v>553</v>
      </c>
      <c r="E76" s="103" t="s">
        <v>576</v>
      </c>
      <c r="F76" s="1000" t="s">
        <v>1489</v>
      </c>
      <c r="G76" s="1001"/>
      <c r="H76" s="1302" t="s">
        <v>1502</v>
      </c>
      <c r="I76" s="1303"/>
      <c r="J76" s="1304"/>
      <c r="K76" s="263">
        <v>43864</v>
      </c>
      <c r="L76" s="263">
        <v>44194</v>
      </c>
      <c r="M76" s="264"/>
      <c r="N76" s="265">
        <v>93787680</v>
      </c>
      <c r="O76" s="265"/>
      <c r="P76" s="587" t="s">
        <v>107</v>
      </c>
      <c r="Q76" s="588"/>
      <c r="R76" s="589"/>
      <c r="S76" s="93" t="s">
        <v>151</v>
      </c>
      <c r="T76" s="80" t="s">
        <v>58</v>
      </c>
      <c r="U76" s="294">
        <v>1</v>
      </c>
      <c r="V76" s="399">
        <v>1</v>
      </c>
      <c r="W76" s="182"/>
      <c r="X76" s="356">
        <f t="shared" si="10"/>
        <v>0</v>
      </c>
      <c r="Y76" s="42">
        <f t="shared" si="11"/>
        <v>0</v>
      </c>
      <c r="Z76" s="46"/>
      <c r="AA76" s="182"/>
      <c r="AB76" s="182"/>
      <c r="AC76" s="382" t="e">
        <f t="shared" si="12"/>
        <v>#DIV/0!</v>
      </c>
      <c r="AD76" s="42" t="e">
        <f t="shared" si="13"/>
        <v>#DIV/0!</v>
      </c>
      <c r="AE76" s="182"/>
      <c r="AF76" s="182"/>
      <c r="AG76" s="382" t="e">
        <f t="shared" si="14"/>
        <v>#DIV/0!</v>
      </c>
      <c r="AH76" s="42" t="e">
        <f t="shared" si="15"/>
        <v>#DIV/0!</v>
      </c>
      <c r="AI76" s="182"/>
      <c r="AJ76" s="182"/>
      <c r="AK76" s="382" t="e">
        <f t="shared" si="16"/>
        <v>#DIV/0!</v>
      </c>
      <c r="AL76" s="42" t="e">
        <f t="shared" si="17"/>
        <v>#DIV/0!</v>
      </c>
      <c r="AM76" s="182">
        <f t="shared" si="18"/>
        <v>1</v>
      </c>
      <c r="AN76" s="182"/>
      <c r="AO76" s="255">
        <v>0</v>
      </c>
      <c r="AP76" s="42">
        <f t="shared" si="19"/>
        <v>0</v>
      </c>
    </row>
    <row r="77" spans="1:42" s="49" customFormat="1" ht="215.25" customHeight="1" x14ac:dyDescent="0.25">
      <c r="A77" s="135" t="s">
        <v>319</v>
      </c>
      <c r="B77" s="1011" t="s">
        <v>84</v>
      </c>
      <c r="C77" s="1013"/>
      <c r="D77" s="214" t="s">
        <v>553</v>
      </c>
      <c r="E77" s="103" t="s">
        <v>575</v>
      </c>
      <c r="F77" s="1000" t="s">
        <v>1489</v>
      </c>
      <c r="G77" s="1001"/>
      <c r="H77" s="1302" t="s">
        <v>678</v>
      </c>
      <c r="I77" s="1303"/>
      <c r="J77" s="1304"/>
      <c r="K77" s="263">
        <v>43864</v>
      </c>
      <c r="L77" s="263">
        <v>44194</v>
      </c>
      <c r="M77" s="264"/>
      <c r="N77" s="265">
        <v>93787680</v>
      </c>
      <c r="O77" s="265"/>
      <c r="P77" s="587" t="s">
        <v>107</v>
      </c>
      <c r="Q77" s="588"/>
      <c r="R77" s="589"/>
      <c r="S77" s="93" t="s">
        <v>151</v>
      </c>
      <c r="T77" s="80" t="s">
        <v>58</v>
      </c>
      <c r="U77" s="294">
        <v>1</v>
      </c>
      <c r="V77" s="399">
        <v>1</v>
      </c>
      <c r="W77" s="182"/>
      <c r="X77" s="356">
        <f t="shared" si="10"/>
        <v>0</v>
      </c>
      <c r="Y77" s="42">
        <f t="shared" si="11"/>
        <v>0</v>
      </c>
      <c r="Z77" s="46"/>
      <c r="AA77" s="182"/>
      <c r="AB77" s="182"/>
      <c r="AC77" s="382" t="e">
        <f t="shared" si="12"/>
        <v>#DIV/0!</v>
      </c>
      <c r="AD77" s="42" t="e">
        <f t="shared" si="13"/>
        <v>#DIV/0!</v>
      </c>
      <c r="AE77" s="182"/>
      <c r="AF77" s="182"/>
      <c r="AG77" s="382" t="e">
        <f t="shared" si="14"/>
        <v>#DIV/0!</v>
      </c>
      <c r="AH77" s="42" t="e">
        <f t="shared" si="15"/>
        <v>#DIV/0!</v>
      </c>
      <c r="AI77" s="182"/>
      <c r="AJ77" s="182"/>
      <c r="AK77" s="382" t="e">
        <f t="shared" si="16"/>
        <v>#DIV/0!</v>
      </c>
      <c r="AL77" s="42" t="e">
        <f t="shared" si="17"/>
        <v>#DIV/0!</v>
      </c>
      <c r="AM77" s="182">
        <f t="shared" si="18"/>
        <v>1</v>
      </c>
      <c r="AN77" s="182"/>
      <c r="AO77" s="255">
        <v>0</v>
      </c>
      <c r="AP77" s="42">
        <f t="shared" si="19"/>
        <v>0</v>
      </c>
    </row>
    <row r="78" spans="1:42" s="49" customFormat="1" ht="215.25" customHeight="1" x14ac:dyDescent="0.25">
      <c r="A78" s="135" t="s">
        <v>319</v>
      </c>
      <c r="B78" s="1011" t="s">
        <v>84</v>
      </c>
      <c r="C78" s="1013"/>
      <c r="D78" s="214" t="s">
        <v>553</v>
      </c>
      <c r="E78" s="103" t="s">
        <v>574</v>
      </c>
      <c r="F78" s="1000" t="s">
        <v>1489</v>
      </c>
      <c r="G78" s="1001"/>
      <c r="H78" s="1302" t="s">
        <v>1505</v>
      </c>
      <c r="I78" s="1303"/>
      <c r="J78" s="1304"/>
      <c r="K78" s="263">
        <v>43864</v>
      </c>
      <c r="L78" s="263">
        <v>44194</v>
      </c>
      <c r="M78" s="264"/>
      <c r="N78" s="265">
        <v>94986830</v>
      </c>
      <c r="O78" s="265"/>
      <c r="P78" s="587" t="s">
        <v>107</v>
      </c>
      <c r="Q78" s="588"/>
      <c r="R78" s="589"/>
      <c r="S78" s="93" t="s">
        <v>151</v>
      </c>
      <c r="T78" s="80" t="s">
        <v>58</v>
      </c>
      <c r="U78" s="294">
        <v>1</v>
      </c>
      <c r="V78" s="399">
        <v>1</v>
      </c>
      <c r="W78" s="182"/>
      <c r="X78" s="356">
        <f t="shared" si="10"/>
        <v>0</v>
      </c>
      <c r="Y78" s="42">
        <f t="shared" si="11"/>
        <v>0</v>
      </c>
      <c r="Z78" s="46"/>
      <c r="AA78" s="182"/>
      <c r="AB78" s="182"/>
      <c r="AC78" s="382" t="e">
        <f t="shared" si="12"/>
        <v>#DIV/0!</v>
      </c>
      <c r="AD78" s="42" t="e">
        <f t="shared" si="13"/>
        <v>#DIV/0!</v>
      </c>
      <c r="AE78" s="182"/>
      <c r="AF78" s="182"/>
      <c r="AG78" s="382" t="e">
        <f t="shared" si="14"/>
        <v>#DIV/0!</v>
      </c>
      <c r="AH78" s="42" t="e">
        <f t="shared" si="15"/>
        <v>#DIV/0!</v>
      </c>
      <c r="AI78" s="182"/>
      <c r="AJ78" s="182"/>
      <c r="AK78" s="382" t="e">
        <f t="shared" si="16"/>
        <v>#DIV/0!</v>
      </c>
      <c r="AL78" s="42" t="e">
        <f t="shared" si="17"/>
        <v>#DIV/0!</v>
      </c>
      <c r="AM78" s="182">
        <f t="shared" si="18"/>
        <v>1</v>
      </c>
      <c r="AN78" s="182"/>
      <c r="AO78" s="255">
        <v>0</v>
      </c>
      <c r="AP78" s="42">
        <f t="shared" si="19"/>
        <v>0</v>
      </c>
    </row>
    <row r="79" spans="1:42" s="49" customFormat="1" ht="215.25" customHeight="1" x14ac:dyDescent="0.25">
      <c r="A79" s="135" t="s">
        <v>319</v>
      </c>
      <c r="B79" s="1011" t="s">
        <v>84</v>
      </c>
      <c r="C79" s="1013"/>
      <c r="D79" s="214" t="s">
        <v>553</v>
      </c>
      <c r="E79" s="103" t="s">
        <v>573</v>
      </c>
      <c r="F79" s="1000" t="s">
        <v>1489</v>
      </c>
      <c r="G79" s="1001"/>
      <c r="H79" s="1302" t="s">
        <v>679</v>
      </c>
      <c r="I79" s="1303"/>
      <c r="J79" s="1304"/>
      <c r="K79" s="263">
        <v>43864</v>
      </c>
      <c r="L79" s="263">
        <v>44194</v>
      </c>
      <c r="M79" s="264"/>
      <c r="N79" s="265">
        <v>58119810</v>
      </c>
      <c r="O79" s="265"/>
      <c r="P79" s="587" t="s">
        <v>107</v>
      </c>
      <c r="Q79" s="588"/>
      <c r="R79" s="589"/>
      <c r="S79" s="93" t="s">
        <v>151</v>
      </c>
      <c r="T79" s="80" t="s">
        <v>58</v>
      </c>
      <c r="U79" s="294">
        <v>1</v>
      </c>
      <c r="V79" s="399">
        <v>1</v>
      </c>
      <c r="W79" s="182"/>
      <c r="X79" s="356">
        <f t="shared" si="10"/>
        <v>0</v>
      </c>
      <c r="Y79" s="42">
        <f t="shared" si="11"/>
        <v>0</v>
      </c>
      <c r="Z79" s="46"/>
      <c r="AA79" s="182"/>
      <c r="AB79" s="182"/>
      <c r="AC79" s="382" t="e">
        <f t="shared" si="12"/>
        <v>#DIV/0!</v>
      </c>
      <c r="AD79" s="42" t="e">
        <f t="shared" si="13"/>
        <v>#DIV/0!</v>
      </c>
      <c r="AE79" s="182"/>
      <c r="AF79" s="182"/>
      <c r="AG79" s="382" t="e">
        <f t="shared" si="14"/>
        <v>#DIV/0!</v>
      </c>
      <c r="AH79" s="42" t="e">
        <f t="shared" si="15"/>
        <v>#DIV/0!</v>
      </c>
      <c r="AI79" s="182"/>
      <c r="AJ79" s="182"/>
      <c r="AK79" s="382" t="e">
        <f t="shared" si="16"/>
        <v>#DIV/0!</v>
      </c>
      <c r="AL79" s="42" t="e">
        <f t="shared" si="17"/>
        <v>#DIV/0!</v>
      </c>
      <c r="AM79" s="182">
        <f t="shared" si="18"/>
        <v>1</v>
      </c>
      <c r="AN79" s="182"/>
      <c r="AO79" s="255">
        <v>0</v>
      </c>
      <c r="AP79" s="42">
        <f t="shared" si="19"/>
        <v>0</v>
      </c>
    </row>
    <row r="80" spans="1:42" s="49" customFormat="1" ht="215.25" customHeight="1" x14ac:dyDescent="0.25">
      <c r="A80" s="135" t="s">
        <v>319</v>
      </c>
      <c r="B80" s="743" t="s">
        <v>84</v>
      </c>
      <c r="C80" s="745"/>
      <c r="D80" s="214" t="s">
        <v>553</v>
      </c>
      <c r="E80" s="103" t="s">
        <v>572</v>
      </c>
      <c r="F80" s="1000" t="s">
        <v>1489</v>
      </c>
      <c r="G80" s="1001"/>
      <c r="H80" s="1302" t="s">
        <v>1507</v>
      </c>
      <c r="I80" s="1303"/>
      <c r="J80" s="1304"/>
      <c r="K80" s="446">
        <v>43864</v>
      </c>
      <c r="L80" s="446">
        <v>44194</v>
      </c>
      <c r="M80" s="447"/>
      <c r="N80" s="445">
        <v>93787680</v>
      </c>
      <c r="O80" s="445"/>
      <c r="P80" s="587" t="s">
        <v>107</v>
      </c>
      <c r="Q80" s="588"/>
      <c r="R80" s="589"/>
      <c r="S80" s="93" t="s">
        <v>151</v>
      </c>
      <c r="T80" s="80" t="s">
        <v>58</v>
      </c>
      <c r="U80" s="294">
        <v>1</v>
      </c>
      <c r="V80" s="399">
        <v>1</v>
      </c>
      <c r="W80" s="182"/>
      <c r="X80" s="356">
        <f t="shared" si="10"/>
        <v>0</v>
      </c>
      <c r="Y80" s="42">
        <f t="shared" si="11"/>
        <v>0</v>
      </c>
      <c r="Z80" s="46"/>
      <c r="AA80" s="182"/>
      <c r="AB80" s="182"/>
      <c r="AC80" s="382" t="e">
        <f t="shared" si="12"/>
        <v>#DIV/0!</v>
      </c>
      <c r="AD80" s="42" t="e">
        <f t="shared" si="13"/>
        <v>#DIV/0!</v>
      </c>
      <c r="AE80" s="182"/>
      <c r="AF80" s="182"/>
      <c r="AG80" s="382" t="e">
        <f t="shared" si="14"/>
        <v>#DIV/0!</v>
      </c>
      <c r="AH80" s="42" t="e">
        <f t="shared" si="15"/>
        <v>#DIV/0!</v>
      </c>
      <c r="AI80" s="182"/>
      <c r="AJ80" s="182"/>
      <c r="AK80" s="382" t="e">
        <f t="shared" si="16"/>
        <v>#DIV/0!</v>
      </c>
      <c r="AL80" s="42" t="e">
        <f t="shared" si="17"/>
        <v>#DIV/0!</v>
      </c>
      <c r="AM80" s="182">
        <f t="shared" si="18"/>
        <v>1</v>
      </c>
      <c r="AN80" s="182"/>
      <c r="AO80" s="255">
        <v>0</v>
      </c>
      <c r="AP80" s="42">
        <f t="shared" si="19"/>
        <v>0</v>
      </c>
    </row>
    <row r="81" spans="1:42" s="49" customFormat="1" ht="215.25" customHeight="1" x14ac:dyDescent="0.25">
      <c r="A81" s="135" t="s">
        <v>319</v>
      </c>
      <c r="B81" s="743" t="s">
        <v>84</v>
      </c>
      <c r="C81" s="745"/>
      <c r="D81" s="214" t="s">
        <v>553</v>
      </c>
      <c r="E81" s="103" t="s">
        <v>572</v>
      </c>
      <c r="F81" s="1000" t="s">
        <v>1489</v>
      </c>
      <c r="G81" s="1001"/>
      <c r="H81" s="1302" t="s">
        <v>1509</v>
      </c>
      <c r="I81" s="1303"/>
      <c r="J81" s="1304"/>
      <c r="K81" s="446">
        <v>43864</v>
      </c>
      <c r="L81" s="446">
        <v>44194</v>
      </c>
      <c r="M81" s="447"/>
      <c r="N81" s="445">
        <v>45144960</v>
      </c>
      <c r="O81" s="445"/>
      <c r="P81" s="587" t="s">
        <v>107</v>
      </c>
      <c r="Q81" s="588"/>
      <c r="R81" s="589"/>
      <c r="S81" s="93" t="s">
        <v>151</v>
      </c>
      <c r="T81" s="80" t="s">
        <v>58</v>
      </c>
      <c r="U81" s="294">
        <v>1</v>
      </c>
      <c r="V81" s="399">
        <v>1</v>
      </c>
      <c r="W81" s="182"/>
      <c r="X81" s="356">
        <f t="shared" si="10"/>
        <v>0</v>
      </c>
      <c r="Y81" s="42">
        <f t="shared" si="11"/>
        <v>0</v>
      </c>
      <c r="Z81" s="46"/>
      <c r="AA81" s="182"/>
      <c r="AB81" s="182"/>
      <c r="AC81" s="382" t="e">
        <f t="shared" si="12"/>
        <v>#DIV/0!</v>
      </c>
      <c r="AD81" s="42" t="e">
        <f t="shared" si="13"/>
        <v>#DIV/0!</v>
      </c>
      <c r="AE81" s="182"/>
      <c r="AF81" s="182"/>
      <c r="AG81" s="382" t="e">
        <f t="shared" si="14"/>
        <v>#DIV/0!</v>
      </c>
      <c r="AH81" s="42" t="e">
        <f t="shared" si="15"/>
        <v>#DIV/0!</v>
      </c>
      <c r="AI81" s="182"/>
      <c r="AJ81" s="182"/>
      <c r="AK81" s="382" t="e">
        <f t="shared" si="16"/>
        <v>#DIV/0!</v>
      </c>
      <c r="AL81" s="42" t="e">
        <f t="shared" si="17"/>
        <v>#DIV/0!</v>
      </c>
      <c r="AM81" s="182">
        <f t="shared" si="18"/>
        <v>1</v>
      </c>
      <c r="AN81" s="182"/>
      <c r="AO81" s="255">
        <v>0</v>
      </c>
      <c r="AP81" s="42">
        <f t="shared" si="19"/>
        <v>0</v>
      </c>
    </row>
    <row r="82" spans="1:42" s="49" customFormat="1" ht="215.25" customHeight="1" x14ac:dyDescent="0.25">
      <c r="A82" s="135" t="s">
        <v>319</v>
      </c>
      <c r="B82" s="743" t="s">
        <v>84</v>
      </c>
      <c r="C82" s="745"/>
      <c r="D82" s="214" t="s">
        <v>553</v>
      </c>
      <c r="E82" s="103" t="s">
        <v>572</v>
      </c>
      <c r="F82" s="1000" t="s">
        <v>1489</v>
      </c>
      <c r="G82" s="1001"/>
      <c r="H82" s="1302" t="s">
        <v>1511</v>
      </c>
      <c r="I82" s="1303"/>
      <c r="J82" s="1304"/>
      <c r="K82" s="446">
        <v>43882</v>
      </c>
      <c r="L82" s="446">
        <v>44182</v>
      </c>
      <c r="M82" s="447"/>
      <c r="N82" s="445">
        <v>85263743</v>
      </c>
      <c r="O82" s="445"/>
      <c r="P82" s="587" t="s">
        <v>107</v>
      </c>
      <c r="Q82" s="588"/>
      <c r="R82" s="589"/>
      <c r="S82" s="93" t="s">
        <v>151</v>
      </c>
      <c r="T82" s="80" t="s">
        <v>58</v>
      </c>
      <c r="U82" s="294">
        <v>1</v>
      </c>
      <c r="V82" s="399">
        <v>1</v>
      </c>
      <c r="W82" s="182"/>
      <c r="X82" s="356">
        <f t="shared" si="10"/>
        <v>0</v>
      </c>
      <c r="Y82" s="42">
        <f t="shared" si="11"/>
        <v>0</v>
      </c>
      <c r="Z82" s="46"/>
      <c r="AA82" s="182"/>
      <c r="AB82" s="182"/>
      <c r="AC82" s="382" t="e">
        <f t="shared" si="12"/>
        <v>#DIV/0!</v>
      </c>
      <c r="AD82" s="42" t="e">
        <f t="shared" si="13"/>
        <v>#DIV/0!</v>
      </c>
      <c r="AE82" s="182"/>
      <c r="AF82" s="182"/>
      <c r="AG82" s="382" t="e">
        <f t="shared" si="14"/>
        <v>#DIV/0!</v>
      </c>
      <c r="AH82" s="42" t="e">
        <f t="shared" si="15"/>
        <v>#DIV/0!</v>
      </c>
      <c r="AI82" s="182"/>
      <c r="AJ82" s="182"/>
      <c r="AK82" s="382" t="e">
        <f t="shared" si="16"/>
        <v>#DIV/0!</v>
      </c>
      <c r="AL82" s="42" t="e">
        <f t="shared" si="17"/>
        <v>#DIV/0!</v>
      </c>
      <c r="AM82" s="182">
        <f t="shared" si="18"/>
        <v>1</v>
      </c>
      <c r="AN82" s="182"/>
      <c r="AO82" s="255">
        <v>0</v>
      </c>
      <c r="AP82" s="42">
        <f t="shared" si="19"/>
        <v>0</v>
      </c>
    </row>
    <row r="83" spans="1:42" s="49" customFormat="1" ht="215.25" customHeight="1" x14ac:dyDescent="0.25">
      <c r="A83" s="135" t="s">
        <v>319</v>
      </c>
      <c r="B83" s="743" t="s">
        <v>84</v>
      </c>
      <c r="C83" s="745"/>
      <c r="D83" s="214" t="s">
        <v>553</v>
      </c>
      <c r="E83" s="103" t="s">
        <v>572</v>
      </c>
      <c r="F83" s="1000" t="s">
        <v>1489</v>
      </c>
      <c r="G83" s="1001"/>
      <c r="H83" s="1302" t="s">
        <v>1512</v>
      </c>
      <c r="I83" s="1303"/>
      <c r="J83" s="1304"/>
      <c r="K83" s="446">
        <v>43864</v>
      </c>
      <c r="L83" s="446">
        <v>44194</v>
      </c>
      <c r="M83" s="447"/>
      <c r="N83" s="445">
        <v>98231000</v>
      </c>
      <c r="O83" s="445"/>
      <c r="P83" s="587" t="s">
        <v>107</v>
      </c>
      <c r="Q83" s="588"/>
      <c r="R83" s="589"/>
      <c r="S83" s="93" t="s">
        <v>151</v>
      </c>
      <c r="T83" s="80" t="s">
        <v>58</v>
      </c>
      <c r="U83" s="294">
        <v>1</v>
      </c>
      <c r="V83" s="399">
        <v>1</v>
      </c>
      <c r="W83" s="182"/>
      <c r="X83" s="356">
        <f t="shared" si="10"/>
        <v>0</v>
      </c>
      <c r="Y83" s="42">
        <f t="shared" si="11"/>
        <v>0</v>
      </c>
      <c r="Z83" s="46"/>
      <c r="AA83" s="182"/>
      <c r="AB83" s="182"/>
      <c r="AC83" s="382" t="e">
        <f t="shared" si="12"/>
        <v>#DIV/0!</v>
      </c>
      <c r="AD83" s="42" t="e">
        <f t="shared" si="13"/>
        <v>#DIV/0!</v>
      </c>
      <c r="AE83" s="182"/>
      <c r="AF83" s="182"/>
      <c r="AG83" s="382" t="e">
        <f t="shared" si="14"/>
        <v>#DIV/0!</v>
      </c>
      <c r="AH83" s="42" t="e">
        <f t="shared" si="15"/>
        <v>#DIV/0!</v>
      </c>
      <c r="AI83" s="182"/>
      <c r="AJ83" s="182"/>
      <c r="AK83" s="382" t="e">
        <f t="shared" si="16"/>
        <v>#DIV/0!</v>
      </c>
      <c r="AL83" s="42" t="e">
        <f t="shared" si="17"/>
        <v>#DIV/0!</v>
      </c>
      <c r="AM83" s="182">
        <f t="shared" si="18"/>
        <v>1</v>
      </c>
      <c r="AN83" s="182"/>
      <c r="AO83" s="255">
        <v>0</v>
      </c>
      <c r="AP83" s="42">
        <f t="shared" si="19"/>
        <v>0</v>
      </c>
    </row>
    <row r="84" spans="1:42" s="49" customFormat="1" ht="215.25" customHeight="1" x14ac:dyDescent="0.25">
      <c r="A84" s="135" t="s">
        <v>319</v>
      </c>
      <c r="B84" s="743" t="s">
        <v>84</v>
      </c>
      <c r="C84" s="745"/>
      <c r="D84" s="214" t="s">
        <v>553</v>
      </c>
      <c r="E84" s="103" t="s">
        <v>572</v>
      </c>
      <c r="F84" s="1000" t="s">
        <v>1489</v>
      </c>
      <c r="G84" s="1001"/>
      <c r="H84" s="1302" t="s">
        <v>1514</v>
      </c>
      <c r="I84" s="1303"/>
      <c r="J84" s="1304"/>
      <c r="K84" s="446">
        <v>43864</v>
      </c>
      <c r="L84" s="446">
        <v>44194</v>
      </c>
      <c r="M84" s="447"/>
      <c r="N84" s="445">
        <v>93787680</v>
      </c>
      <c r="O84" s="445"/>
      <c r="P84" s="587" t="s">
        <v>107</v>
      </c>
      <c r="Q84" s="588"/>
      <c r="R84" s="589"/>
      <c r="S84" s="93" t="s">
        <v>151</v>
      </c>
      <c r="T84" s="80" t="s">
        <v>58</v>
      </c>
      <c r="U84" s="294">
        <v>1</v>
      </c>
      <c r="V84" s="399">
        <v>1</v>
      </c>
      <c r="W84" s="182"/>
      <c r="X84" s="356">
        <f t="shared" si="10"/>
        <v>0</v>
      </c>
      <c r="Y84" s="42">
        <f t="shared" si="11"/>
        <v>0</v>
      </c>
      <c r="Z84" s="46"/>
      <c r="AA84" s="182"/>
      <c r="AB84" s="182"/>
      <c r="AC84" s="382" t="e">
        <f t="shared" si="12"/>
        <v>#DIV/0!</v>
      </c>
      <c r="AD84" s="42" t="e">
        <f t="shared" si="13"/>
        <v>#DIV/0!</v>
      </c>
      <c r="AE84" s="182"/>
      <c r="AF84" s="182"/>
      <c r="AG84" s="382" t="e">
        <f t="shared" si="14"/>
        <v>#DIV/0!</v>
      </c>
      <c r="AH84" s="42" t="e">
        <f t="shared" si="15"/>
        <v>#DIV/0!</v>
      </c>
      <c r="AI84" s="182"/>
      <c r="AJ84" s="182"/>
      <c r="AK84" s="382" t="e">
        <f t="shared" si="16"/>
        <v>#DIV/0!</v>
      </c>
      <c r="AL84" s="42" t="e">
        <f t="shared" si="17"/>
        <v>#DIV/0!</v>
      </c>
      <c r="AM84" s="182">
        <f t="shared" si="18"/>
        <v>1</v>
      </c>
      <c r="AN84" s="182"/>
      <c r="AO84" s="255">
        <v>0</v>
      </c>
      <c r="AP84" s="42">
        <f t="shared" si="19"/>
        <v>0</v>
      </c>
    </row>
    <row r="85" spans="1:42" s="49" customFormat="1" ht="215.25" customHeight="1" x14ac:dyDescent="0.25">
      <c r="A85" s="135" t="s">
        <v>319</v>
      </c>
      <c r="B85" s="743" t="s">
        <v>84</v>
      </c>
      <c r="C85" s="745"/>
      <c r="D85" s="214" t="s">
        <v>550</v>
      </c>
      <c r="E85" s="103" t="s">
        <v>572</v>
      </c>
      <c r="F85" s="1000" t="s">
        <v>551</v>
      </c>
      <c r="G85" s="1001"/>
      <c r="H85" s="1302" t="s">
        <v>1396</v>
      </c>
      <c r="I85" s="1303"/>
      <c r="J85" s="1304"/>
      <c r="K85" s="446">
        <v>43861</v>
      </c>
      <c r="L85" s="446">
        <v>44221</v>
      </c>
      <c r="M85" s="447"/>
      <c r="N85" s="445">
        <v>1891013000</v>
      </c>
      <c r="O85" s="445"/>
      <c r="P85" s="587" t="s">
        <v>107</v>
      </c>
      <c r="Q85" s="588"/>
      <c r="R85" s="589"/>
      <c r="S85" s="93" t="s">
        <v>151</v>
      </c>
      <c r="T85" s="80" t="s">
        <v>58</v>
      </c>
      <c r="U85" s="294">
        <v>1</v>
      </c>
      <c r="V85" s="399">
        <v>1</v>
      </c>
      <c r="W85" s="182"/>
      <c r="X85" s="356">
        <f t="shared" si="10"/>
        <v>0</v>
      </c>
      <c r="Y85" s="42">
        <f t="shared" si="11"/>
        <v>0</v>
      </c>
      <c r="Z85" s="46"/>
      <c r="AA85" s="182"/>
      <c r="AB85" s="182"/>
      <c r="AC85" s="382" t="e">
        <f t="shared" si="12"/>
        <v>#DIV/0!</v>
      </c>
      <c r="AD85" s="42" t="e">
        <f t="shared" si="13"/>
        <v>#DIV/0!</v>
      </c>
      <c r="AE85" s="182"/>
      <c r="AF85" s="182"/>
      <c r="AG85" s="382" t="e">
        <f t="shared" si="14"/>
        <v>#DIV/0!</v>
      </c>
      <c r="AH85" s="42" t="e">
        <f t="shared" si="15"/>
        <v>#DIV/0!</v>
      </c>
      <c r="AI85" s="182"/>
      <c r="AJ85" s="182"/>
      <c r="AK85" s="382" t="e">
        <f t="shared" si="16"/>
        <v>#DIV/0!</v>
      </c>
      <c r="AL85" s="42" t="e">
        <f t="shared" si="17"/>
        <v>#DIV/0!</v>
      </c>
      <c r="AM85" s="182">
        <f t="shared" si="18"/>
        <v>1</v>
      </c>
      <c r="AN85" s="182"/>
      <c r="AO85" s="255">
        <v>0</v>
      </c>
      <c r="AP85" s="42">
        <f t="shared" si="19"/>
        <v>0</v>
      </c>
    </row>
    <row r="86" spans="1:42" s="49" customFormat="1" ht="215.25" customHeight="1" x14ac:dyDescent="0.25">
      <c r="A86" s="135" t="s">
        <v>319</v>
      </c>
      <c r="B86" s="743" t="s">
        <v>84</v>
      </c>
      <c r="C86" s="745"/>
      <c r="D86" s="214" t="s">
        <v>559</v>
      </c>
      <c r="E86" s="103" t="s">
        <v>572</v>
      </c>
      <c r="F86" s="1000" t="s">
        <v>1816</v>
      </c>
      <c r="G86" s="1001"/>
      <c r="H86" s="1302" t="s">
        <v>1817</v>
      </c>
      <c r="I86" s="1303"/>
      <c r="J86" s="1304"/>
      <c r="K86" s="446">
        <v>43864</v>
      </c>
      <c r="L86" s="446">
        <v>43924</v>
      </c>
      <c r="M86" s="447"/>
      <c r="N86" s="445">
        <v>150000000</v>
      </c>
      <c r="O86" s="445"/>
      <c r="P86" s="587" t="s">
        <v>107</v>
      </c>
      <c r="Q86" s="588"/>
      <c r="R86" s="589"/>
      <c r="S86" s="93" t="s">
        <v>151</v>
      </c>
      <c r="T86" s="80" t="s">
        <v>58</v>
      </c>
      <c r="U86" s="294">
        <v>1</v>
      </c>
      <c r="V86" s="399">
        <v>1</v>
      </c>
      <c r="W86" s="182"/>
      <c r="X86" s="356">
        <f t="shared" si="10"/>
        <v>0</v>
      </c>
      <c r="Y86" s="42">
        <f t="shared" si="11"/>
        <v>0</v>
      </c>
      <c r="Z86" s="46"/>
      <c r="AA86" s="182"/>
      <c r="AB86" s="182"/>
      <c r="AC86" s="382" t="e">
        <f t="shared" si="12"/>
        <v>#DIV/0!</v>
      </c>
      <c r="AD86" s="42" t="e">
        <f t="shared" si="13"/>
        <v>#DIV/0!</v>
      </c>
      <c r="AE86" s="182"/>
      <c r="AF86" s="182"/>
      <c r="AG86" s="382" t="e">
        <f t="shared" si="14"/>
        <v>#DIV/0!</v>
      </c>
      <c r="AH86" s="42" t="e">
        <f t="shared" si="15"/>
        <v>#DIV/0!</v>
      </c>
      <c r="AI86" s="182"/>
      <c r="AJ86" s="182"/>
      <c r="AK86" s="382" t="e">
        <f t="shared" si="16"/>
        <v>#DIV/0!</v>
      </c>
      <c r="AL86" s="42" t="e">
        <f t="shared" si="17"/>
        <v>#DIV/0!</v>
      </c>
      <c r="AM86" s="182">
        <f t="shared" si="18"/>
        <v>1</v>
      </c>
      <c r="AN86" s="182"/>
      <c r="AO86" s="255">
        <v>0</v>
      </c>
      <c r="AP86" s="42">
        <f t="shared" si="19"/>
        <v>0</v>
      </c>
    </row>
    <row r="87" spans="1:42" s="49" customFormat="1" ht="215.25" customHeight="1" x14ac:dyDescent="0.25">
      <c r="A87" s="135" t="s">
        <v>319</v>
      </c>
      <c r="B87" s="743" t="s">
        <v>84</v>
      </c>
      <c r="C87" s="745"/>
      <c r="D87" s="214" t="s">
        <v>559</v>
      </c>
      <c r="E87" s="103" t="s">
        <v>572</v>
      </c>
      <c r="F87" s="1000" t="s">
        <v>1816</v>
      </c>
      <c r="G87" s="1001"/>
      <c r="H87" s="1302" t="s">
        <v>1819</v>
      </c>
      <c r="I87" s="1303"/>
      <c r="J87" s="1304"/>
      <c r="K87" s="446">
        <v>43892</v>
      </c>
      <c r="L87" s="446">
        <v>44072</v>
      </c>
      <c r="M87" s="447"/>
      <c r="N87" s="445">
        <v>150000000</v>
      </c>
      <c r="O87" s="445"/>
      <c r="P87" s="587" t="s">
        <v>107</v>
      </c>
      <c r="Q87" s="588"/>
      <c r="R87" s="589"/>
      <c r="S87" s="93" t="s">
        <v>151</v>
      </c>
      <c r="T87" s="80" t="s">
        <v>58</v>
      </c>
      <c r="U87" s="294">
        <v>1</v>
      </c>
      <c r="V87" s="399">
        <v>1</v>
      </c>
      <c r="W87" s="182"/>
      <c r="X87" s="356">
        <f t="shared" si="10"/>
        <v>0</v>
      </c>
      <c r="Y87" s="42">
        <f t="shared" si="11"/>
        <v>0</v>
      </c>
      <c r="Z87" s="46"/>
      <c r="AA87" s="182"/>
      <c r="AB87" s="182"/>
      <c r="AC87" s="382" t="e">
        <f t="shared" si="12"/>
        <v>#DIV/0!</v>
      </c>
      <c r="AD87" s="42" t="e">
        <f t="shared" si="13"/>
        <v>#DIV/0!</v>
      </c>
      <c r="AE87" s="182"/>
      <c r="AF87" s="182"/>
      <c r="AG87" s="382" t="e">
        <f t="shared" si="14"/>
        <v>#DIV/0!</v>
      </c>
      <c r="AH87" s="42" t="e">
        <f t="shared" si="15"/>
        <v>#DIV/0!</v>
      </c>
      <c r="AI87" s="182"/>
      <c r="AJ87" s="182"/>
      <c r="AK87" s="382" t="e">
        <f t="shared" si="16"/>
        <v>#DIV/0!</v>
      </c>
      <c r="AL87" s="42" t="e">
        <f t="shared" si="17"/>
        <v>#DIV/0!</v>
      </c>
      <c r="AM87" s="182">
        <f t="shared" si="18"/>
        <v>1</v>
      </c>
      <c r="AN87" s="182"/>
      <c r="AO87" s="255">
        <v>0</v>
      </c>
      <c r="AP87" s="42">
        <f t="shared" si="19"/>
        <v>0</v>
      </c>
    </row>
    <row r="88" spans="1:42" s="49" customFormat="1" ht="215.25" customHeight="1" x14ac:dyDescent="0.25">
      <c r="A88" s="135" t="s">
        <v>319</v>
      </c>
      <c r="B88" s="743" t="s">
        <v>84</v>
      </c>
      <c r="C88" s="745"/>
      <c r="D88" s="214" t="s">
        <v>544</v>
      </c>
      <c r="E88" s="103" t="s">
        <v>572</v>
      </c>
      <c r="F88" s="1000" t="s">
        <v>1843</v>
      </c>
      <c r="G88" s="1001"/>
      <c r="H88" s="1302" t="s">
        <v>1396</v>
      </c>
      <c r="I88" s="1303"/>
      <c r="J88" s="1304"/>
      <c r="K88" s="446">
        <v>43861</v>
      </c>
      <c r="L88" s="446">
        <v>44221</v>
      </c>
      <c r="M88" s="447"/>
      <c r="N88" s="445">
        <v>39811000</v>
      </c>
      <c r="O88" s="445"/>
      <c r="P88" s="587" t="s">
        <v>107</v>
      </c>
      <c r="Q88" s="588"/>
      <c r="R88" s="589"/>
      <c r="S88" s="93" t="s">
        <v>151</v>
      </c>
      <c r="T88" s="80" t="s">
        <v>58</v>
      </c>
      <c r="U88" s="294">
        <v>1</v>
      </c>
      <c r="V88" s="399">
        <v>1</v>
      </c>
      <c r="W88" s="182"/>
      <c r="X88" s="356">
        <f t="shared" si="10"/>
        <v>0</v>
      </c>
      <c r="Y88" s="42">
        <f t="shared" si="11"/>
        <v>0</v>
      </c>
      <c r="Z88" s="46"/>
      <c r="AA88" s="182"/>
      <c r="AB88" s="182"/>
      <c r="AC88" s="382" t="e">
        <f t="shared" si="12"/>
        <v>#DIV/0!</v>
      </c>
      <c r="AD88" s="42" t="e">
        <f t="shared" si="13"/>
        <v>#DIV/0!</v>
      </c>
      <c r="AE88" s="182"/>
      <c r="AF88" s="182"/>
      <c r="AG88" s="382" t="e">
        <f t="shared" si="14"/>
        <v>#DIV/0!</v>
      </c>
      <c r="AH88" s="42" t="e">
        <f t="shared" si="15"/>
        <v>#DIV/0!</v>
      </c>
      <c r="AI88" s="182"/>
      <c r="AJ88" s="182"/>
      <c r="AK88" s="382" t="e">
        <f t="shared" si="16"/>
        <v>#DIV/0!</v>
      </c>
      <c r="AL88" s="42" t="e">
        <f t="shared" si="17"/>
        <v>#DIV/0!</v>
      </c>
      <c r="AM88" s="182">
        <f t="shared" si="18"/>
        <v>1</v>
      </c>
      <c r="AN88" s="182"/>
      <c r="AO88" s="255">
        <v>0</v>
      </c>
      <c r="AP88" s="42">
        <f t="shared" si="19"/>
        <v>0</v>
      </c>
    </row>
    <row r="89" spans="1:42" s="49" customFormat="1" ht="290.25" customHeight="1" x14ac:dyDescent="0.25">
      <c r="A89" s="135" t="s">
        <v>319</v>
      </c>
      <c r="B89" s="1014" t="s">
        <v>1083</v>
      </c>
      <c r="C89" s="1015"/>
      <c r="D89" s="202"/>
      <c r="E89" s="103"/>
      <c r="F89" s="1000"/>
      <c r="G89" s="1001"/>
      <c r="H89" s="993" t="s">
        <v>1139</v>
      </c>
      <c r="I89" s="994"/>
      <c r="J89" s="995"/>
      <c r="K89" s="426" t="s">
        <v>1142</v>
      </c>
      <c r="L89" s="50"/>
      <c r="M89" s="285" t="s">
        <v>1098</v>
      </c>
      <c r="N89" s="286"/>
      <c r="O89" s="68"/>
      <c r="P89" s="587" t="s">
        <v>1140</v>
      </c>
      <c r="Q89" s="588"/>
      <c r="R89" s="589"/>
      <c r="S89" s="93" t="s">
        <v>151</v>
      </c>
      <c r="T89" s="80" t="s">
        <v>110</v>
      </c>
      <c r="U89" s="294">
        <v>1</v>
      </c>
      <c r="V89" s="399">
        <v>1</v>
      </c>
      <c r="W89" s="182"/>
      <c r="X89" s="356">
        <f t="shared" si="10"/>
        <v>0</v>
      </c>
      <c r="Y89" s="42">
        <f t="shared" si="11"/>
        <v>0</v>
      </c>
      <c r="Z89" s="46"/>
      <c r="AA89" s="182"/>
      <c r="AB89" s="182"/>
      <c r="AC89" s="382" t="e">
        <f t="shared" si="12"/>
        <v>#DIV/0!</v>
      </c>
      <c r="AD89" s="42" t="e">
        <f t="shared" si="13"/>
        <v>#DIV/0!</v>
      </c>
      <c r="AE89" s="182"/>
      <c r="AF89" s="182"/>
      <c r="AG89" s="382" t="e">
        <f t="shared" si="14"/>
        <v>#DIV/0!</v>
      </c>
      <c r="AH89" s="42" t="e">
        <f t="shared" si="15"/>
        <v>#DIV/0!</v>
      </c>
      <c r="AI89" s="182"/>
      <c r="AJ89" s="182"/>
      <c r="AK89" s="382" t="e">
        <f t="shared" si="16"/>
        <v>#DIV/0!</v>
      </c>
      <c r="AL89" s="42" t="e">
        <f t="shared" si="17"/>
        <v>#DIV/0!</v>
      </c>
      <c r="AM89" s="182">
        <f t="shared" si="18"/>
        <v>1</v>
      </c>
      <c r="AN89" s="182"/>
      <c r="AO89" s="255">
        <v>0</v>
      </c>
      <c r="AP89" s="42">
        <f t="shared" si="19"/>
        <v>0</v>
      </c>
    </row>
    <row r="90" spans="1:42" s="49" customFormat="1" ht="296.25" customHeight="1" x14ac:dyDescent="0.25">
      <c r="A90" s="135" t="s">
        <v>319</v>
      </c>
      <c r="B90" s="1025" t="s">
        <v>1152</v>
      </c>
      <c r="C90" s="1026"/>
      <c r="D90" s="297"/>
      <c r="E90" s="298"/>
      <c r="F90" s="1008"/>
      <c r="G90" s="1009"/>
      <c r="H90" s="1008" t="s">
        <v>1153</v>
      </c>
      <c r="I90" s="1009"/>
      <c r="J90" s="1010"/>
      <c r="K90" s="404" t="s">
        <v>1299</v>
      </c>
      <c r="L90" s="50"/>
      <c r="M90" s="403" t="s">
        <v>1098</v>
      </c>
      <c r="N90" s="69"/>
      <c r="O90" s="68"/>
      <c r="P90" s="587" t="s">
        <v>1123</v>
      </c>
      <c r="Q90" s="588"/>
      <c r="R90" s="589"/>
      <c r="S90" s="299" t="s">
        <v>151</v>
      </c>
      <c r="T90" s="293" t="s">
        <v>110</v>
      </c>
      <c r="U90" s="294">
        <v>1</v>
      </c>
      <c r="V90" s="399">
        <v>1</v>
      </c>
      <c r="W90" s="182"/>
      <c r="X90" s="356">
        <f t="shared" si="10"/>
        <v>0</v>
      </c>
      <c r="Y90" s="42">
        <f t="shared" si="11"/>
        <v>0</v>
      </c>
      <c r="Z90" s="46"/>
      <c r="AA90" s="182"/>
      <c r="AB90" s="182"/>
      <c r="AC90" s="382" t="e">
        <f t="shared" si="12"/>
        <v>#DIV/0!</v>
      </c>
      <c r="AD90" s="42" t="e">
        <f t="shared" si="13"/>
        <v>#DIV/0!</v>
      </c>
      <c r="AE90" s="182"/>
      <c r="AF90" s="182"/>
      <c r="AG90" s="382" t="e">
        <f t="shared" si="14"/>
        <v>#DIV/0!</v>
      </c>
      <c r="AH90" s="42" t="e">
        <f t="shared" si="15"/>
        <v>#DIV/0!</v>
      </c>
      <c r="AI90" s="182"/>
      <c r="AJ90" s="182"/>
      <c r="AK90" s="382" t="e">
        <f t="shared" si="16"/>
        <v>#DIV/0!</v>
      </c>
      <c r="AL90" s="42" t="e">
        <f t="shared" si="17"/>
        <v>#DIV/0!</v>
      </c>
      <c r="AM90" s="182">
        <f t="shared" si="18"/>
        <v>1</v>
      </c>
      <c r="AN90" s="182"/>
      <c r="AO90" s="255">
        <v>0</v>
      </c>
      <c r="AP90" s="42">
        <f t="shared" si="19"/>
        <v>0</v>
      </c>
    </row>
    <row r="91" spans="1:42" s="15" customFormat="1" ht="60.75" customHeight="1" x14ac:dyDescent="0.25">
      <c r="A91" s="21"/>
      <c r="B91" s="21"/>
      <c r="C91" s="21"/>
      <c r="D91" s="21"/>
      <c r="E91" s="21"/>
      <c r="F91" s="21"/>
      <c r="G91" s="21"/>
      <c r="H91" s="21"/>
      <c r="I91" s="21"/>
      <c r="J91" s="21"/>
      <c r="K91" s="21"/>
      <c r="L91" s="21"/>
      <c r="M91" s="21"/>
      <c r="N91" s="21"/>
      <c r="O91" s="12"/>
      <c r="P91" s="22"/>
      <c r="Q91" s="22"/>
      <c r="R91" s="22"/>
      <c r="S91" s="89"/>
      <c r="T91" s="22"/>
      <c r="U91" s="13"/>
      <c r="V91" s="45"/>
    </row>
    <row r="92" spans="1:42" ht="117.75" customHeight="1" x14ac:dyDescent="0.25">
      <c r="A92" s="596" t="s">
        <v>625</v>
      </c>
      <c r="B92" s="596"/>
      <c r="C92" s="596"/>
      <c r="D92" s="596"/>
      <c r="E92" s="596"/>
      <c r="F92" s="596"/>
      <c r="G92" s="596"/>
      <c r="H92" s="596"/>
      <c r="I92" s="596"/>
      <c r="J92" s="596"/>
      <c r="K92" s="596"/>
      <c r="L92" s="596"/>
      <c r="M92" s="596"/>
      <c r="N92" s="596"/>
      <c r="O92" s="596"/>
      <c r="P92" s="596"/>
      <c r="Q92" s="596"/>
      <c r="R92" s="596"/>
      <c r="S92" s="596"/>
      <c r="T92" s="596"/>
      <c r="U92" s="596"/>
      <c r="V92" s="74"/>
    </row>
    <row r="93" spans="1:42" ht="30" customHeight="1" thickBot="1" x14ac:dyDescent="0.3">
      <c r="A93" s="30"/>
      <c r="B93" s="30"/>
      <c r="C93" s="30"/>
      <c r="D93" s="30"/>
      <c r="E93" s="30"/>
      <c r="F93" s="30"/>
      <c r="G93" s="30"/>
      <c r="H93" s="30"/>
      <c r="I93" s="30"/>
      <c r="J93" s="30"/>
      <c r="K93" s="30"/>
      <c r="L93" s="30"/>
      <c r="M93" s="30"/>
      <c r="N93" s="30"/>
      <c r="O93" s="30"/>
      <c r="P93" s="30"/>
      <c r="Q93" s="30"/>
      <c r="R93" s="30"/>
      <c r="S93" s="30"/>
      <c r="T93" s="30"/>
      <c r="U93" s="30"/>
      <c r="V93" s="74"/>
    </row>
    <row r="94" spans="1:42" ht="66" customHeight="1" thickTop="1" x14ac:dyDescent="0.25">
      <c r="A94" s="851" t="s">
        <v>835</v>
      </c>
      <c r="B94" s="851"/>
      <c r="C94" s="851"/>
      <c r="D94" s="851"/>
      <c r="E94" s="1209" t="s">
        <v>1260</v>
      </c>
      <c r="F94" s="1210"/>
      <c r="G94" s="1210"/>
      <c r="H94" s="1210"/>
      <c r="I94" s="1210"/>
      <c r="J94" s="1211"/>
      <c r="K94" s="1061"/>
      <c r="L94" s="592"/>
      <c r="M94" s="592"/>
      <c r="N94" s="592"/>
      <c r="O94" s="592"/>
      <c r="P94" s="592"/>
      <c r="Q94" s="246"/>
      <c r="R94" s="246"/>
      <c r="S94" s="246"/>
      <c r="T94" s="246"/>
      <c r="U94" s="246"/>
      <c r="V94" s="46"/>
    </row>
    <row r="95" spans="1:42" ht="62.25" customHeight="1" thickBot="1" x14ac:dyDescent="0.3">
      <c r="A95" s="851"/>
      <c r="B95" s="851"/>
      <c r="C95" s="851"/>
      <c r="D95" s="852"/>
      <c r="E95" s="1305" t="s">
        <v>29</v>
      </c>
      <c r="F95" s="1306"/>
      <c r="G95" s="1307" t="s">
        <v>30</v>
      </c>
      <c r="H95" s="1306"/>
      <c r="I95" s="221" t="s">
        <v>9</v>
      </c>
      <c r="J95" s="222" t="s">
        <v>10</v>
      </c>
      <c r="K95" s="1308"/>
      <c r="L95" s="610"/>
      <c r="M95" s="610"/>
      <c r="N95" s="610"/>
      <c r="O95" s="610"/>
      <c r="P95" s="610"/>
      <c r="Q95" s="31"/>
      <c r="R95" s="31"/>
      <c r="S95" s="31"/>
      <c r="T95" s="31"/>
      <c r="U95" s="31"/>
      <c r="V95" s="46"/>
    </row>
    <row r="96" spans="1:42" ht="369.75" customHeight="1" thickTop="1" x14ac:dyDescent="0.25">
      <c r="A96" s="1269" t="s">
        <v>660</v>
      </c>
      <c r="B96" s="1269"/>
      <c r="C96" s="1269"/>
      <c r="D96" s="1270"/>
      <c r="E96" s="1190">
        <f>+E112</f>
        <v>36588818000</v>
      </c>
      <c r="F96" s="960"/>
      <c r="G96" s="1190">
        <f>+G112</f>
        <v>0</v>
      </c>
      <c r="H96" s="960"/>
      <c r="I96" s="1202">
        <f>+G96/E96</f>
        <v>0</v>
      </c>
      <c r="J96" s="1067">
        <f>I96</f>
        <v>0</v>
      </c>
      <c r="K96" s="1308"/>
      <c r="L96" s="610"/>
      <c r="M96" s="610"/>
      <c r="N96" s="610"/>
      <c r="O96" s="610"/>
      <c r="P96" s="610"/>
      <c r="Q96" s="31"/>
      <c r="R96" s="31"/>
      <c r="S96" s="31"/>
      <c r="T96" s="31"/>
      <c r="U96" s="31"/>
      <c r="V96" s="46"/>
    </row>
    <row r="97" spans="1:53" ht="103.5" customHeight="1" x14ac:dyDescent="0.25">
      <c r="A97" s="1271"/>
      <c r="B97" s="1271"/>
      <c r="C97" s="1271"/>
      <c r="D97" s="1272"/>
      <c r="E97" s="1037"/>
      <c r="F97" s="962"/>
      <c r="G97" s="1037"/>
      <c r="H97" s="962"/>
      <c r="I97" s="1203"/>
      <c r="J97" s="1068"/>
      <c r="K97" s="1308"/>
      <c r="L97" s="610"/>
      <c r="M97" s="610"/>
      <c r="N97" s="610"/>
      <c r="O97" s="610"/>
      <c r="P97" s="610"/>
      <c r="Q97" s="586">
        <v>2016</v>
      </c>
      <c r="R97" s="586"/>
      <c r="S97" s="586"/>
      <c r="T97" s="586"/>
      <c r="U97" s="586">
        <v>2017</v>
      </c>
      <c r="V97" s="586"/>
      <c r="W97" s="586"/>
      <c r="X97" s="586"/>
      <c r="Y97" s="586">
        <v>2018</v>
      </c>
      <c r="Z97" s="586"/>
      <c r="AA97" s="586"/>
      <c r="AB97" s="586"/>
      <c r="AC97" s="586">
        <v>2019</v>
      </c>
      <c r="AD97" s="586"/>
      <c r="AE97" s="586"/>
      <c r="AF97" s="586"/>
      <c r="AG97" s="586">
        <v>2020</v>
      </c>
      <c r="AH97" s="586"/>
      <c r="AI97" s="586"/>
      <c r="AJ97" s="586"/>
      <c r="AL97" s="644" t="s">
        <v>1252</v>
      </c>
      <c r="AM97" s="645"/>
      <c r="AN97" s="645"/>
      <c r="AO97" s="645"/>
      <c r="AP97" s="645"/>
      <c r="AQ97" s="645"/>
      <c r="AR97" s="645"/>
      <c r="AS97" s="645"/>
      <c r="AT97" s="645"/>
      <c r="AU97" s="645"/>
      <c r="AV97" s="645"/>
      <c r="AW97" s="645"/>
      <c r="AX97" s="645"/>
      <c r="AY97" s="645"/>
      <c r="AZ97" s="645"/>
      <c r="BA97" s="646"/>
    </row>
    <row r="98" spans="1:53" ht="90.75" customHeight="1" thickBot="1" x14ac:dyDescent="0.3">
      <c r="A98" s="1273"/>
      <c r="B98" s="1273"/>
      <c r="C98" s="1273"/>
      <c r="D98" s="1274"/>
      <c r="E98" s="1039"/>
      <c r="F98" s="1191"/>
      <c r="G98" s="1039"/>
      <c r="H98" s="1191"/>
      <c r="I98" s="1204"/>
      <c r="J98" s="1069"/>
      <c r="K98" s="1309"/>
      <c r="L98" s="611"/>
      <c r="M98" s="611"/>
      <c r="N98" s="611"/>
      <c r="O98" s="611"/>
      <c r="P98" s="611"/>
      <c r="Q98" s="586"/>
      <c r="R98" s="586"/>
      <c r="S98" s="586"/>
      <c r="T98" s="586"/>
      <c r="U98" s="586"/>
      <c r="V98" s="586"/>
      <c r="W98" s="586"/>
      <c r="X98" s="586"/>
      <c r="Y98" s="586"/>
      <c r="Z98" s="586"/>
      <c r="AA98" s="586"/>
      <c r="AB98" s="586"/>
      <c r="AC98" s="586"/>
      <c r="AD98" s="586"/>
      <c r="AE98" s="586"/>
      <c r="AF98" s="586"/>
      <c r="AG98" s="586"/>
      <c r="AH98" s="586"/>
      <c r="AI98" s="586"/>
      <c r="AJ98" s="586"/>
      <c r="AL98" s="590" t="s">
        <v>1253</v>
      </c>
      <c r="AM98" s="590"/>
      <c r="AN98" s="590"/>
      <c r="AO98" s="590"/>
      <c r="AP98" s="590" t="s">
        <v>1254</v>
      </c>
      <c r="AQ98" s="590"/>
      <c r="AR98" s="590"/>
      <c r="AS98" s="590"/>
      <c r="AT98" s="590" t="s">
        <v>1255</v>
      </c>
      <c r="AU98" s="590"/>
      <c r="AV98" s="590"/>
      <c r="AW98" s="590"/>
      <c r="AX98" s="590" t="s">
        <v>1256</v>
      </c>
      <c r="AY98" s="590"/>
      <c r="AZ98" s="590"/>
      <c r="BA98" s="590"/>
    </row>
    <row r="99" spans="1:53" ht="110.25" customHeight="1" thickTop="1" thickBot="1" x14ac:dyDescent="0.3">
      <c r="A99" s="591" t="s">
        <v>27</v>
      </c>
      <c r="B99" s="591"/>
      <c r="C99" s="591"/>
      <c r="D99" s="244" t="s">
        <v>147</v>
      </c>
      <c r="E99" s="34" t="s">
        <v>29</v>
      </c>
      <c r="F99" s="34" t="s">
        <v>9</v>
      </c>
      <c r="G99" s="1129" t="s">
        <v>30</v>
      </c>
      <c r="H99" s="1130"/>
      <c r="I99" s="34" t="s">
        <v>31</v>
      </c>
      <c r="J99" s="43" t="s">
        <v>10</v>
      </c>
      <c r="K99" s="591" t="s">
        <v>32</v>
      </c>
      <c r="L99" s="591"/>
      <c r="M99" s="591"/>
      <c r="N99" s="591"/>
      <c r="O99" s="259" t="s">
        <v>7</v>
      </c>
      <c r="P99" s="272" t="s">
        <v>836</v>
      </c>
      <c r="Q99" s="266" t="s">
        <v>11</v>
      </c>
      <c r="R99" s="266" t="s">
        <v>12</v>
      </c>
      <c r="S99" s="39" t="s">
        <v>9</v>
      </c>
      <c r="T99" s="354" t="s">
        <v>10</v>
      </c>
      <c r="U99" s="266" t="s">
        <v>11</v>
      </c>
      <c r="V99" s="266" t="s">
        <v>12</v>
      </c>
      <c r="W99" s="160" t="s">
        <v>9</v>
      </c>
      <c r="X99" s="354" t="s">
        <v>10</v>
      </c>
      <c r="Y99" s="266" t="s">
        <v>11</v>
      </c>
      <c r="Z99" s="266" t="s">
        <v>12</v>
      </c>
      <c r="AA99" s="39" t="s">
        <v>9</v>
      </c>
      <c r="AB99" s="354" t="s">
        <v>10</v>
      </c>
      <c r="AC99" s="266" t="s">
        <v>11</v>
      </c>
      <c r="AD99" s="266" t="s">
        <v>12</v>
      </c>
      <c r="AE99" s="160" t="s">
        <v>9</v>
      </c>
      <c r="AF99" s="354" t="s">
        <v>10</v>
      </c>
      <c r="AG99" s="266" t="s">
        <v>11</v>
      </c>
      <c r="AH99" s="266" t="s">
        <v>12</v>
      </c>
      <c r="AI99" s="160" t="s">
        <v>9</v>
      </c>
      <c r="AJ99" s="354" t="s">
        <v>10</v>
      </c>
      <c r="AL99" s="353" t="s">
        <v>13</v>
      </c>
      <c r="AM99" s="353" t="s">
        <v>14</v>
      </c>
      <c r="AN99" s="165" t="s">
        <v>9</v>
      </c>
      <c r="AO99" s="354" t="s">
        <v>10</v>
      </c>
      <c r="AP99" s="353" t="s">
        <v>13</v>
      </c>
      <c r="AQ99" s="353" t="s">
        <v>14</v>
      </c>
      <c r="AR99" s="165" t="s">
        <v>9</v>
      </c>
      <c r="AS99" s="354" t="s">
        <v>10</v>
      </c>
      <c r="AT99" s="353" t="s">
        <v>13</v>
      </c>
      <c r="AU99" s="353" t="s">
        <v>14</v>
      </c>
      <c r="AV99" s="165" t="s">
        <v>9</v>
      </c>
      <c r="AW99" s="354" t="s">
        <v>10</v>
      </c>
      <c r="AX99" s="353" t="s">
        <v>13</v>
      </c>
      <c r="AY99" s="353" t="s">
        <v>14</v>
      </c>
      <c r="AZ99" s="165" t="s">
        <v>9</v>
      </c>
      <c r="BA99" s="354" t="s">
        <v>10</v>
      </c>
    </row>
    <row r="100" spans="1:53" ht="226.5" customHeight="1" thickTop="1" thickBot="1" x14ac:dyDescent="0.3">
      <c r="A100" s="623" t="s">
        <v>33</v>
      </c>
      <c r="B100" s="1319" t="s">
        <v>565</v>
      </c>
      <c r="C100" s="1320"/>
      <c r="D100" s="138" t="s">
        <v>564</v>
      </c>
      <c r="E100" s="37">
        <v>2083524000</v>
      </c>
      <c r="F100" s="35">
        <f>+E100/'FUENTES '!$L$8</f>
        <v>5.6944282813399437E-2</v>
      </c>
      <c r="G100" s="814"/>
      <c r="H100" s="815"/>
      <c r="I100" s="36">
        <f t="shared" ref="I100:I112" si="20">+G100/E100</f>
        <v>0</v>
      </c>
      <c r="J100" s="54">
        <f t="shared" ref="J100:J112" si="21">I100</f>
        <v>0</v>
      </c>
      <c r="K100" s="1321" t="s">
        <v>563</v>
      </c>
      <c r="L100" s="1322"/>
      <c r="M100" s="1322"/>
      <c r="N100" s="1323"/>
      <c r="O100" s="81" t="s">
        <v>110</v>
      </c>
      <c r="P100" s="107">
        <v>92300</v>
      </c>
      <c r="Q100" s="282">
        <v>20778</v>
      </c>
      <c r="R100" s="282">
        <v>20778</v>
      </c>
      <c r="S100" s="356">
        <f>+R100/Q100</f>
        <v>1</v>
      </c>
      <c r="T100" s="53">
        <f>+S100</f>
        <v>1</v>
      </c>
      <c r="U100" s="282">
        <v>23000</v>
      </c>
      <c r="V100" s="282">
        <v>23000</v>
      </c>
      <c r="W100" s="356">
        <f t="shared" ref="W100:W111" si="22">+V100/U100</f>
        <v>1</v>
      </c>
      <c r="X100" s="53">
        <f>+W100</f>
        <v>1</v>
      </c>
      <c r="Y100" s="282">
        <v>23116</v>
      </c>
      <c r="Z100" s="282">
        <v>23116</v>
      </c>
      <c r="AA100" s="356">
        <f t="shared" ref="AA100:AA111" si="23">+Z100/Y100</f>
        <v>1</v>
      </c>
      <c r="AB100" s="53">
        <f>+AA100</f>
        <v>1</v>
      </c>
      <c r="AC100" s="282">
        <v>23000</v>
      </c>
      <c r="AD100" s="282">
        <f t="shared" ref="AD100:AD109" si="24">AQ100</f>
        <v>0</v>
      </c>
      <c r="AE100" s="356">
        <f>+AD100/AC100</f>
        <v>0</v>
      </c>
      <c r="AF100" s="53">
        <f>+AE100</f>
        <v>0</v>
      </c>
      <c r="AG100" s="282">
        <v>2406</v>
      </c>
      <c r="AH100" s="282">
        <v>0</v>
      </c>
      <c r="AI100" s="356">
        <f>+AH100/AG100</f>
        <v>0</v>
      </c>
      <c r="AJ100" s="53">
        <f>+AI100</f>
        <v>0</v>
      </c>
      <c r="AL100" s="182"/>
      <c r="AM100" s="182"/>
      <c r="AN100" s="382" t="e">
        <f t="shared" ref="AN100:AN111" si="25">AM100/AL100</f>
        <v>#DIV/0!</v>
      </c>
      <c r="AO100" s="42" t="e">
        <f t="shared" ref="AO100:AO111" si="26">AN100</f>
        <v>#DIV/0!</v>
      </c>
      <c r="AP100" s="182"/>
      <c r="AQ100" s="182"/>
      <c r="AR100" s="382" t="e">
        <f t="shared" ref="AR100:AR111" si="27">AQ100/AP100</f>
        <v>#DIV/0!</v>
      </c>
      <c r="AS100" s="42" t="e">
        <f t="shared" ref="AS100:AS111" si="28">AR100</f>
        <v>#DIV/0!</v>
      </c>
      <c r="AT100" s="182"/>
      <c r="AU100" s="182"/>
      <c r="AV100" s="382" t="e">
        <f t="shared" ref="AV100:AV111" si="29">AU100/AT100</f>
        <v>#DIV/0!</v>
      </c>
      <c r="AW100" s="42" t="e">
        <f t="shared" ref="AW100:AW111" si="30">AV100</f>
        <v>#DIV/0!</v>
      </c>
      <c r="AX100" s="182">
        <f t="shared" ref="AX100:AX111" si="31">+AG100</f>
        <v>2406</v>
      </c>
      <c r="AY100" s="182"/>
      <c r="AZ100" s="255">
        <v>0</v>
      </c>
      <c r="BA100" s="42">
        <f t="shared" ref="BA100:BA111" si="32">AZ100</f>
        <v>0</v>
      </c>
    </row>
    <row r="101" spans="1:53" ht="226.5" customHeight="1" thickTop="1" thickBot="1" x14ac:dyDescent="0.3">
      <c r="A101" s="623"/>
      <c r="B101" s="1319" t="s">
        <v>562</v>
      </c>
      <c r="C101" s="1320"/>
      <c r="D101" s="138" t="s">
        <v>832</v>
      </c>
      <c r="E101" s="37">
        <v>1703888000</v>
      </c>
      <c r="F101" s="35">
        <f>+E101/'FUENTES '!$L$8</f>
        <v>4.6568544520897065E-2</v>
      </c>
      <c r="G101" s="814"/>
      <c r="H101" s="815"/>
      <c r="I101" s="36">
        <f t="shared" si="20"/>
        <v>0</v>
      </c>
      <c r="J101" s="54">
        <f t="shared" si="21"/>
        <v>0</v>
      </c>
      <c r="K101" s="1321" t="s">
        <v>561</v>
      </c>
      <c r="L101" s="1322"/>
      <c r="M101" s="1322"/>
      <c r="N101" s="1323"/>
      <c r="O101" s="81" t="s">
        <v>52</v>
      </c>
      <c r="P101" s="107">
        <v>251740</v>
      </c>
      <c r="Q101" s="282">
        <v>812</v>
      </c>
      <c r="R101" s="282">
        <v>812</v>
      </c>
      <c r="S101" s="356">
        <f>+R101/Q101</f>
        <v>1</v>
      </c>
      <c r="T101" s="53">
        <f t="shared" ref="T101:T111" si="33">+S101</f>
        <v>1</v>
      </c>
      <c r="U101" s="282">
        <v>182668</v>
      </c>
      <c r="V101" s="282">
        <v>182668</v>
      </c>
      <c r="W101" s="356">
        <f t="shared" si="22"/>
        <v>1</v>
      </c>
      <c r="X101" s="53">
        <f t="shared" ref="X101:X111" si="34">+W101</f>
        <v>1</v>
      </c>
      <c r="Y101" s="282">
        <v>253382</v>
      </c>
      <c r="Z101" s="282">
        <v>253382</v>
      </c>
      <c r="AA101" s="356">
        <f t="shared" si="23"/>
        <v>1</v>
      </c>
      <c r="AB101" s="53">
        <f t="shared" ref="AB101:AB111" si="35">+AA101</f>
        <v>1</v>
      </c>
      <c r="AC101" s="282">
        <v>249248</v>
      </c>
      <c r="AD101" s="282">
        <f t="shared" si="24"/>
        <v>0</v>
      </c>
      <c r="AE101" s="356">
        <f>+AD101/AC101</f>
        <v>0</v>
      </c>
      <c r="AF101" s="53">
        <f t="shared" ref="AF101:AF111" si="36">+AE101</f>
        <v>0</v>
      </c>
      <c r="AG101" s="282">
        <v>251740</v>
      </c>
      <c r="AH101" s="282">
        <v>0</v>
      </c>
      <c r="AI101" s="356">
        <f>+AH101/AG101</f>
        <v>0</v>
      </c>
      <c r="AJ101" s="53">
        <f t="shared" ref="AJ101:AJ111" si="37">+AI101</f>
        <v>0</v>
      </c>
      <c r="AL101" s="182"/>
      <c r="AM101" s="182"/>
      <c r="AN101" s="382" t="e">
        <f t="shared" si="25"/>
        <v>#DIV/0!</v>
      </c>
      <c r="AO101" s="42" t="e">
        <f t="shared" si="26"/>
        <v>#DIV/0!</v>
      </c>
      <c r="AP101" s="182"/>
      <c r="AQ101" s="182"/>
      <c r="AR101" s="382" t="e">
        <f t="shared" si="27"/>
        <v>#DIV/0!</v>
      </c>
      <c r="AS101" s="42" t="e">
        <f t="shared" si="28"/>
        <v>#DIV/0!</v>
      </c>
      <c r="AT101" s="182"/>
      <c r="AU101" s="182"/>
      <c r="AV101" s="382" t="e">
        <f t="shared" si="29"/>
        <v>#DIV/0!</v>
      </c>
      <c r="AW101" s="42" t="e">
        <f t="shared" si="30"/>
        <v>#DIV/0!</v>
      </c>
      <c r="AX101" s="182">
        <f t="shared" si="31"/>
        <v>251740</v>
      </c>
      <c r="AY101" s="182"/>
      <c r="AZ101" s="255">
        <v>0</v>
      </c>
      <c r="BA101" s="42">
        <f t="shared" si="32"/>
        <v>0</v>
      </c>
    </row>
    <row r="102" spans="1:53" ht="226.5" customHeight="1" thickTop="1" thickBot="1" x14ac:dyDescent="0.3">
      <c r="A102" s="623"/>
      <c r="B102" s="1319" t="s">
        <v>560</v>
      </c>
      <c r="C102" s="1320"/>
      <c r="D102" s="138" t="s">
        <v>559</v>
      </c>
      <c r="E102" s="37">
        <v>300000000</v>
      </c>
      <c r="F102" s="35">
        <f>+E102/'FUENTES '!$L$8</f>
        <v>8.19922633193562E-3</v>
      </c>
      <c r="G102" s="814"/>
      <c r="H102" s="815"/>
      <c r="I102" s="36">
        <f t="shared" si="20"/>
        <v>0</v>
      </c>
      <c r="J102" s="54">
        <f t="shared" si="21"/>
        <v>0</v>
      </c>
      <c r="K102" s="1321" t="s">
        <v>558</v>
      </c>
      <c r="L102" s="1322"/>
      <c r="M102" s="1322"/>
      <c r="N102" s="1323"/>
      <c r="O102" s="81" t="s">
        <v>110</v>
      </c>
      <c r="P102" s="107">
        <v>9</v>
      </c>
      <c r="Q102" s="282">
        <v>2</v>
      </c>
      <c r="R102" s="282">
        <v>2</v>
      </c>
      <c r="S102" s="356">
        <f>+R102/Q102</f>
        <v>1</v>
      </c>
      <c r="T102" s="53">
        <f t="shared" si="33"/>
        <v>1</v>
      </c>
      <c r="U102" s="282">
        <v>1</v>
      </c>
      <c r="V102" s="282">
        <v>1</v>
      </c>
      <c r="W102" s="356">
        <f t="shared" si="22"/>
        <v>1</v>
      </c>
      <c r="X102" s="53">
        <f t="shared" si="34"/>
        <v>1</v>
      </c>
      <c r="Y102" s="282">
        <v>3</v>
      </c>
      <c r="Z102" s="282">
        <v>3</v>
      </c>
      <c r="AA102" s="356">
        <f t="shared" si="23"/>
        <v>1</v>
      </c>
      <c r="AB102" s="53">
        <f t="shared" si="35"/>
        <v>1</v>
      </c>
      <c r="AC102" s="282">
        <v>2</v>
      </c>
      <c r="AD102" s="282">
        <f t="shared" si="24"/>
        <v>0</v>
      </c>
      <c r="AE102" s="356">
        <f>+AD102/AC102</f>
        <v>0</v>
      </c>
      <c r="AF102" s="53">
        <f t="shared" si="36"/>
        <v>0</v>
      </c>
      <c r="AG102" s="282">
        <v>1</v>
      </c>
      <c r="AH102" s="282">
        <v>0</v>
      </c>
      <c r="AI102" s="356">
        <f>+AH102/AG102</f>
        <v>0</v>
      </c>
      <c r="AJ102" s="53">
        <f t="shared" si="37"/>
        <v>0</v>
      </c>
      <c r="AL102" s="182"/>
      <c r="AM102" s="182"/>
      <c r="AN102" s="382" t="e">
        <f t="shared" si="25"/>
        <v>#DIV/0!</v>
      </c>
      <c r="AO102" s="42" t="e">
        <f t="shared" si="26"/>
        <v>#DIV/0!</v>
      </c>
      <c r="AP102" s="182"/>
      <c r="AQ102" s="182"/>
      <c r="AR102" s="382" t="e">
        <f t="shared" si="27"/>
        <v>#DIV/0!</v>
      </c>
      <c r="AS102" s="42" t="e">
        <f t="shared" si="28"/>
        <v>#DIV/0!</v>
      </c>
      <c r="AT102" s="182"/>
      <c r="AU102" s="182"/>
      <c r="AV102" s="382" t="e">
        <f t="shared" si="29"/>
        <v>#DIV/0!</v>
      </c>
      <c r="AW102" s="42" t="e">
        <f t="shared" si="30"/>
        <v>#DIV/0!</v>
      </c>
      <c r="AX102" s="182">
        <f t="shared" si="31"/>
        <v>1</v>
      </c>
      <c r="AY102" s="182"/>
      <c r="AZ102" s="255">
        <v>0</v>
      </c>
      <c r="BA102" s="42">
        <f t="shared" si="32"/>
        <v>0</v>
      </c>
    </row>
    <row r="103" spans="1:53" ht="226.5" customHeight="1" thickTop="1" thickBot="1" x14ac:dyDescent="0.3">
      <c r="A103" s="623"/>
      <c r="B103" s="1319" t="s">
        <v>557</v>
      </c>
      <c r="C103" s="1320"/>
      <c r="D103" s="138" t="s">
        <v>556</v>
      </c>
      <c r="E103" s="37"/>
      <c r="F103" s="327">
        <f>+E103/'FUENTES '!$L$8</f>
        <v>0</v>
      </c>
      <c r="G103" s="814"/>
      <c r="H103" s="815"/>
      <c r="I103" s="36" t="e">
        <f t="shared" si="20"/>
        <v>#DIV/0!</v>
      </c>
      <c r="J103" s="54" t="e">
        <f t="shared" si="21"/>
        <v>#DIV/0!</v>
      </c>
      <c r="K103" s="1321" t="s">
        <v>555</v>
      </c>
      <c r="L103" s="1322"/>
      <c r="M103" s="1322"/>
      <c r="N103" s="1323"/>
      <c r="O103" s="81" t="s">
        <v>110</v>
      </c>
      <c r="P103" s="107">
        <v>1</v>
      </c>
      <c r="Q103" s="282">
        <v>0</v>
      </c>
      <c r="R103" s="282">
        <v>0</v>
      </c>
      <c r="S103" s="356">
        <v>0</v>
      </c>
      <c r="T103" s="53">
        <f t="shared" si="33"/>
        <v>0</v>
      </c>
      <c r="U103" s="281">
        <v>0.3</v>
      </c>
      <c r="V103" s="281">
        <v>0.3</v>
      </c>
      <c r="W103" s="356">
        <f t="shared" si="22"/>
        <v>1</v>
      </c>
      <c r="X103" s="53">
        <f t="shared" si="34"/>
        <v>1</v>
      </c>
      <c r="Y103" s="281">
        <v>0.6</v>
      </c>
      <c r="Z103" s="281">
        <v>0.6</v>
      </c>
      <c r="AA103" s="356">
        <f t="shared" si="23"/>
        <v>1</v>
      </c>
      <c r="AB103" s="53">
        <f t="shared" si="35"/>
        <v>1</v>
      </c>
      <c r="AC103" s="281">
        <v>0.1</v>
      </c>
      <c r="AD103" s="281">
        <f t="shared" si="24"/>
        <v>0</v>
      </c>
      <c r="AE103" s="356">
        <f>+AD103/AC103</f>
        <v>0</v>
      </c>
      <c r="AF103" s="53">
        <f t="shared" si="36"/>
        <v>0</v>
      </c>
      <c r="AG103" s="281">
        <v>0</v>
      </c>
      <c r="AH103" s="282">
        <v>0</v>
      </c>
      <c r="AI103" s="356">
        <v>0</v>
      </c>
      <c r="AJ103" s="53">
        <f t="shared" si="37"/>
        <v>0</v>
      </c>
      <c r="AL103" s="182"/>
      <c r="AM103" s="182"/>
      <c r="AN103" s="382" t="e">
        <f t="shared" si="25"/>
        <v>#DIV/0!</v>
      </c>
      <c r="AO103" s="42" t="e">
        <f t="shared" si="26"/>
        <v>#DIV/0!</v>
      </c>
      <c r="AP103" s="182"/>
      <c r="AQ103" s="182"/>
      <c r="AR103" s="382" t="e">
        <f t="shared" si="27"/>
        <v>#DIV/0!</v>
      </c>
      <c r="AS103" s="42" t="e">
        <f t="shared" si="28"/>
        <v>#DIV/0!</v>
      </c>
      <c r="AT103" s="182"/>
      <c r="AU103" s="182"/>
      <c r="AV103" s="382" t="e">
        <f t="shared" si="29"/>
        <v>#DIV/0!</v>
      </c>
      <c r="AW103" s="42" t="e">
        <f t="shared" si="30"/>
        <v>#DIV/0!</v>
      </c>
      <c r="AX103" s="182">
        <f t="shared" si="31"/>
        <v>0</v>
      </c>
      <c r="AY103" s="182"/>
      <c r="AZ103" s="255">
        <v>0</v>
      </c>
      <c r="BA103" s="42">
        <f t="shared" si="32"/>
        <v>0</v>
      </c>
    </row>
    <row r="104" spans="1:53" ht="226.5" customHeight="1" thickTop="1" thickBot="1" x14ac:dyDescent="0.3">
      <c r="A104" s="623"/>
      <c r="B104" s="1319" t="s">
        <v>554</v>
      </c>
      <c r="C104" s="1320"/>
      <c r="D104" s="138" t="s">
        <v>553</v>
      </c>
      <c r="E104" s="37">
        <v>29175260000</v>
      </c>
      <c r="F104" s="35">
        <f>+E104/'FUENTES '!$L$8</f>
        <v>0.79738186677689338</v>
      </c>
      <c r="G104" s="814"/>
      <c r="H104" s="815"/>
      <c r="I104" s="36">
        <f t="shared" si="20"/>
        <v>0</v>
      </c>
      <c r="J104" s="54">
        <f t="shared" si="21"/>
        <v>0</v>
      </c>
      <c r="K104" s="1321" t="s">
        <v>552</v>
      </c>
      <c r="L104" s="1322"/>
      <c r="M104" s="1322"/>
      <c r="N104" s="1323"/>
      <c r="O104" s="81" t="s">
        <v>58</v>
      </c>
      <c r="P104" s="107">
        <v>23</v>
      </c>
      <c r="Q104" s="282">
        <v>19</v>
      </c>
      <c r="R104" s="282">
        <v>19</v>
      </c>
      <c r="S104" s="356">
        <f>+R104/Q104</f>
        <v>1</v>
      </c>
      <c r="T104" s="53">
        <f t="shared" si="33"/>
        <v>1</v>
      </c>
      <c r="U104" s="282">
        <v>22</v>
      </c>
      <c r="V104" s="282">
        <v>22</v>
      </c>
      <c r="W104" s="356">
        <f t="shared" si="22"/>
        <v>1</v>
      </c>
      <c r="X104" s="53">
        <f t="shared" si="34"/>
        <v>1</v>
      </c>
      <c r="Y104" s="282">
        <v>23</v>
      </c>
      <c r="Z104" s="282">
        <v>23</v>
      </c>
      <c r="AA104" s="356">
        <f t="shared" si="23"/>
        <v>1</v>
      </c>
      <c r="AB104" s="53">
        <f t="shared" si="35"/>
        <v>1</v>
      </c>
      <c r="AC104" s="282">
        <v>23</v>
      </c>
      <c r="AD104" s="282">
        <f t="shared" si="24"/>
        <v>0</v>
      </c>
      <c r="AE104" s="356">
        <f>+AD104/AC104</f>
        <v>0</v>
      </c>
      <c r="AF104" s="53">
        <f t="shared" si="36"/>
        <v>0</v>
      </c>
      <c r="AG104" s="282">
        <v>23</v>
      </c>
      <c r="AH104" s="282">
        <v>0</v>
      </c>
      <c r="AI104" s="356">
        <f t="shared" ref="AI104:AI111" si="38">+AH104/AG104</f>
        <v>0</v>
      </c>
      <c r="AJ104" s="53">
        <f t="shared" si="37"/>
        <v>0</v>
      </c>
      <c r="AL104" s="182"/>
      <c r="AM104" s="182"/>
      <c r="AN104" s="382" t="e">
        <f t="shared" si="25"/>
        <v>#DIV/0!</v>
      </c>
      <c r="AO104" s="42" t="e">
        <f t="shared" si="26"/>
        <v>#DIV/0!</v>
      </c>
      <c r="AP104" s="182"/>
      <c r="AQ104" s="182"/>
      <c r="AR104" s="382" t="e">
        <f t="shared" si="27"/>
        <v>#DIV/0!</v>
      </c>
      <c r="AS104" s="42" t="e">
        <f t="shared" si="28"/>
        <v>#DIV/0!</v>
      </c>
      <c r="AT104" s="182"/>
      <c r="AU104" s="182"/>
      <c r="AV104" s="382" t="e">
        <f t="shared" si="29"/>
        <v>#DIV/0!</v>
      </c>
      <c r="AW104" s="42" t="e">
        <f t="shared" si="30"/>
        <v>#DIV/0!</v>
      </c>
      <c r="AX104" s="182">
        <f t="shared" si="31"/>
        <v>23</v>
      </c>
      <c r="AY104" s="182"/>
      <c r="AZ104" s="255">
        <v>0</v>
      </c>
      <c r="BA104" s="42">
        <f t="shared" si="32"/>
        <v>0</v>
      </c>
    </row>
    <row r="105" spans="1:53" ht="226.5" customHeight="1" thickTop="1" thickBot="1" x14ac:dyDescent="0.3">
      <c r="A105" s="623"/>
      <c r="B105" s="1319" t="s">
        <v>551</v>
      </c>
      <c r="C105" s="1320"/>
      <c r="D105" s="138" t="s">
        <v>550</v>
      </c>
      <c r="E105" s="37">
        <v>1891013000</v>
      </c>
      <c r="F105" s="35">
        <f>+E105/'FUENTES '!$L$8</f>
        <v>5.1682811945441907E-2</v>
      </c>
      <c r="G105" s="814"/>
      <c r="H105" s="815"/>
      <c r="I105" s="36">
        <f t="shared" si="20"/>
        <v>0</v>
      </c>
      <c r="J105" s="54">
        <f t="shared" si="21"/>
        <v>0</v>
      </c>
      <c r="K105" s="1321" t="s">
        <v>549</v>
      </c>
      <c r="L105" s="1322"/>
      <c r="M105" s="1322"/>
      <c r="N105" s="1323"/>
      <c r="O105" s="81" t="s">
        <v>52</v>
      </c>
      <c r="P105" s="107">
        <v>95</v>
      </c>
      <c r="Q105" s="282">
        <v>61</v>
      </c>
      <c r="R105" s="282">
        <v>61</v>
      </c>
      <c r="S105" s="356">
        <f>+R105/Q105</f>
        <v>1</v>
      </c>
      <c r="T105" s="53">
        <f t="shared" si="33"/>
        <v>1</v>
      </c>
      <c r="U105" s="282">
        <v>71</v>
      </c>
      <c r="V105" s="282">
        <v>71</v>
      </c>
      <c r="W105" s="356">
        <f t="shared" si="22"/>
        <v>1</v>
      </c>
      <c r="X105" s="53">
        <f t="shared" si="34"/>
        <v>1</v>
      </c>
      <c r="Y105" s="282">
        <v>81</v>
      </c>
      <c r="Z105" s="282">
        <v>81</v>
      </c>
      <c r="AA105" s="356">
        <f t="shared" si="23"/>
        <v>1</v>
      </c>
      <c r="AB105" s="53">
        <f t="shared" si="35"/>
        <v>1</v>
      </c>
      <c r="AC105" s="282">
        <v>91</v>
      </c>
      <c r="AD105" s="282">
        <f t="shared" si="24"/>
        <v>0</v>
      </c>
      <c r="AE105" s="356">
        <f t="shared" ref="AE105:AE111" si="39">+AD105/AC105</f>
        <v>0</v>
      </c>
      <c r="AF105" s="53">
        <f t="shared" si="36"/>
        <v>0</v>
      </c>
      <c r="AG105" s="282">
        <v>95</v>
      </c>
      <c r="AH105" s="282">
        <v>0</v>
      </c>
      <c r="AI105" s="356">
        <f t="shared" si="38"/>
        <v>0</v>
      </c>
      <c r="AJ105" s="53">
        <f t="shared" si="37"/>
        <v>0</v>
      </c>
      <c r="AL105" s="182"/>
      <c r="AM105" s="182"/>
      <c r="AN105" s="382" t="e">
        <f t="shared" si="25"/>
        <v>#DIV/0!</v>
      </c>
      <c r="AO105" s="42" t="e">
        <f t="shared" si="26"/>
        <v>#DIV/0!</v>
      </c>
      <c r="AP105" s="182"/>
      <c r="AQ105" s="182"/>
      <c r="AR105" s="382" t="e">
        <f t="shared" si="27"/>
        <v>#DIV/0!</v>
      </c>
      <c r="AS105" s="42" t="e">
        <f t="shared" si="28"/>
        <v>#DIV/0!</v>
      </c>
      <c r="AT105" s="182"/>
      <c r="AU105" s="182"/>
      <c r="AV105" s="382" t="e">
        <f t="shared" si="29"/>
        <v>#DIV/0!</v>
      </c>
      <c r="AW105" s="42" t="e">
        <f t="shared" si="30"/>
        <v>#DIV/0!</v>
      </c>
      <c r="AX105" s="182">
        <f t="shared" si="31"/>
        <v>95</v>
      </c>
      <c r="AY105" s="182"/>
      <c r="AZ105" s="255">
        <v>0</v>
      </c>
      <c r="BA105" s="42">
        <f t="shared" si="32"/>
        <v>0</v>
      </c>
    </row>
    <row r="106" spans="1:53" ht="226.5" customHeight="1" thickTop="1" thickBot="1" x14ac:dyDescent="0.3">
      <c r="A106" s="623"/>
      <c r="B106" s="1319" t="s">
        <v>548</v>
      </c>
      <c r="C106" s="1320"/>
      <c r="D106" s="138" t="s">
        <v>547</v>
      </c>
      <c r="E106" s="37">
        <v>614000000</v>
      </c>
      <c r="F106" s="35">
        <f>+E106/'FUENTES '!$L$8</f>
        <v>1.6781083226028237E-2</v>
      </c>
      <c r="G106" s="814"/>
      <c r="H106" s="815"/>
      <c r="I106" s="36">
        <f t="shared" si="20"/>
        <v>0</v>
      </c>
      <c r="J106" s="54">
        <f t="shared" si="21"/>
        <v>0</v>
      </c>
      <c r="K106" s="1321" t="s">
        <v>546</v>
      </c>
      <c r="L106" s="1322"/>
      <c r="M106" s="1322"/>
      <c r="N106" s="1323"/>
      <c r="O106" s="81" t="s">
        <v>52</v>
      </c>
      <c r="P106" s="107">
        <v>12</v>
      </c>
      <c r="Q106" s="282">
        <v>6</v>
      </c>
      <c r="R106" s="282">
        <v>6</v>
      </c>
      <c r="S106" s="356">
        <f>+R106/Q106</f>
        <v>1</v>
      </c>
      <c r="T106" s="53">
        <f t="shared" si="33"/>
        <v>1</v>
      </c>
      <c r="U106" s="282">
        <v>8</v>
      </c>
      <c r="V106" s="282">
        <v>8</v>
      </c>
      <c r="W106" s="356">
        <f t="shared" si="22"/>
        <v>1</v>
      </c>
      <c r="X106" s="53">
        <f t="shared" si="34"/>
        <v>1</v>
      </c>
      <c r="Y106" s="282">
        <v>10</v>
      </c>
      <c r="Z106" s="282">
        <v>10</v>
      </c>
      <c r="AA106" s="356">
        <f t="shared" si="23"/>
        <v>1</v>
      </c>
      <c r="AB106" s="53">
        <f t="shared" si="35"/>
        <v>1</v>
      </c>
      <c r="AC106" s="282">
        <v>12</v>
      </c>
      <c r="AD106" s="282">
        <f t="shared" si="24"/>
        <v>0</v>
      </c>
      <c r="AE106" s="356">
        <f t="shared" si="39"/>
        <v>0</v>
      </c>
      <c r="AF106" s="53">
        <f t="shared" si="36"/>
        <v>0</v>
      </c>
      <c r="AG106" s="282">
        <v>12</v>
      </c>
      <c r="AH106" s="282">
        <v>0</v>
      </c>
      <c r="AI106" s="356">
        <f t="shared" si="38"/>
        <v>0</v>
      </c>
      <c r="AJ106" s="53">
        <f t="shared" si="37"/>
        <v>0</v>
      </c>
      <c r="AL106" s="182"/>
      <c r="AM106" s="182"/>
      <c r="AN106" s="382" t="e">
        <f t="shared" si="25"/>
        <v>#DIV/0!</v>
      </c>
      <c r="AO106" s="42" t="e">
        <f t="shared" si="26"/>
        <v>#DIV/0!</v>
      </c>
      <c r="AP106" s="182"/>
      <c r="AQ106" s="182"/>
      <c r="AR106" s="382" t="e">
        <f t="shared" si="27"/>
        <v>#DIV/0!</v>
      </c>
      <c r="AS106" s="42" t="e">
        <f t="shared" si="28"/>
        <v>#DIV/0!</v>
      </c>
      <c r="AT106" s="182"/>
      <c r="AU106" s="182"/>
      <c r="AV106" s="382" t="e">
        <f t="shared" si="29"/>
        <v>#DIV/0!</v>
      </c>
      <c r="AW106" s="42" t="e">
        <f t="shared" si="30"/>
        <v>#DIV/0!</v>
      </c>
      <c r="AX106" s="182">
        <f t="shared" si="31"/>
        <v>12</v>
      </c>
      <c r="AY106" s="182"/>
      <c r="AZ106" s="255">
        <v>0</v>
      </c>
      <c r="BA106" s="42">
        <f t="shared" si="32"/>
        <v>0</v>
      </c>
    </row>
    <row r="107" spans="1:53" ht="226.5" customHeight="1" thickTop="1" thickBot="1" x14ac:dyDescent="0.3">
      <c r="A107" s="623"/>
      <c r="B107" s="1319" t="s">
        <v>545</v>
      </c>
      <c r="C107" s="1320"/>
      <c r="D107" s="138" t="s">
        <v>544</v>
      </c>
      <c r="E107" s="37">
        <v>39811000</v>
      </c>
      <c r="F107" s="327">
        <f>+E107/'FUENTES '!$L$8</f>
        <v>1.0880646650022966E-3</v>
      </c>
      <c r="G107" s="814"/>
      <c r="H107" s="815"/>
      <c r="I107" s="36">
        <f t="shared" si="20"/>
        <v>0</v>
      </c>
      <c r="J107" s="54">
        <f t="shared" si="21"/>
        <v>0</v>
      </c>
      <c r="K107" s="1321" t="s">
        <v>543</v>
      </c>
      <c r="L107" s="1322"/>
      <c r="M107" s="1322"/>
      <c r="N107" s="1323"/>
      <c r="O107" s="81" t="s">
        <v>52</v>
      </c>
      <c r="P107" s="107">
        <v>12</v>
      </c>
      <c r="Q107" s="282">
        <v>0</v>
      </c>
      <c r="R107" s="282">
        <v>0</v>
      </c>
      <c r="S107" s="356">
        <v>0</v>
      </c>
      <c r="T107" s="53">
        <f t="shared" si="33"/>
        <v>0</v>
      </c>
      <c r="U107" s="282">
        <v>4</v>
      </c>
      <c r="V107" s="282">
        <v>4</v>
      </c>
      <c r="W107" s="356">
        <f t="shared" si="22"/>
        <v>1</v>
      </c>
      <c r="X107" s="53">
        <f t="shared" si="34"/>
        <v>1</v>
      </c>
      <c r="Y107" s="282">
        <v>12</v>
      </c>
      <c r="Z107" s="282">
        <v>12</v>
      </c>
      <c r="AA107" s="356">
        <f t="shared" si="23"/>
        <v>1</v>
      </c>
      <c r="AB107" s="53">
        <f t="shared" si="35"/>
        <v>1</v>
      </c>
      <c r="AC107" s="282">
        <v>12</v>
      </c>
      <c r="AD107" s="282">
        <f t="shared" si="24"/>
        <v>0</v>
      </c>
      <c r="AE107" s="356">
        <f t="shared" si="39"/>
        <v>0</v>
      </c>
      <c r="AF107" s="53">
        <f t="shared" si="36"/>
        <v>0</v>
      </c>
      <c r="AG107" s="282">
        <v>12</v>
      </c>
      <c r="AH107" s="282">
        <v>0</v>
      </c>
      <c r="AI107" s="356">
        <f t="shared" si="38"/>
        <v>0</v>
      </c>
      <c r="AJ107" s="53">
        <f t="shared" si="37"/>
        <v>0</v>
      </c>
      <c r="AL107" s="182"/>
      <c r="AM107" s="182"/>
      <c r="AN107" s="382" t="e">
        <f t="shared" si="25"/>
        <v>#DIV/0!</v>
      </c>
      <c r="AO107" s="42" t="e">
        <f t="shared" si="26"/>
        <v>#DIV/0!</v>
      </c>
      <c r="AP107" s="182"/>
      <c r="AQ107" s="182"/>
      <c r="AR107" s="382" t="e">
        <f t="shared" si="27"/>
        <v>#DIV/0!</v>
      </c>
      <c r="AS107" s="42" t="e">
        <f t="shared" si="28"/>
        <v>#DIV/0!</v>
      </c>
      <c r="AT107" s="182"/>
      <c r="AU107" s="182"/>
      <c r="AV107" s="382" t="e">
        <f t="shared" si="29"/>
        <v>#DIV/0!</v>
      </c>
      <c r="AW107" s="42" t="e">
        <f t="shared" si="30"/>
        <v>#DIV/0!</v>
      </c>
      <c r="AX107" s="182">
        <f t="shared" si="31"/>
        <v>12</v>
      </c>
      <c r="AY107" s="182"/>
      <c r="AZ107" s="255">
        <v>0</v>
      </c>
      <c r="BA107" s="42">
        <f t="shared" si="32"/>
        <v>0</v>
      </c>
    </row>
    <row r="108" spans="1:53" ht="226.5" customHeight="1" thickTop="1" thickBot="1" x14ac:dyDescent="0.3">
      <c r="A108" s="623"/>
      <c r="B108" s="1319" t="s">
        <v>542</v>
      </c>
      <c r="C108" s="1320"/>
      <c r="D108" s="138" t="s">
        <v>541</v>
      </c>
      <c r="E108" s="37">
        <v>39811000</v>
      </c>
      <c r="F108" s="327">
        <f>+E108/'FUENTES '!$L$8</f>
        <v>1.0880646650022966E-3</v>
      </c>
      <c r="G108" s="814"/>
      <c r="H108" s="815"/>
      <c r="I108" s="36">
        <f t="shared" si="20"/>
        <v>0</v>
      </c>
      <c r="J108" s="54">
        <f t="shared" si="21"/>
        <v>0</v>
      </c>
      <c r="K108" s="1321" t="s">
        <v>540</v>
      </c>
      <c r="L108" s="1322"/>
      <c r="M108" s="1322"/>
      <c r="N108" s="1323"/>
      <c r="O108" s="81" t="s">
        <v>52</v>
      </c>
      <c r="P108" s="107">
        <v>50</v>
      </c>
      <c r="Q108" s="282">
        <v>0</v>
      </c>
      <c r="R108" s="282">
        <v>0</v>
      </c>
      <c r="S108" s="356">
        <v>0</v>
      </c>
      <c r="T108" s="53">
        <f t="shared" si="33"/>
        <v>0</v>
      </c>
      <c r="U108" s="282">
        <v>40</v>
      </c>
      <c r="V108" s="282">
        <v>40</v>
      </c>
      <c r="W108" s="356">
        <f t="shared" si="22"/>
        <v>1</v>
      </c>
      <c r="X108" s="53">
        <f t="shared" si="34"/>
        <v>1</v>
      </c>
      <c r="Y108" s="282">
        <v>42</v>
      </c>
      <c r="Z108" s="282">
        <v>42</v>
      </c>
      <c r="AA108" s="356">
        <f t="shared" si="23"/>
        <v>1</v>
      </c>
      <c r="AB108" s="53">
        <f t="shared" si="35"/>
        <v>1</v>
      </c>
      <c r="AC108" s="282">
        <v>47</v>
      </c>
      <c r="AD108" s="282">
        <f t="shared" si="24"/>
        <v>0</v>
      </c>
      <c r="AE108" s="356">
        <f t="shared" si="39"/>
        <v>0</v>
      </c>
      <c r="AF108" s="53">
        <f t="shared" si="36"/>
        <v>0</v>
      </c>
      <c r="AG108" s="282">
        <v>50</v>
      </c>
      <c r="AH108" s="282">
        <v>0</v>
      </c>
      <c r="AI108" s="356">
        <f t="shared" si="38"/>
        <v>0</v>
      </c>
      <c r="AJ108" s="53">
        <f t="shared" si="37"/>
        <v>0</v>
      </c>
      <c r="AL108" s="182"/>
      <c r="AM108" s="182"/>
      <c r="AN108" s="382" t="e">
        <f t="shared" si="25"/>
        <v>#DIV/0!</v>
      </c>
      <c r="AO108" s="42" t="e">
        <f t="shared" si="26"/>
        <v>#DIV/0!</v>
      </c>
      <c r="AP108" s="182"/>
      <c r="AQ108" s="182"/>
      <c r="AR108" s="382" t="e">
        <f t="shared" si="27"/>
        <v>#DIV/0!</v>
      </c>
      <c r="AS108" s="42" t="e">
        <f t="shared" si="28"/>
        <v>#DIV/0!</v>
      </c>
      <c r="AT108" s="182"/>
      <c r="AU108" s="182"/>
      <c r="AV108" s="382" t="e">
        <f t="shared" si="29"/>
        <v>#DIV/0!</v>
      </c>
      <c r="AW108" s="42" t="e">
        <f t="shared" si="30"/>
        <v>#DIV/0!</v>
      </c>
      <c r="AX108" s="182">
        <f t="shared" si="31"/>
        <v>50</v>
      </c>
      <c r="AY108" s="182"/>
      <c r="AZ108" s="255">
        <v>0</v>
      </c>
      <c r="BA108" s="42">
        <f t="shared" si="32"/>
        <v>0</v>
      </c>
    </row>
    <row r="109" spans="1:53" ht="151.5" customHeight="1" thickTop="1" thickBot="1" x14ac:dyDescent="0.3">
      <c r="A109" s="623"/>
      <c r="B109" s="1319" t="s">
        <v>539</v>
      </c>
      <c r="C109" s="1320"/>
      <c r="D109" s="138" t="s">
        <v>538</v>
      </c>
      <c r="E109" s="37">
        <v>180000000</v>
      </c>
      <c r="F109" s="327">
        <f>+E109/'FUENTES '!$L$8</f>
        <v>4.9195357991613725E-3</v>
      </c>
      <c r="G109" s="814"/>
      <c r="H109" s="815"/>
      <c r="I109" s="36">
        <f t="shared" si="20"/>
        <v>0</v>
      </c>
      <c r="J109" s="54">
        <f t="shared" si="21"/>
        <v>0</v>
      </c>
      <c r="K109" s="1321" t="s">
        <v>537</v>
      </c>
      <c r="L109" s="1322"/>
      <c r="M109" s="1322"/>
      <c r="N109" s="1323"/>
      <c r="O109" s="81" t="s">
        <v>110</v>
      </c>
      <c r="P109" s="107">
        <v>50</v>
      </c>
      <c r="Q109" s="282">
        <v>0</v>
      </c>
      <c r="R109" s="282">
        <v>0</v>
      </c>
      <c r="S109" s="356">
        <v>0</v>
      </c>
      <c r="T109" s="53">
        <f t="shared" si="33"/>
        <v>0</v>
      </c>
      <c r="U109" s="282">
        <v>15</v>
      </c>
      <c r="V109" s="282">
        <v>15</v>
      </c>
      <c r="W109" s="356">
        <f t="shared" si="22"/>
        <v>1</v>
      </c>
      <c r="X109" s="53">
        <f t="shared" si="34"/>
        <v>1</v>
      </c>
      <c r="Y109" s="282">
        <v>21</v>
      </c>
      <c r="Z109" s="282">
        <v>21</v>
      </c>
      <c r="AA109" s="356">
        <f t="shared" si="23"/>
        <v>1</v>
      </c>
      <c r="AB109" s="53">
        <f t="shared" si="35"/>
        <v>1</v>
      </c>
      <c r="AC109" s="282">
        <v>12</v>
      </c>
      <c r="AD109" s="282">
        <f t="shared" si="24"/>
        <v>0</v>
      </c>
      <c r="AE109" s="356">
        <f t="shared" si="39"/>
        <v>0</v>
      </c>
      <c r="AF109" s="53">
        <f t="shared" si="36"/>
        <v>0</v>
      </c>
      <c r="AG109" s="282">
        <v>2</v>
      </c>
      <c r="AH109" s="282">
        <v>0</v>
      </c>
      <c r="AI109" s="356">
        <f t="shared" si="38"/>
        <v>0</v>
      </c>
      <c r="AJ109" s="53">
        <f t="shared" si="37"/>
        <v>0</v>
      </c>
      <c r="AL109" s="182"/>
      <c r="AM109" s="182"/>
      <c r="AN109" s="382" t="e">
        <f t="shared" si="25"/>
        <v>#DIV/0!</v>
      </c>
      <c r="AO109" s="42" t="e">
        <f t="shared" si="26"/>
        <v>#DIV/0!</v>
      </c>
      <c r="AP109" s="182"/>
      <c r="AQ109" s="182"/>
      <c r="AR109" s="382" t="e">
        <f t="shared" si="27"/>
        <v>#DIV/0!</v>
      </c>
      <c r="AS109" s="42" t="e">
        <f t="shared" si="28"/>
        <v>#DIV/0!</v>
      </c>
      <c r="AT109" s="182"/>
      <c r="AU109" s="182"/>
      <c r="AV109" s="382" t="e">
        <f t="shared" si="29"/>
        <v>#DIV/0!</v>
      </c>
      <c r="AW109" s="42" t="e">
        <f t="shared" si="30"/>
        <v>#DIV/0!</v>
      </c>
      <c r="AX109" s="182">
        <f t="shared" si="31"/>
        <v>2</v>
      </c>
      <c r="AY109" s="182"/>
      <c r="AZ109" s="255">
        <v>0</v>
      </c>
      <c r="BA109" s="42">
        <f t="shared" si="32"/>
        <v>0</v>
      </c>
    </row>
    <row r="110" spans="1:53" ht="201.75" customHeight="1" thickTop="1" thickBot="1" x14ac:dyDescent="0.3">
      <c r="A110" s="623"/>
      <c r="B110" s="1319" t="s">
        <v>536</v>
      </c>
      <c r="C110" s="1320"/>
      <c r="D110" s="138" t="s">
        <v>535</v>
      </c>
      <c r="E110" s="37">
        <v>60000000</v>
      </c>
      <c r="F110" s="327">
        <f>+E110/'FUENTES '!$L$8</f>
        <v>1.639845266387124E-3</v>
      </c>
      <c r="G110" s="814"/>
      <c r="H110" s="815"/>
      <c r="I110" s="36">
        <f t="shared" si="20"/>
        <v>0</v>
      </c>
      <c r="J110" s="54">
        <f t="shared" si="21"/>
        <v>0</v>
      </c>
      <c r="K110" s="1321" t="s">
        <v>534</v>
      </c>
      <c r="L110" s="1322"/>
      <c r="M110" s="1322"/>
      <c r="N110" s="1323"/>
      <c r="O110" s="81" t="s">
        <v>110</v>
      </c>
      <c r="P110" s="107">
        <v>30</v>
      </c>
      <c r="Q110" s="282">
        <v>2</v>
      </c>
      <c r="R110" s="282">
        <v>2</v>
      </c>
      <c r="S110" s="356">
        <f>+R110/Q110</f>
        <v>1</v>
      </c>
      <c r="T110" s="53">
        <f t="shared" si="33"/>
        <v>1</v>
      </c>
      <c r="U110" s="282">
        <v>8</v>
      </c>
      <c r="V110" s="282">
        <v>8</v>
      </c>
      <c r="W110" s="356">
        <f t="shared" si="22"/>
        <v>1</v>
      </c>
      <c r="X110" s="53">
        <f t="shared" si="34"/>
        <v>1</v>
      </c>
      <c r="Y110" s="282">
        <v>8</v>
      </c>
      <c r="Z110" s="282">
        <v>8</v>
      </c>
      <c r="AA110" s="356">
        <f t="shared" si="23"/>
        <v>1</v>
      </c>
      <c r="AB110" s="53">
        <f t="shared" si="35"/>
        <v>1</v>
      </c>
      <c r="AC110" s="282">
        <v>8</v>
      </c>
      <c r="AD110" s="282">
        <f>AM110</f>
        <v>0</v>
      </c>
      <c r="AE110" s="356">
        <f t="shared" si="39"/>
        <v>0</v>
      </c>
      <c r="AF110" s="53">
        <f t="shared" si="36"/>
        <v>0</v>
      </c>
      <c r="AG110" s="282">
        <v>4</v>
      </c>
      <c r="AH110" s="282">
        <v>0</v>
      </c>
      <c r="AI110" s="356">
        <f t="shared" si="38"/>
        <v>0</v>
      </c>
      <c r="AJ110" s="53">
        <f t="shared" si="37"/>
        <v>0</v>
      </c>
      <c r="AL110" s="182"/>
      <c r="AM110" s="182"/>
      <c r="AN110" s="382" t="e">
        <f t="shared" si="25"/>
        <v>#DIV/0!</v>
      </c>
      <c r="AO110" s="42" t="e">
        <f t="shared" si="26"/>
        <v>#DIV/0!</v>
      </c>
      <c r="AP110" s="182"/>
      <c r="AQ110" s="182"/>
      <c r="AR110" s="382" t="e">
        <f t="shared" si="27"/>
        <v>#DIV/0!</v>
      </c>
      <c r="AS110" s="42" t="e">
        <f t="shared" si="28"/>
        <v>#DIV/0!</v>
      </c>
      <c r="AT110" s="182"/>
      <c r="AU110" s="182"/>
      <c r="AV110" s="382" t="e">
        <f t="shared" si="29"/>
        <v>#DIV/0!</v>
      </c>
      <c r="AW110" s="42" t="e">
        <f t="shared" si="30"/>
        <v>#DIV/0!</v>
      </c>
      <c r="AX110" s="182">
        <f t="shared" si="31"/>
        <v>4</v>
      </c>
      <c r="AY110" s="182"/>
      <c r="AZ110" s="255">
        <v>0</v>
      </c>
      <c r="BA110" s="42">
        <f t="shared" si="32"/>
        <v>0</v>
      </c>
    </row>
    <row r="111" spans="1:53" ht="257.25" customHeight="1" thickTop="1" thickBot="1" x14ac:dyDescent="0.3">
      <c r="A111" s="623"/>
      <c r="B111" s="1319" t="s">
        <v>533</v>
      </c>
      <c r="C111" s="1320"/>
      <c r="D111" s="138" t="s">
        <v>532</v>
      </c>
      <c r="E111" s="37">
        <v>501511000</v>
      </c>
      <c r="F111" s="327">
        <f>+E111/'FUENTES '!$L$8</f>
        <v>1.3706673989851216E-2</v>
      </c>
      <c r="G111" s="814"/>
      <c r="H111" s="815"/>
      <c r="I111" s="36">
        <f t="shared" si="20"/>
        <v>0</v>
      </c>
      <c r="J111" s="54">
        <f t="shared" si="21"/>
        <v>0</v>
      </c>
      <c r="K111" s="1321" t="s">
        <v>531</v>
      </c>
      <c r="L111" s="1322"/>
      <c r="M111" s="1322"/>
      <c r="N111" s="1323"/>
      <c r="O111" s="81" t="s">
        <v>52</v>
      </c>
      <c r="P111" s="107">
        <v>1</v>
      </c>
      <c r="Q111" s="330">
        <v>0.1</v>
      </c>
      <c r="R111" s="330">
        <v>0.1</v>
      </c>
      <c r="S111" s="356">
        <f>+R111/Q111</f>
        <v>1</v>
      </c>
      <c r="T111" s="53">
        <f t="shared" si="33"/>
        <v>1</v>
      </c>
      <c r="U111" s="330">
        <v>0.4</v>
      </c>
      <c r="V111" s="330">
        <v>0.4</v>
      </c>
      <c r="W111" s="356">
        <f t="shared" si="22"/>
        <v>1</v>
      </c>
      <c r="X111" s="53">
        <f t="shared" si="34"/>
        <v>1</v>
      </c>
      <c r="Y111" s="330">
        <v>0.8</v>
      </c>
      <c r="Z111" s="330">
        <v>0.8</v>
      </c>
      <c r="AA111" s="356">
        <f t="shared" si="23"/>
        <v>1</v>
      </c>
      <c r="AB111" s="53">
        <f t="shared" si="35"/>
        <v>1</v>
      </c>
      <c r="AC111" s="330">
        <v>0.9</v>
      </c>
      <c r="AD111" s="281">
        <f>AQ111</f>
        <v>0</v>
      </c>
      <c r="AE111" s="356">
        <f t="shared" si="39"/>
        <v>0</v>
      </c>
      <c r="AF111" s="53">
        <f t="shared" si="36"/>
        <v>0</v>
      </c>
      <c r="AG111" s="330">
        <v>1</v>
      </c>
      <c r="AH111" s="330">
        <v>0</v>
      </c>
      <c r="AI111" s="356">
        <f t="shared" si="38"/>
        <v>0</v>
      </c>
      <c r="AJ111" s="53">
        <f t="shared" si="37"/>
        <v>0</v>
      </c>
      <c r="AL111" s="182"/>
      <c r="AM111" s="182"/>
      <c r="AN111" s="382" t="e">
        <f t="shared" si="25"/>
        <v>#DIV/0!</v>
      </c>
      <c r="AO111" s="42" t="e">
        <f t="shared" si="26"/>
        <v>#DIV/0!</v>
      </c>
      <c r="AP111" s="182"/>
      <c r="AQ111" s="182"/>
      <c r="AR111" s="382" t="e">
        <f t="shared" si="27"/>
        <v>#DIV/0!</v>
      </c>
      <c r="AS111" s="42" t="e">
        <f t="shared" si="28"/>
        <v>#DIV/0!</v>
      </c>
      <c r="AT111" s="182"/>
      <c r="AU111" s="182"/>
      <c r="AV111" s="382" t="e">
        <f t="shared" si="29"/>
        <v>#DIV/0!</v>
      </c>
      <c r="AW111" s="42" t="e">
        <f t="shared" si="30"/>
        <v>#DIV/0!</v>
      </c>
      <c r="AX111" s="182">
        <f t="shared" si="31"/>
        <v>1</v>
      </c>
      <c r="AY111" s="182"/>
      <c r="AZ111" s="255">
        <v>0</v>
      </c>
      <c r="BA111" s="42">
        <f t="shared" si="32"/>
        <v>0</v>
      </c>
    </row>
    <row r="112" spans="1:53" ht="159" customHeight="1" thickTop="1" thickBot="1" x14ac:dyDescent="0.3">
      <c r="A112" s="809" t="s">
        <v>34</v>
      </c>
      <c r="B112" s="810"/>
      <c r="C112" s="811"/>
      <c r="D112" s="235"/>
      <c r="E112" s="38">
        <f>SUM(E100:E111)</f>
        <v>36588818000</v>
      </c>
      <c r="F112" s="339">
        <f>+E112/'FUENTES '!$L$8</f>
        <v>1</v>
      </c>
      <c r="G112" s="848">
        <f>SUM(G100:H111)</f>
        <v>0</v>
      </c>
      <c r="H112" s="849">
        <v>0</v>
      </c>
      <c r="I112" s="337">
        <f t="shared" si="20"/>
        <v>0</v>
      </c>
      <c r="J112" s="54">
        <f t="shared" si="21"/>
        <v>0</v>
      </c>
      <c r="K112" s="600"/>
      <c r="L112" s="600"/>
      <c r="M112" s="600"/>
      <c r="N112" s="600"/>
      <c r="O112" s="144"/>
      <c r="P112" s="74"/>
      <c r="Q112" s="74"/>
      <c r="R112" s="74"/>
      <c r="S112" s="90"/>
      <c r="T112" s="74"/>
      <c r="U112" s="74"/>
      <c r="V112" s="46"/>
    </row>
    <row r="113" spans="1:22" s="45" customFormat="1" ht="15.75" customHeight="1" thickTop="1" x14ac:dyDescent="0.25">
      <c r="A113" s="40"/>
      <c r="B113" s="40"/>
      <c r="C113" s="40"/>
      <c r="D113" s="40"/>
      <c r="E113" s="40"/>
      <c r="F113" s="40"/>
      <c r="G113" s="40"/>
      <c r="H113" s="40"/>
      <c r="I113" s="40"/>
      <c r="J113" s="40"/>
      <c r="K113" s="40"/>
      <c r="L113" s="40"/>
      <c r="M113" s="40"/>
      <c r="N113" s="40"/>
      <c r="O113" s="40"/>
      <c r="P113" s="40"/>
      <c r="Q113" s="40"/>
      <c r="R113" s="40"/>
      <c r="S113" s="85"/>
      <c r="T113" s="40"/>
      <c r="U113" s="40"/>
      <c r="V113" s="46"/>
    </row>
    <row r="117" spans="1:22" ht="13.5" thickBot="1" x14ac:dyDescent="0.3"/>
    <row r="118" spans="1:22" ht="113.25" customHeight="1" thickTop="1" thickBot="1" x14ac:dyDescent="0.3">
      <c r="A118" s="1072" t="s">
        <v>35</v>
      </c>
      <c r="B118" s="1073"/>
      <c r="C118" s="637">
        <v>43860</v>
      </c>
      <c r="D118" s="637"/>
      <c r="E118" s="157" t="s">
        <v>36</v>
      </c>
      <c r="F118" s="52"/>
      <c r="G118" s="638" t="s">
        <v>37</v>
      </c>
      <c r="H118" s="639"/>
      <c r="I118" s="44"/>
      <c r="J118" s="184" t="s">
        <v>38</v>
      </c>
      <c r="K118" s="44"/>
      <c r="L118" s="640" t="s">
        <v>39</v>
      </c>
      <c r="M118" s="641"/>
      <c r="N118" s="158"/>
      <c r="O118" s="185" t="s">
        <v>40</v>
      </c>
      <c r="V118" s="74"/>
    </row>
    <row r="119" spans="1:22" ht="13.5" thickTop="1" x14ac:dyDescent="0.25"/>
  </sheetData>
  <autoFilter ref="A54:AP90" xr:uid="{00000000-0009-0000-0000-00000C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356">
    <mergeCell ref="P88:R88"/>
    <mergeCell ref="H81:J81"/>
    <mergeCell ref="H82:J82"/>
    <mergeCell ref="H83:J83"/>
    <mergeCell ref="H84:J84"/>
    <mergeCell ref="H85:J85"/>
    <mergeCell ref="P81:R81"/>
    <mergeCell ref="A118:B118"/>
    <mergeCell ref="C118:D118"/>
    <mergeCell ref="G118:H118"/>
    <mergeCell ref="L118:M118"/>
    <mergeCell ref="B57:C57"/>
    <mergeCell ref="B58:C58"/>
    <mergeCell ref="B59:C59"/>
    <mergeCell ref="B60:C60"/>
    <mergeCell ref="B61:C61"/>
    <mergeCell ref="B62:C62"/>
    <mergeCell ref="K99:N99"/>
    <mergeCell ref="K107:N107"/>
    <mergeCell ref="G102:H102"/>
    <mergeCell ref="B105:C105"/>
    <mergeCell ref="G105:H105"/>
    <mergeCell ref="K105:N105"/>
    <mergeCell ref="B100:C100"/>
    <mergeCell ref="G100:H100"/>
    <mergeCell ref="K100:N100"/>
    <mergeCell ref="B107:C107"/>
    <mergeCell ref="E96:F98"/>
    <mergeCell ref="G96:H98"/>
    <mergeCell ref="I96:I98"/>
    <mergeCell ref="J96:J98"/>
    <mergeCell ref="A112:C112"/>
    <mergeCell ref="G112:H112"/>
    <mergeCell ref="K112:N112"/>
    <mergeCell ref="B111:C111"/>
    <mergeCell ref="G111:H111"/>
    <mergeCell ref="K111:N111"/>
    <mergeCell ref="B63:C63"/>
    <mergeCell ref="B64:C64"/>
    <mergeCell ref="B65:C65"/>
    <mergeCell ref="B66:C66"/>
    <mergeCell ref="B67:C67"/>
    <mergeCell ref="B68:C68"/>
    <mergeCell ref="A99:C99"/>
    <mergeCell ref="G99:H99"/>
    <mergeCell ref="F89:G89"/>
    <mergeCell ref="H89:J89"/>
    <mergeCell ref="F80:G80"/>
    <mergeCell ref="B90:C90"/>
    <mergeCell ref="F90:G90"/>
    <mergeCell ref="H90:J90"/>
    <mergeCell ref="A94:D95"/>
    <mergeCell ref="A96:D98"/>
    <mergeCell ref="B89:C89"/>
    <mergeCell ref="B80:C80"/>
    <mergeCell ref="A100:A111"/>
    <mergeCell ref="K110:N110"/>
    <mergeCell ref="B106:C106"/>
    <mergeCell ref="G106:H106"/>
    <mergeCell ref="K106:N106"/>
    <mergeCell ref="B103:C103"/>
    <mergeCell ref="G103:H103"/>
    <mergeCell ref="K103:N103"/>
    <mergeCell ref="P44:R44"/>
    <mergeCell ref="B44:C44"/>
    <mergeCell ref="J46:K46"/>
    <mergeCell ref="J45:K45"/>
    <mergeCell ref="J44:K44"/>
    <mergeCell ref="N46:O46"/>
    <mergeCell ref="N45:O45"/>
    <mergeCell ref="N44:O44"/>
    <mergeCell ref="L46:M46"/>
    <mergeCell ref="G107:H107"/>
    <mergeCell ref="E44:I44"/>
    <mergeCell ref="E45:I45"/>
    <mergeCell ref="E46:I46"/>
    <mergeCell ref="P89:R89"/>
    <mergeCell ref="P90:R90"/>
    <mergeCell ref="Q97:T98"/>
    <mergeCell ref="K101:N101"/>
    <mergeCell ref="B102:C102"/>
    <mergeCell ref="B109:C109"/>
    <mergeCell ref="G109:H109"/>
    <mergeCell ref="K109:N109"/>
    <mergeCell ref="B104:C104"/>
    <mergeCell ref="G104:H104"/>
    <mergeCell ref="K104:N104"/>
    <mergeCell ref="B108:C108"/>
    <mergeCell ref="G108:H108"/>
    <mergeCell ref="K108:N108"/>
    <mergeCell ref="K102:N102"/>
    <mergeCell ref="B110:C110"/>
    <mergeCell ref="H80:J80"/>
    <mergeCell ref="B101:C101"/>
    <mergeCell ref="G101:H101"/>
    <mergeCell ref="G110:H110"/>
    <mergeCell ref="B86:C86"/>
    <mergeCell ref="F86:G86"/>
    <mergeCell ref="B84:C84"/>
    <mergeCell ref="F84:G84"/>
    <mergeCell ref="B85:C85"/>
    <mergeCell ref="F85:G85"/>
    <mergeCell ref="H86:J86"/>
    <mergeCell ref="H87:J87"/>
    <mergeCell ref="H88:J88"/>
    <mergeCell ref="B88:C88"/>
    <mergeCell ref="F88:G88"/>
    <mergeCell ref="B87:C87"/>
    <mergeCell ref="F87:G87"/>
    <mergeCell ref="P78:R78"/>
    <mergeCell ref="F79:G79"/>
    <mergeCell ref="P79:R79"/>
    <mergeCell ref="P80:R80"/>
    <mergeCell ref="B81:C81"/>
    <mergeCell ref="F81:G81"/>
    <mergeCell ref="B82:C82"/>
    <mergeCell ref="P82:R82"/>
    <mergeCell ref="P83:R83"/>
    <mergeCell ref="P84:R84"/>
    <mergeCell ref="P85:R85"/>
    <mergeCell ref="P86:R86"/>
    <mergeCell ref="P87:R87"/>
    <mergeCell ref="B78:C78"/>
    <mergeCell ref="B79:C79"/>
    <mergeCell ref="H77:J77"/>
    <mergeCell ref="H78:J78"/>
    <mergeCell ref="H79:J79"/>
    <mergeCell ref="F77:G77"/>
    <mergeCell ref="F78:G78"/>
    <mergeCell ref="F82:G82"/>
    <mergeCell ref="B83:C83"/>
    <mergeCell ref="F83:G83"/>
    <mergeCell ref="F75:G75"/>
    <mergeCell ref="P75:R75"/>
    <mergeCell ref="F76:G76"/>
    <mergeCell ref="P76:R76"/>
    <mergeCell ref="B75:C75"/>
    <mergeCell ref="B76:C76"/>
    <mergeCell ref="H75:J75"/>
    <mergeCell ref="H76:J76"/>
    <mergeCell ref="B77:C77"/>
    <mergeCell ref="P77:R77"/>
    <mergeCell ref="E43:I43"/>
    <mergeCell ref="L44:M44"/>
    <mergeCell ref="L43:M43"/>
    <mergeCell ref="F65:G65"/>
    <mergeCell ref="P65:R65"/>
    <mergeCell ref="F71:G71"/>
    <mergeCell ref="P71:R71"/>
    <mergeCell ref="B71:C71"/>
    <mergeCell ref="H69:J69"/>
    <mergeCell ref="H70:J70"/>
    <mergeCell ref="H71:J71"/>
    <mergeCell ref="F66:G66"/>
    <mergeCell ref="P66:R66"/>
    <mergeCell ref="H65:J65"/>
    <mergeCell ref="P69:R69"/>
    <mergeCell ref="F69:G69"/>
    <mergeCell ref="F68:G68"/>
    <mergeCell ref="P68:R68"/>
    <mergeCell ref="H68:J68"/>
    <mergeCell ref="F70:G70"/>
    <mergeCell ref="P70:R70"/>
    <mergeCell ref="A54:A55"/>
    <mergeCell ref="O54:O55"/>
    <mergeCell ref="S54:S55"/>
    <mergeCell ref="L54:L55"/>
    <mergeCell ref="M54:M55"/>
    <mergeCell ref="D54:D55"/>
    <mergeCell ref="E54:E55"/>
    <mergeCell ref="P54:R55"/>
    <mergeCell ref="F54:G55"/>
    <mergeCell ref="N54:N55"/>
    <mergeCell ref="A3:U3"/>
    <mergeCell ref="A5:U5"/>
    <mergeCell ref="A31:H31"/>
    <mergeCell ref="I31:N31"/>
    <mergeCell ref="P31:R31"/>
    <mergeCell ref="P45:R45"/>
    <mergeCell ref="D41:D42"/>
    <mergeCell ref="A38:B38"/>
    <mergeCell ref="A39:B39"/>
    <mergeCell ref="P41:R42"/>
    <mergeCell ref="B45:C45"/>
    <mergeCell ref="U41:U42"/>
    <mergeCell ref="A16:C24"/>
    <mergeCell ref="D16:E24"/>
    <mergeCell ref="F16:H24"/>
    <mergeCell ref="I17:I24"/>
    <mergeCell ref="A37:B37"/>
    <mergeCell ref="A32:H32"/>
    <mergeCell ref="I32:N32"/>
    <mergeCell ref="A6:B6"/>
    <mergeCell ref="C6:U6"/>
    <mergeCell ref="C8:U8"/>
    <mergeCell ref="C9:U9"/>
    <mergeCell ref="C10:U10"/>
    <mergeCell ref="AA27:AP27"/>
    <mergeCell ref="AA29:AD29"/>
    <mergeCell ref="AE29:AH29"/>
    <mergeCell ref="AI29:AL29"/>
    <mergeCell ref="AM29:AP29"/>
    <mergeCell ref="A12:Y12"/>
    <mergeCell ref="A27:Y27"/>
    <mergeCell ref="T14:T15"/>
    <mergeCell ref="A14:C15"/>
    <mergeCell ref="D14:E15"/>
    <mergeCell ref="V14:Y14"/>
    <mergeCell ref="AA12:AP12"/>
    <mergeCell ref="AA14:AD14"/>
    <mergeCell ref="AE14:AH14"/>
    <mergeCell ref="AI14:AL14"/>
    <mergeCell ref="AM14:AP14"/>
    <mergeCell ref="A29:H30"/>
    <mergeCell ref="U14:U15"/>
    <mergeCell ref="P16:S16"/>
    <mergeCell ref="J17:O17"/>
    <mergeCell ref="P17:S17"/>
    <mergeCell ref="J18:O18"/>
    <mergeCell ref="P18:S18"/>
    <mergeCell ref="J19:O19"/>
    <mergeCell ref="F14:H15"/>
    <mergeCell ref="I14:I15"/>
    <mergeCell ref="J14:O15"/>
    <mergeCell ref="P14:S15"/>
    <mergeCell ref="O29:O30"/>
    <mergeCell ref="P29:R30"/>
    <mergeCell ref="S29:S30"/>
    <mergeCell ref="J16:O16"/>
    <mergeCell ref="J20:O20"/>
    <mergeCell ref="P20:S20"/>
    <mergeCell ref="P19:S19"/>
    <mergeCell ref="J24:O24"/>
    <mergeCell ref="P24:S24"/>
    <mergeCell ref="J21:O21"/>
    <mergeCell ref="P21:S21"/>
    <mergeCell ref="J22:O22"/>
    <mergeCell ref="P22:S22"/>
    <mergeCell ref="J23:O23"/>
    <mergeCell ref="P23:S23"/>
    <mergeCell ref="V29:Y29"/>
    <mergeCell ref="B41:C42"/>
    <mergeCell ref="L41:M42"/>
    <mergeCell ref="E41:I42"/>
    <mergeCell ref="T29:T30"/>
    <mergeCell ref="U29:U30"/>
    <mergeCell ref="I29:N30"/>
    <mergeCell ref="C39:Y39"/>
    <mergeCell ref="C38:Y38"/>
    <mergeCell ref="C37:Y37"/>
    <mergeCell ref="A35:Y35"/>
    <mergeCell ref="P32:R32"/>
    <mergeCell ref="A41:A42"/>
    <mergeCell ref="S41:S42"/>
    <mergeCell ref="T41:T42"/>
    <mergeCell ref="H58:J58"/>
    <mergeCell ref="H59:J59"/>
    <mergeCell ref="P56:R56"/>
    <mergeCell ref="K54:K55"/>
    <mergeCell ref="J41:K42"/>
    <mergeCell ref="N41:O42"/>
    <mergeCell ref="T54:T55"/>
    <mergeCell ref="B56:C56"/>
    <mergeCell ref="H54:J55"/>
    <mergeCell ref="H56:J56"/>
    <mergeCell ref="B46:C46"/>
    <mergeCell ref="A52:Y52"/>
    <mergeCell ref="B54:C55"/>
    <mergeCell ref="P46:R46"/>
    <mergeCell ref="V54:Y54"/>
    <mergeCell ref="U54:U55"/>
    <mergeCell ref="A49:B49"/>
    <mergeCell ref="C49:F49"/>
    <mergeCell ref="G49:I49"/>
    <mergeCell ref="J49:L49"/>
    <mergeCell ref="P49:S49"/>
    <mergeCell ref="F56:G56"/>
    <mergeCell ref="B69:C69"/>
    <mergeCell ref="B70:C70"/>
    <mergeCell ref="F57:G57"/>
    <mergeCell ref="P57:R57"/>
    <mergeCell ref="F58:G58"/>
    <mergeCell ref="AA39:AP39"/>
    <mergeCell ref="P58:R58"/>
    <mergeCell ref="F59:G59"/>
    <mergeCell ref="P59:R59"/>
    <mergeCell ref="H57:J57"/>
    <mergeCell ref="A47:B47"/>
    <mergeCell ref="F47:I47"/>
    <mergeCell ref="L47:N47"/>
    <mergeCell ref="P47:R47"/>
    <mergeCell ref="A48:B48"/>
    <mergeCell ref="P43:R43"/>
    <mergeCell ref="L45:M45"/>
    <mergeCell ref="F48:I48"/>
    <mergeCell ref="L48:N48"/>
    <mergeCell ref="P48:R48"/>
    <mergeCell ref="B43:C43"/>
    <mergeCell ref="J43:K43"/>
    <mergeCell ref="N43:O43"/>
    <mergeCell ref="E95:F95"/>
    <mergeCell ref="G95:H95"/>
    <mergeCell ref="K95:P98"/>
    <mergeCell ref="A92:U92"/>
    <mergeCell ref="E94:J94"/>
    <mergeCell ref="K94:P94"/>
    <mergeCell ref="F64:G64"/>
    <mergeCell ref="P64:R64"/>
    <mergeCell ref="F60:G60"/>
    <mergeCell ref="P60:R60"/>
    <mergeCell ref="F61:G61"/>
    <mergeCell ref="P61:R61"/>
    <mergeCell ref="F74:G74"/>
    <mergeCell ref="P74:R74"/>
    <mergeCell ref="B72:C72"/>
    <mergeCell ref="B73:C73"/>
    <mergeCell ref="B74:C74"/>
    <mergeCell ref="H72:J72"/>
    <mergeCell ref="H73:J73"/>
    <mergeCell ref="H74:J74"/>
    <mergeCell ref="F72:G72"/>
    <mergeCell ref="P72:R72"/>
    <mergeCell ref="F73:G73"/>
    <mergeCell ref="P73:R73"/>
    <mergeCell ref="AA41:AD41"/>
    <mergeCell ref="AE41:AH41"/>
    <mergeCell ref="AI41:AL41"/>
    <mergeCell ref="AM41:AP41"/>
    <mergeCell ref="AC97:AF98"/>
    <mergeCell ref="AG97:AJ98"/>
    <mergeCell ref="Y97:AB98"/>
    <mergeCell ref="AX98:BA98"/>
    <mergeCell ref="V41:Y41"/>
    <mergeCell ref="AL98:AO98"/>
    <mergeCell ref="AP98:AS98"/>
    <mergeCell ref="AT98:AW98"/>
    <mergeCell ref="AL97:BA97"/>
    <mergeCell ref="AA52:AP52"/>
    <mergeCell ref="AA54:AD54"/>
    <mergeCell ref="AE54:AH54"/>
    <mergeCell ref="AI54:AL54"/>
    <mergeCell ref="AM54:AP54"/>
    <mergeCell ref="U97:X98"/>
    <mergeCell ref="F62:G62"/>
    <mergeCell ref="P62:R62"/>
    <mergeCell ref="H60:J60"/>
    <mergeCell ref="H61:J61"/>
    <mergeCell ref="H62:J62"/>
    <mergeCell ref="F63:G63"/>
    <mergeCell ref="P63:R63"/>
    <mergeCell ref="F67:G67"/>
    <mergeCell ref="P67:R67"/>
    <mergeCell ref="H66:J66"/>
    <mergeCell ref="H67:J67"/>
    <mergeCell ref="H63:J63"/>
    <mergeCell ref="H64:J64"/>
  </mergeCells>
  <conditionalFormatting sqref="Y16:Y24">
    <cfRule type="iconSet" priority="616">
      <iconSet iconSet="4Arrows" showValue="0">
        <cfvo type="percent" val="0"/>
        <cfvo type="num" val="0.6"/>
        <cfvo type="num" val="0.8"/>
        <cfvo type="num" val="0.9"/>
      </iconSet>
    </cfRule>
    <cfRule type="cellIs" dxfId="271" priority="617" operator="lessThan">
      <formula>0.6</formula>
    </cfRule>
    <cfRule type="cellIs" dxfId="270" priority="618" operator="between">
      <formula>0.8</formula>
      <formula>0.899999999999999</formula>
    </cfRule>
    <cfRule type="cellIs" dxfId="269" priority="619" operator="between">
      <formula>0.6</formula>
      <formula>0.8</formula>
    </cfRule>
    <cfRule type="cellIs" dxfId="268" priority="620" operator="greaterThanOrEqual">
      <formula>0.9</formula>
    </cfRule>
  </conditionalFormatting>
  <conditionalFormatting sqref="AP16:AP24">
    <cfRule type="iconSet" priority="596">
      <iconSet iconSet="4Arrows" showValue="0">
        <cfvo type="percent" val="0"/>
        <cfvo type="num" val="0.6"/>
        <cfvo type="num" val="0.8"/>
        <cfvo type="num" val="0.9"/>
      </iconSet>
    </cfRule>
    <cfRule type="cellIs" dxfId="267" priority="597" operator="lessThan">
      <formula>0.6</formula>
    </cfRule>
    <cfRule type="cellIs" dxfId="266" priority="598" operator="between">
      <formula>0.8</formula>
      <formula>0.899999999999999</formula>
    </cfRule>
    <cfRule type="cellIs" dxfId="265" priority="599" operator="between">
      <formula>0.6</formula>
      <formula>0.8</formula>
    </cfRule>
    <cfRule type="cellIs" dxfId="264" priority="600" operator="greaterThanOrEqual">
      <formula>0.9</formula>
    </cfRule>
  </conditionalFormatting>
  <conditionalFormatting sqref="J96:K96">
    <cfRule type="iconSet" priority="561">
      <iconSet iconSet="4Arrows" showValue="0">
        <cfvo type="percent" val="0"/>
        <cfvo type="num" val="0.6"/>
        <cfvo type="num" val="0.8"/>
        <cfvo type="num" val="0.9"/>
      </iconSet>
    </cfRule>
    <cfRule type="cellIs" dxfId="263" priority="562" operator="lessThan">
      <formula>0.6</formula>
    </cfRule>
    <cfRule type="cellIs" dxfId="262" priority="563" operator="between">
      <formula>0.8</formula>
      <formula>0.899999999999999</formula>
    </cfRule>
    <cfRule type="cellIs" dxfId="261" priority="564" operator="between">
      <formula>0.6</formula>
      <formula>0.8</formula>
    </cfRule>
    <cfRule type="cellIs" dxfId="260" priority="565" operator="greaterThanOrEqual">
      <formula>0.9</formula>
    </cfRule>
  </conditionalFormatting>
  <conditionalFormatting sqref="O96">
    <cfRule type="iconSet" priority="556">
      <iconSet iconSet="4Arrows" showValue="0">
        <cfvo type="percent" val="0"/>
        <cfvo type="num" val="0.6"/>
        <cfvo type="num" val="0.8"/>
        <cfvo type="num" val="0.9"/>
      </iconSet>
    </cfRule>
    <cfRule type="cellIs" dxfId="259" priority="557" operator="lessThan">
      <formula>0.6</formula>
    </cfRule>
    <cfRule type="cellIs" dxfId="258" priority="558" operator="between">
      <formula>0.8</formula>
      <formula>0.899999999999999</formula>
    </cfRule>
    <cfRule type="cellIs" dxfId="257" priority="559" operator="between">
      <formula>0.6</formula>
      <formula>0.8</formula>
    </cfRule>
    <cfRule type="cellIs" dxfId="256" priority="560" operator="greaterThanOrEqual">
      <formula>0.9</formula>
    </cfRule>
  </conditionalFormatting>
  <conditionalFormatting sqref="J100:J112">
    <cfRule type="iconSet" priority="551">
      <iconSet iconSet="4Arrows" showValue="0">
        <cfvo type="percent" val="0"/>
        <cfvo type="num" val="0.6"/>
        <cfvo type="num" val="0.8"/>
        <cfvo type="num" val="0.9"/>
      </iconSet>
    </cfRule>
    <cfRule type="cellIs" dxfId="255" priority="552" operator="lessThan">
      <formula>0.6</formula>
    </cfRule>
    <cfRule type="cellIs" dxfId="254" priority="553" operator="between">
      <formula>0.8</formula>
      <formula>0.899999999999999</formula>
    </cfRule>
    <cfRule type="cellIs" dxfId="253" priority="554" operator="between">
      <formula>0.6</formula>
      <formula>0.8</formula>
    </cfRule>
    <cfRule type="cellIs" dxfId="252" priority="555" operator="greaterThanOrEqual">
      <formula>0.9</formula>
    </cfRule>
  </conditionalFormatting>
  <conditionalFormatting sqref="X100">
    <cfRule type="iconSet" priority="526">
      <iconSet iconSet="4Arrows" showValue="0">
        <cfvo type="percent" val="0"/>
        <cfvo type="num" val="0.6"/>
        <cfvo type="num" val="0.8"/>
        <cfvo type="num" val="0.9"/>
      </iconSet>
    </cfRule>
    <cfRule type="cellIs" dxfId="251" priority="527" operator="lessThan">
      <formula>0.6</formula>
    </cfRule>
    <cfRule type="cellIs" dxfId="250" priority="528" operator="between">
      <formula>0.8</formula>
      <formula>0.899999999999999</formula>
    </cfRule>
    <cfRule type="cellIs" dxfId="249" priority="529" operator="between">
      <formula>0.6</formula>
      <formula>0.8</formula>
    </cfRule>
    <cfRule type="cellIs" dxfId="248" priority="530" operator="greaterThanOrEqual">
      <formula>0.9</formula>
    </cfRule>
  </conditionalFormatting>
  <conditionalFormatting sqref="T100">
    <cfRule type="iconSet" priority="521">
      <iconSet iconSet="4Arrows" showValue="0">
        <cfvo type="percent" val="0"/>
        <cfvo type="num" val="0.6"/>
        <cfvo type="num" val="0.8"/>
        <cfvo type="num" val="0.9"/>
      </iconSet>
    </cfRule>
    <cfRule type="cellIs" dxfId="247" priority="522" operator="lessThan">
      <formula>0.6</formula>
    </cfRule>
    <cfRule type="cellIs" dxfId="246" priority="523" operator="between">
      <formula>0.8</formula>
      <formula>0.899999999999999</formula>
    </cfRule>
    <cfRule type="cellIs" dxfId="245" priority="524" operator="between">
      <formula>0.6</formula>
      <formula>0.8</formula>
    </cfRule>
    <cfRule type="cellIs" dxfId="244" priority="525" operator="greaterThanOrEqual">
      <formula>0.9</formula>
    </cfRule>
  </conditionalFormatting>
  <conditionalFormatting sqref="X101:X111">
    <cfRule type="iconSet" priority="516">
      <iconSet iconSet="4Arrows" showValue="0">
        <cfvo type="percent" val="0"/>
        <cfvo type="num" val="0.6"/>
        <cfvo type="num" val="0.8"/>
        <cfvo type="num" val="0.9"/>
      </iconSet>
    </cfRule>
    <cfRule type="cellIs" dxfId="243" priority="517" operator="lessThan">
      <formula>0.6</formula>
    </cfRule>
    <cfRule type="cellIs" dxfId="242" priority="518" operator="between">
      <formula>0.8</formula>
      <formula>0.899999999999999</formula>
    </cfRule>
    <cfRule type="cellIs" dxfId="241" priority="519" operator="between">
      <formula>0.6</formula>
      <formula>0.8</formula>
    </cfRule>
    <cfRule type="cellIs" dxfId="240" priority="520" operator="greaterThanOrEqual">
      <formula>0.9</formula>
    </cfRule>
  </conditionalFormatting>
  <conditionalFormatting sqref="T101:T111">
    <cfRule type="iconSet" priority="511">
      <iconSet iconSet="4Arrows" showValue="0">
        <cfvo type="percent" val="0"/>
        <cfvo type="num" val="0.6"/>
        <cfvo type="num" val="0.8"/>
        <cfvo type="num" val="0.9"/>
      </iconSet>
    </cfRule>
    <cfRule type="cellIs" dxfId="239" priority="512" operator="lessThan">
      <formula>0.6</formula>
    </cfRule>
    <cfRule type="cellIs" dxfId="238" priority="513" operator="between">
      <formula>0.8</formula>
      <formula>0.899999999999999</formula>
    </cfRule>
    <cfRule type="cellIs" dxfId="237" priority="514" operator="between">
      <formula>0.6</formula>
      <formula>0.8</formula>
    </cfRule>
    <cfRule type="cellIs" dxfId="236" priority="515" operator="greaterThanOrEqual">
      <formula>0.9</formula>
    </cfRule>
  </conditionalFormatting>
  <conditionalFormatting sqref="AF100">
    <cfRule type="iconSet" priority="486">
      <iconSet iconSet="4Arrows" showValue="0">
        <cfvo type="percent" val="0"/>
        <cfvo type="num" val="0.6"/>
        <cfvo type="num" val="0.8"/>
        <cfvo type="num" val="0.9"/>
      </iconSet>
    </cfRule>
    <cfRule type="cellIs" dxfId="235" priority="487" operator="lessThan">
      <formula>0.6</formula>
    </cfRule>
    <cfRule type="cellIs" dxfId="234" priority="488" operator="between">
      <formula>0.8</formula>
      <formula>0.899999999999999</formula>
    </cfRule>
    <cfRule type="cellIs" dxfId="233" priority="489" operator="between">
      <formula>0.6</formula>
      <formula>0.8</formula>
    </cfRule>
    <cfRule type="cellIs" dxfId="232" priority="490" operator="greaterThanOrEqual">
      <formula>0.9</formula>
    </cfRule>
  </conditionalFormatting>
  <conditionalFormatting sqref="AB100">
    <cfRule type="iconSet" priority="481">
      <iconSet iconSet="4Arrows" showValue="0">
        <cfvo type="percent" val="0"/>
        <cfvo type="num" val="0.6"/>
        <cfvo type="num" val="0.8"/>
        <cfvo type="num" val="0.9"/>
      </iconSet>
    </cfRule>
    <cfRule type="cellIs" dxfId="231" priority="482" operator="lessThan">
      <formula>0.6</formula>
    </cfRule>
    <cfRule type="cellIs" dxfId="230" priority="483" operator="between">
      <formula>0.8</formula>
      <formula>0.899999999999999</formula>
    </cfRule>
    <cfRule type="cellIs" dxfId="229" priority="484" operator="between">
      <formula>0.6</formula>
      <formula>0.8</formula>
    </cfRule>
    <cfRule type="cellIs" dxfId="228" priority="485" operator="greaterThanOrEqual">
      <formula>0.9</formula>
    </cfRule>
  </conditionalFormatting>
  <conditionalFormatting sqref="AF101:AF111">
    <cfRule type="iconSet" priority="476">
      <iconSet iconSet="4Arrows" showValue="0">
        <cfvo type="percent" val="0"/>
        <cfvo type="num" val="0.6"/>
        <cfvo type="num" val="0.8"/>
        <cfvo type="num" val="0.9"/>
      </iconSet>
    </cfRule>
    <cfRule type="cellIs" dxfId="227" priority="477" operator="lessThan">
      <formula>0.6</formula>
    </cfRule>
    <cfRule type="cellIs" dxfId="226" priority="478" operator="between">
      <formula>0.8</formula>
      <formula>0.899999999999999</formula>
    </cfRule>
    <cfRule type="cellIs" dxfId="225" priority="479" operator="between">
      <formula>0.6</formula>
      <formula>0.8</formula>
    </cfRule>
    <cfRule type="cellIs" dxfId="224" priority="480" operator="greaterThanOrEqual">
      <formula>0.9</formula>
    </cfRule>
  </conditionalFormatting>
  <conditionalFormatting sqref="AB101:AB111">
    <cfRule type="iconSet" priority="471">
      <iconSet iconSet="4Arrows" showValue="0">
        <cfvo type="percent" val="0"/>
        <cfvo type="num" val="0.6"/>
        <cfvo type="num" val="0.8"/>
        <cfvo type="num" val="0.9"/>
      </iconSet>
    </cfRule>
    <cfRule type="cellIs" dxfId="223" priority="472" operator="lessThan">
      <formula>0.6</formula>
    </cfRule>
    <cfRule type="cellIs" dxfId="222" priority="473" operator="between">
      <formula>0.8</formula>
      <formula>0.899999999999999</formula>
    </cfRule>
    <cfRule type="cellIs" dxfId="221" priority="474" operator="between">
      <formula>0.6</formula>
      <formula>0.8</formula>
    </cfRule>
    <cfRule type="cellIs" dxfId="220" priority="475" operator="greaterThanOrEqual">
      <formula>0.9</formula>
    </cfRule>
  </conditionalFormatting>
  <conditionalFormatting sqref="AJ100">
    <cfRule type="iconSet" priority="466">
      <iconSet iconSet="4Arrows" showValue="0">
        <cfvo type="percent" val="0"/>
        <cfvo type="num" val="0.6"/>
        <cfvo type="num" val="0.8"/>
        <cfvo type="num" val="0.9"/>
      </iconSet>
    </cfRule>
    <cfRule type="cellIs" dxfId="219" priority="467" operator="lessThan">
      <formula>0.6</formula>
    </cfRule>
    <cfRule type="cellIs" dxfId="218" priority="468" operator="between">
      <formula>0.8</formula>
      <formula>0.899999999999999</formula>
    </cfRule>
    <cfRule type="cellIs" dxfId="217" priority="469" operator="between">
      <formula>0.6</formula>
      <formula>0.8</formula>
    </cfRule>
    <cfRule type="cellIs" dxfId="216" priority="470" operator="greaterThanOrEqual">
      <formula>0.9</formula>
    </cfRule>
  </conditionalFormatting>
  <conditionalFormatting sqref="AJ101:AJ111">
    <cfRule type="iconSet" priority="461">
      <iconSet iconSet="4Arrows" showValue="0">
        <cfvo type="percent" val="0"/>
        <cfvo type="num" val="0.6"/>
        <cfvo type="num" val="0.8"/>
        <cfvo type="num" val="0.9"/>
      </iconSet>
    </cfRule>
    <cfRule type="cellIs" dxfId="215" priority="462" operator="lessThan">
      <formula>0.6</formula>
    </cfRule>
    <cfRule type="cellIs" dxfId="214" priority="463" operator="between">
      <formula>0.8</formula>
      <formula>0.899999999999999</formula>
    </cfRule>
    <cfRule type="cellIs" dxfId="213" priority="464" operator="between">
      <formula>0.6</formula>
      <formula>0.8</formula>
    </cfRule>
    <cfRule type="cellIs" dxfId="212" priority="465" operator="greaterThanOrEqual">
      <formula>0.9</formula>
    </cfRule>
  </conditionalFormatting>
  <conditionalFormatting sqref="AD16:AD24">
    <cfRule type="iconSet" priority="106">
      <iconSet iconSet="4Arrows" showValue="0">
        <cfvo type="percent" val="0"/>
        <cfvo type="num" val="0.6"/>
        <cfvo type="num" val="0.8"/>
        <cfvo type="num" val="0.9"/>
      </iconSet>
    </cfRule>
    <cfRule type="cellIs" dxfId="211" priority="107" operator="lessThan">
      <formula>0.6</formula>
    </cfRule>
    <cfRule type="cellIs" dxfId="210" priority="108" operator="between">
      <formula>0.8</formula>
      <formula>0.899999999999999</formula>
    </cfRule>
    <cfRule type="cellIs" dxfId="209" priority="109" operator="between">
      <formula>0.6</formula>
      <formula>0.8</formula>
    </cfRule>
    <cfRule type="cellIs" dxfId="208" priority="110" operator="greaterThanOrEqual">
      <formula>0.9</formula>
    </cfRule>
  </conditionalFormatting>
  <conditionalFormatting sqref="AH16:AH24">
    <cfRule type="iconSet" priority="101">
      <iconSet iconSet="4Arrows" showValue="0">
        <cfvo type="percent" val="0"/>
        <cfvo type="num" val="0.6"/>
        <cfvo type="num" val="0.8"/>
        <cfvo type="num" val="0.9"/>
      </iconSet>
    </cfRule>
    <cfRule type="cellIs" dxfId="207" priority="102" operator="lessThan">
      <formula>0.6</formula>
    </cfRule>
    <cfRule type="cellIs" dxfId="206" priority="103" operator="between">
      <formula>0.8</formula>
      <formula>0.899999999999999</formula>
    </cfRule>
    <cfRule type="cellIs" dxfId="205" priority="104" operator="between">
      <formula>0.6</formula>
      <formula>0.8</formula>
    </cfRule>
    <cfRule type="cellIs" dxfId="204" priority="105" operator="greaterThanOrEqual">
      <formula>0.9</formula>
    </cfRule>
  </conditionalFormatting>
  <conditionalFormatting sqref="AL16:AL24">
    <cfRule type="iconSet" priority="96">
      <iconSet iconSet="4Arrows" showValue="0">
        <cfvo type="percent" val="0"/>
        <cfvo type="num" val="0.6"/>
        <cfvo type="num" val="0.8"/>
        <cfvo type="num" val="0.9"/>
      </iconSet>
    </cfRule>
    <cfRule type="cellIs" dxfId="203" priority="97" operator="lessThan">
      <formula>0.6</formula>
    </cfRule>
    <cfRule type="cellIs" dxfId="202" priority="98" operator="between">
      <formula>0.8</formula>
      <formula>0.899999999999999</formula>
    </cfRule>
    <cfRule type="cellIs" dxfId="201" priority="99" operator="between">
      <formula>0.6</formula>
      <formula>0.8</formula>
    </cfRule>
    <cfRule type="cellIs" dxfId="200" priority="100" operator="greaterThanOrEqual">
      <formula>0.9</formula>
    </cfRule>
  </conditionalFormatting>
  <conditionalFormatting sqref="Y31:Y32">
    <cfRule type="iconSet" priority="91">
      <iconSet iconSet="4Arrows" showValue="0">
        <cfvo type="percent" val="0"/>
        <cfvo type="num" val="0.6"/>
        <cfvo type="num" val="0.8"/>
        <cfvo type="num" val="0.9"/>
      </iconSet>
    </cfRule>
    <cfRule type="cellIs" dxfId="199" priority="92" operator="lessThan">
      <formula>0.6</formula>
    </cfRule>
    <cfRule type="cellIs" dxfId="198" priority="93" operator="between">
      <formula>0.8</formula>
      <formula>0.899999999999999</formula>
    </cfRule>
    <cfRule type="cellIs" dxfId="197" priority="94" operator="between">
      <formula>0.6</formula>
      <formula>0.8</formula>
    </cfRule>
    <cfRule type="cellIs" dxfId="196" priority="95" operator="greaterThanOrEqual">
      <formula>0.9</formula>
    </cfRule>
  </conditionalFormatting>
  <conditionalFormatting sqref="AP31:AP32">
    <cfRule type="iconSet" priority="86">
      <iconSet iconSet="4Arrows" showValue="0">
        <cfvo type="percent" val="0"/>
        <cfvo type="num" val="0.6"/>
        <cfvo type="num" val="0.8"/>
        <cfvo type="num" val="0.9"/>
      </iconSet>
    </cfRule>
    <cfRule type="cellIs" dxfId="195" priority="87" operator="lessThan">
      <formula>0.6</formula>
    </cfRule>
    <cfRule type="cellIs" dxfId="194" priority="88" operator="between">
      <formula>0.8</formula>
      <formula>0.899999999999999</formula>
    </cfRule>
    <cfRule type="cellIs" dxfId="193" priority="89" operator="between">
      <formula>0.6</formula>
      <formula>0.8</formula>
    </cfRule>
    <cfRule type="cellIs" dxfId="192" priority="90" operator="greaterThanOrEqual">
      <formula>0.9</formula>
    </cfRule>
  </conditionalFormatting>
  <conditionalFormatting sqref="AD31:AD32">
    <cfRule type="iconSet" priority="81">
      <iconSet iconSet="4Arrows" showValue="0">
        <cfvo type="percent" val="0"/>
        <cfvo type="num" val="0.6"/>
        <cfvo type="num" val="0.8"/>
        <cfvo type="num" val="0.9"/>
      </iconSet>
    </cfRule>
    <cfRule type="cellIs" dxfId="191" priority="82" operator="lessThan">
      <formula>0.6</formula>
    </cfRule>
    <cfRule type="cellIs" dxfId="190" priority="83" operator="between">
      <formula>0.8</formula>
      <formula>0.899999999999999</formula>
    </cfRule>
    <cfRule type="cellIs" dxfId="189" priority="84" operator="between">
      <formula>0.6</formula>
      <formula>0.8</formula>
    </cfRule>
    <cfRule type="cellIs" dxfId="188" priority="85" operator="greaterThanOrEqual">
      <formula>0.9</formula>
    </cfRule>
  </conditionalFormatting>
  <conditionalFormatting sqref="AH31:AH32">
    <cfRule type="iconSet" priority="76">
      <iconSet iconSet="4Arrows" showValue="0">
        <cfvo type="percent" val="0"/>
        <cfvo type="num" val="0.6"/>
        <cfvo type="num" val="0.8"/>
        <cfvo type="num" val="0.9"/>
      </iconSet>
    </cfRule>
    <cfRule type="cellIs" dxfId="187" priority="77" operator="lessThan">
      <formula>0.6</formula>
    </cfRule>
    <cfRule type="cellIs" dxfId="186" priority="78" operator="between">
      <formula>0.8</formula>
      <formula>0.899999999999999</formula>
    </cfRule>
    <cfRule type="cellIs" dxfId="185" priority="79" operator="between">
      <formula>0.6</formula>
      <formula>0.8</formula>
    </cfRule>
    <cfRule type="cellIs" dxfId="184" priority="80" operator="greaterThanOrEqual">
      <formula>0.9</formula>
    </cfRule>
  </conditionalFormatting>
  <conditionalFormatting sqref="AL31:AL32">
    <cfRule type="iconSet" priority="71">
      <iconSet iconSet="4Arrows" showValue="0">
        <cfvo type="percent" val="0"/>
        <cfvo type="num" val="0.6"/>
        <cfvo type="num" val="0.8"/>
        <cfvo type="num" val="0.9"/>
      </iconSet>
    </cfRule>
    <cfRule type="cellIs" dxfId="183" priority="72" operator="lessThan">
      <formula>0.6</formula>
    </cfRule>
    <cfRule type="cellIs" dxfId="182" priority="73" operator="between">
      <formula>0.8</formula>
      <formula>0.899999999999999</formula>
    </cfRule>
    <cfRule type="cellIs" dxfId="181" priority="74" operator="between">
      <formula>0.6</formula>
      <formula>0.8</formula>
    </cfRule>
    <cfRule type="cellIs" dxfId="180" priority="75" operator="greaterThanOrEqual">
      <formula>0.9</formula>
    </cfRule>
  </conditionalFormatting>
  <conditionalFormatting sqref="Y43:Y46">
    <cfRule type="iconSet" priority="66">
      <iconSet iconSet="4Arrows" showValue="0">
        <cfvo type="percent" val="0"/>
        <cfvo type="num" val="0.6"/>
        <cfvo type="num" val="0.8"/>
        <cfvo type="num" val="0.9"/>
      </iconSet>
    </cfRule>
    <cfRule type="cellIs" dxfId="179" priority="67" operator="lessThan">
      <formula>0.6</formula>
    </cfRule>
    <cfRule type="cellIs" dxfId="178" priority="68" operator="between">
      <formula>0.8</formula>
      <formula>0.899999999999999</formula>
    </cfRule>
    <cfRule type="cellIs" dxfId="177" priority="69" operator="between">
      <formula>0.6</formula>
      <formula>0.8</formula>
    </cfRule>
    <cfRule type="cellIs" dxfId="176" priority="70" operator="greaterThanOrEqual">
      <formula>0.9</formula>
    </cfRule>
  </conditionalFormatting>
  <conditionalFormatting sqref="AP43:AP46">
    <cfRule type="iconSet" priority="61">
      <iconSet iconSet="4Arrows" showValue="0">
        <cfvo type="percent" val="0"/>
        <cfvo type="num" val="0.6"/>
        <cfvo type="num" val="0.8"/>
        <cfvo type="num" val="0.9"/>
      </iconSet>
    </cfRule>
    <cfRule type="cellIs" dxfId="175" priority="62" operator="lessThan">
      <formula>0.6</formula>
    </cfRule>
    <cfRule type="cellIs" dxfId="174" priority="63" operator="between">
      <formula>0.8</formula>
      <formula>0.899999999999999</formula>
    </cfRule>
    <cfRule type="cellIs" dxfId="173" priority="64" operator="between">
      <formula>0.6</formula>
      <formula>0.8</formula>
    </cfRule>
    <cfRule type="cellIs" dxfId="172" priority="65" operator="greaterThanOrEqual">
      <formula>0.9</formula>
    </cfRule>
  </conditionalFormatting>
  <conditionalFormatting sqref="AD43:AD46">
    <cfRule type="iconSet" priority="56">
      <iconSet iconSet="4Arrows" showValue="0">
        <cfvo type="percent" val="0"/>
        <cfvo type="num" val="0.6"/>
        <cfvo type="num" val="0.8"/>
        <cfvo type="num" val="0.9"/>
      </iconSet>
    </cfRule>
    <cfRule type="cellIs" dxfId="171" priority="57" operator="lessThan">
      <formula>0.6</formula>
    </cfRule>
    <cfRule type="cellIs" dxfId="170" priority="58" operator="between">
      <formula>0.8</formula>
      <formula>0.899999999999999</formula>
    </cfRule>
    <cfRule type="cellIs" dxfId="169" priority="59" operator="between">
      <formula>0.6</formula>
      <formula>0.8</formula>
    </cfRule>
    <cfRule type="cellIs" dxfId="168" priority="60" operator="greaterThanOrEqual">
      <formula>0.9</formula>
    </cfRule>
  </conditionalFormatting>
  <conditionalFormatting sqref="AH43:AH46">
    <cfRule type="iconSet" priority="51">
      <iconSet iconSet="4Arrows" showValue="0">
        <cfvo type="percent" val="0"/>
        <cfvo type="num" val="0.6"/>
        <cfvo type="num" val="0.8"/>
        <cfvo type="num" val="0.9"/>
      </iconSet>
    </cfRule>
    <cfRule type="cellIs" dxfId="167" priority="52" operator="lessThan">
      <formula>0.6</formula>
    </cfRule>
    <cfRule type="cellIs" dxfId="166" priority="53" operator="between">
      <formula>0.8</formula>
      <formula>0.899999999999999</formula>
    </cfRule>
    <cfRule type="cellIs" dxfId="165" priority="54" operator="between">
      <formula>0.6</formula>
      <formula>0.8</formula>
    </cfRule>
    <cfRule type="cellIs" dxfId="164" priority="55" operator="greaterThanOrEqual">
      <formula>0.9</formula>
    </cfRule>
  </conditionalFormatting>
  <conditionalFormatting sqref="AL43:AL46">
    <cfRule type="iconSet" priority="46">
      <iconSet iconSet="4Arrows" showValue="0">
        <cfvo type="percent" val="0"/>
        <cfvo type="num" val="0.6"/>
        <cfvo type="num" val="0.8"/>
        <cfvo type="num" val="0.9"/>
      </iconSet>
    </cfRule>
    <cfRule type="cellIs" dxfId="163" priority="47" operator="lessThan">
      <formula>0.6</formula>
    </cfRule>
    <cfRule type="cellIs" dxfId="162" priority="48" operator="between">
      <formula>0.8</formula>
      <formula>0.899999999999999</formula>
    </cfRule>
    <cfRule type="cellIs" dxfId="161" priority="49" operator="between">
      <formula>0.6</formula>
      <formula>0.8</formula>
    </cfRule>
    <cfRule type="cellIs" dxfId="160" priority="50" operator="greaterThanOrEqual">
      <formula>0.9</formula>
    </cfRule>
  </conditionalFormatting>
  <conditionalFormatting sqref="BA100:BA111">
    <cfRule type="iconSet" priority="16">
      <iconSet iconSet="4Arrows" showValue="0">
        <cfvo type="percent" val="0"/>
        <cfvo type="num" val="0.6"/>
        <cfvo type="num" val="0.8"/>
        <cfvo type="num" val="0.9"/>
      </iconSet>
    </cfRule>
    <cfRule type="cellIs" dxfId="159" priority="17" operator="lessThan">
      <formula>0.6</formula>
    </cfRule>
    <cfRule type="cellIs" dxfId="158" priority="18" operator="between">
      <formula>0.8</formula>
      <formula>0.899999999999999</formula>
    </cfRule>
    <cfRule type="cellIs" dxfId="157" priority="19" operator="between">
      <formula>0.6</formula>
      <formula>0.8</formula>
    </cfRule>
    <cfRule type="cellIs" dxfId="156" priority="20" operator="greaterThanOrEqual">
      <formula>0.9</formula>
    </cfRule>
  </conditionalFormatting>
  <conditionalFormatting sqref="AO100:AO111">
    <cfRule type="iconSet" priority="11">
      <iconSet iconSet="4Arrows" showValue="0">
        <cfvo type="percent" val="0"/>
        <cfvo type="num" val="0.6"/>
        <cfvo type="num" val="0.8"/>
        <cfvo type="num" val="0.9"/>
      </iconSet>
    </cfRule>
    <cfRule type="cellIs" dxfId="155" priority="12" operator="lessThan">
      <formula>0.6</formula>
    </cfRule>
    <cfRule type="cellIs" dxfId="154" priority="13" operator="between">
      <formula>0.8</formula>
      <formula>0.899999999999999</formula>
    </cfRule>
    <cfRule type="cellIs" dxfId="153" priority="14" operator="between">
      <formula>0.6</formula>
      <formula>0.8</formula>
    </cfRule>
    <cfRule type="cellIs" dxfId="152" priority="15" operator="greaterThanOrEqual">
      <formula>0.9</formula>
    </cfRule>
  </conditionalFormatting>
  <conditionalFormatting sqref="AS100:AS111">
    <cfRule type="iconSet" priority="6">
      <iconSet iconSet="4Arrows" showValue="0">
        <cfvo type="percent" val="0"/>
        <cfvo type="num" val="0.6"/>
        <cfvo type="num" val="0.8"/>
        <cfvo type="num" val="0.9"/>
      </iconSet>
    </cfRule>
    <cfRule type="cellIs" dxfId="151" priority="7" operator="lessThan">
      <formula>0.6</formula>
    </cfRule>
    <cfRule type="cellIs" dxfId="150" priority="8" operator="between">
      <formula>0.8</formula>
      <formula>0.899999999999999</formula>
    </cfRule>
    <cfRule type="cellIs" dxfId="149" priority="9" operator="between">
      <formula>0.6</formula>
      <formula>0.8</formula>
    </cfRule>
    <cfRule type="cellIs" dxfId="148" priority="10" operator="greaterThanOrEqual">
      <formula>0.9</formula>
    </cfRule>
  </conditionalFormatting>
  <conditionalFormatting sqref="AW100:AW111">
    <cfRule type="iconSet" priority="1">
      <iconSet iconSet="4Arrows" showValue="0">
        <cfvo type="percent" val="0"/>
        <cfvo type="num" val="0.6"/>
        <cfvo type="num" val="0.8"/>
        <cfvo type="num" val="0.9"/>
      </iconSet>
    </cfRule>
    <cfRule type="cellIs" dxfId="147" priority="2" operator="lessThan">
      <formula>0.6</formula>
    </cfRule>
    <cfRule type="cellIs" dxfId="146" priority="3" operator="between">
      <formula>0.8</formula>
      <formula>0.899999999999999</formula>
    </cfRule>
    <cfRule type="cellIs" dxfId="145" priority="4" operator="between">
      <formula>0.6</formula>
      <formula>0.8</formula>
    </cfRule>
    <cfRule type="cellIs" dxfId="144" priority="5" operator="greaterThanOrEqual">
      <formula>0.9</formula>
    </cfRule>
  </conditionalFormatting>
  <conditionalFormatting sqref="Y56:Y90">
    <cfRule type="iconSet" priority="19284">
      <iconSet iconSet="4Arrows" showValue="0">
        <cfvo type="percent" val="0"/>
        <cfvo type="num" val="0.6"/>
        <cfvo type="num" val="0.8"/>
        <cfvo type="num" val="0.9"/>
      </iconSet>
    </cfRule>
    <cfRule type="cellIs" dxfId="143" priority="19285" operator="lessThan">
      <formula>0.6</formula>
    </cfRule>
    <cfRule type="cellIs" dxfId="142" priority="19286" operator="between">
      <formula>0.8</formula>
      <formula>0.899999999999999</formula>
    </cfRule>
    <cfRule type="cellIs" dxfId="141" priority="19287" operator="between">
      <formula>0.6</formula>
      <formula>0.8</formula>
    </cfRule>
    <cfRule type="cellIs" dxfId="140" priority="19288" operator="greaterThanOrEqual">
      <formula>0.9</formula>
    </cfRule>
  </conditionalFormatting>
  <conditionalFormatting sqref="AP56:AP90">
    <cfRule type="iconSet" priority="19294">
      <iconSet iconSet="4Arrows" showValue="0">
        <cfvo type="percent" val="0"/>
        <cfvo type="num" val="0.6"/>
        <cfvo type="num" val="0.8"/>
        <cfvo type="num" val="0.9"/>
      </iconSet>
    </cfRule>
    <cfRule type="cellIs" dxfId="139" priority="19295" operator="lessThan">
      <formula>0.6</formula>
    </cfRule>
    <cfRule type="cellIs" dxfId="138" priority="19296" operator="between">
      <formula>0.8</formula>
      <formula>0.899999999999999</formula>
    </cfRule>
    <cfRule type="cellIs" dxfId="137" priority="19297" operator="between">
      <formula>0.6</formula>
      <formula>0.8</formula>
    </cfRule>
    <cfRule type="cellIs" dxfId="136" priority="19298" operator="greaterThanOrEqual">
      <formula>0.9</formula>
    </cfRule>
  </conditionalFormatting>
  <conditionalFormatting sqref="AD56:AD90">
    <cfRule type="iconSet" priority="19304">
      <iconSet iconSet="4Arrows" showValue="0">
        <cfvo type="percent" val="0"/>
        <cfvo type="num" val="0.6"/>
        <cfvo type="num" val="0.8"/>
        <cfvo type="num" val="0.9"/>
      </iconSet>
    </cfRule>
    <cfRule type="cellIs" dxfId="135" priority="19305" operator="lessThan">
      <formula>0.6</formula>
    </cfRule>
    <cfRule type="cellIs" dxfId="134" priority="19306" operator="between">
      <formula>0.8</formula>
      <formula>0.899999999999999</formula>
    </cfRule>
    <cfRule type="cellIs" dxfId="133" priority="19307" operator="between">
      <formula>0.6</formula>
      <formula>0.8</formula>
    </cfRule>
    <cfRule type="cellIs" dxfId="132" priority="19308" operator="greaterThanOrEqual">
      <formula>0.9</formula>
    </cfRule>
  </conditionalFormatting>
  <conditionalFormatting sqref="AH56:AH90">
    <cfRule type="iconSet" priority="19314">
      <iconSet iconSet="4Arrows" showValue="0">
        <cfvo type="percent" val="0"/>
        <cfvo type="num" val="0.6"/>
        <cfvo type="num" val="0.8"/>
        <cfvo type="num" val="0.9"/>
      </iconSet>
    </cfRule>
    <cfRule type="cellIs" dxfId="131" priority="19315" operator="lessThan">
      <formula>0.6</formula>
    </cfRule>
    <cfRule type="cellIs" dxfId="130" priority="19316" operator="between">
      <formula>0.8</formula>
      <formula>0.899999999999999</formula>
    </cfRule>
    <cfRule type="cellIs" dxfId="129" priority="19317" operator="between">
      <formula>0.6</formula>
      <formula>0.8</formula>
    </cfRule>
    <cfRule type="cellIs" dxfId="128" priority="19318" operator="greaterThanOrEqual">
      <formula>0.9</formula>
    </cfRule>
  </conditionalFormatting>
  <conditionalFormatting sqref="AL56:AL90">
    <cfRule type="iconSet" priority="19324">
      <iconSet iconSet="4Arrows" showValue="0">
        <cfvo type="percent" val="0"/>
        <cfvo type="num" val="0.6"/>
        <cfvo type="num" val="0.8"/>
        <cfvo type="num" val="0.9"/>
      </iconSet>
    </cfRule>
    <cfRule type="cellIs" dxfId="127" priority="19325" operator="lessThan">
      <formula>0.6</formula>
    </cfRule>
    <cfRule type="cellIs" dxfId="126" priority="19326" operator="between">
      <formula>0.8</formula>
      <formula>0.899999999999999</formula>
    </cfRule>
    <cfRule type="cellIs" dxfId="125" priority="19327" operator="between">
      <formula>0.6</formula>
      <formula>0.8</formula>
    </cfRule>
    <cfRule type="cellIs" dxfId="124" priority="19328" operator="greaterThanOrEqual">
      <formula>0.9</formula>
    </cfRule>
  </conditionalFormatting>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IV63"/>
  <sheetViews>
    <sheetView topLeftCell="A34" zoomScale="18" zoomScaleNormal="18" workbookViewId="0">
      <selection activeCell="U50" sqref="U50"/>
    </sheetView>
  </sheetViews>
  <sheetFormatPr baseColWidth="10" defaultColWidth="18.42578125" defaultRowHeight="12.75" x14ac:dyDescent="0.25"/>
  <cols>
    <col min="1" max="1" width="67.85546875" style="46" customWidth="1"/>
    <col min="2" max="2" width="48.85546875" style="46" customWidth="1"/>
    <col min="3" max="3" width="69.7109375" style="46" customWidth="1"/>
    <col min="4" max="4" width="66.7109375" style="46" customWidth="1"/>
    <col min="5" max="5" width="71.28515625" style="46" customWidth="1"/>
    <col min="6" max="8" width="63.28515625" style="46" customWidth="1"/>
    <col min="9" max="9" width="93.7109375" style="46" customWidth="1"/>
    <col min="10" max="10" width="82.28515625" style="46" customWidth="1"/>
    <col min="11" max="11" width="59.7109375" style="46" customWidth="1"/>
    <col min="12" max="12" width="48.85546875" style="46" customWidth="1"/>
    <col min="13" max="13" width="59.85546875" style="46" customWidth="1"/>
    <col min="14" max="14" width="71.85546875" style="46" customWidth="1"/>
    <col min="15" max="15" width="74.42578125" style="46" customWidth="1"/>
    <col min="16" max="18" width="37.85546875" style="46" customWidth="1"/>
    <col min="19" max="19" width="26.42578125" style="56" customWidth="1"/>
    <col min="20" max="20" width="30.85546875" style="46" customWidth="1"/>
    <col min="21" max="21" width="35.42578125" style="46" customWidth="1"/>
    <col min="22" max="25" width="35.28515625" style="46" customWidth="1"/>
    <col min="26" max="26" width="11.42578125" style="46" customWidth="1"/>
    <col min="27" max="42" width="35.28515625" style="46" customWidth="1"/>
    <col min="43" max="216" width="11.42578125" style="46" customWidth="1"/>
    <col min="217" max="218" width="21.28515625" style="46" customWidth="1"/>
    <col min="219" max="219" width="37.140625" style="46" customWidth="1"/>
    <col min="220" max="220" width="49.28515625" style="46" customWidth="1"/>
    <col min="221" max="221" width="18.42578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16384" width="18.42578125" style="46"/>
  </cols>
  <sheetData>
    <row r="1" spans="1:256" ht="69.75" customHeight="1" x14ac:dyDescent="0.25">
      <c r="B1" s="55"/>
      <c r="C1" s="55" t="s">
        <v>139</v>
      </c>
      <c r="D1" s="59"/>
      <c r="E1" s="59"/>
      <c r="F1" s="59"/>
      <c r="G1" s="59"/>
      <c r="H1" s="59"/>
      <c r="I1" s="59"/>
      <c r="J1" s="59"/>
      <c r="K1" s="59"/>
      <c r="L1" s="59"/>
      <c r="M1" s="59"/>
      <c r="N1" s="59"/>
      <c r="O1" s="59"/>
      <c r="P1" s="59"/>
      <c r="Q1" s="59"/>
      <c r="R1" s="59"/>
      <c r="S1" s="82"/>
      <c r="T1" s="59"/>
      <c r="U1" s="59"/>
    </row>
    <row r="2" spans="1:256" ht="69.75" customHeight="1" x14ac:dyDescent="0.25">
      <c r="B2" s="55"/>
      <c r="C2" s="55" t="s">
        <v>140</v>
      </c>
      <c r="D2" s="55"/>
      <c r="E2" s="55"/>
      <c r="F2" s="55"/>
      <c r="G2" s="55"/>
      <c r="H2" s="55"/>
      <c r="I2" s="55"/>
      <c r="J2" s="55"/>
      <c r="K2" s="55"/>
      <c r="L2" s="55"/>
      <c r="M2" s="55"/>
      <c r="N2" s="55"/>
      <c r="O2" s="55"/>
      <c r="P2" s="55"/>
      <c r="Q2" s="55"/>
      <c r="R2" s="55"/>
      <c r="S2" s="82"/>
      <c r="T2" s="55"/>
      <c r="U2" s="55"/>
    </row>
    <row r="3" spans="1:256"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256" ht="114.75" customHeight="1" x14ac:dyDescent="0.25">
      <c r="B4" s="60"/>
      <c r="C4" s="60" t="s">
        <v>1251</v>
      </c>
      <c r="D4" s="60"/>
      <c r="E4" s="60"/>
      <c r="F4" s="60"/>
      <c r="G4" s="60"/>
      <c r="H4" s="60"/>
      <c r="I4" s="60"/>
      <c r="J4" s="60"/>
      <c r="K4" s="60"/>
      <c r="L4" s="60"/>
      <c r="M4" s="60"/>
      <c r="N4" s="60"/>
      <c r="O4" s="60"/>
      <c r="P4" s="60"/>
      <c r="Q4" s="60"/>
      <c r="R4" s="60"/>
      <c r="S4" s="83"/>
      <c r="T4" s="60"/>
      <c r="U4" s="60"/>
    </row>
    <row r="5" spans="1:256"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256" ht="135.75" customHeight="1" x14ac:dyDescent="0.25">
      <c r="A6" s="832" t="s">
        <v>41</v>
      </c>
      <c r="B6" s="832"/>
      <c r="C6" s="762" t="s">
        <v>366</v>
      </c>
      <c r="D6" s="762"/>
      <c r="E6" s="762"/>
      <c r="F6" s="762"/>
      <c r="G6" s="762"/>
      <c r="H6" s="762"/>
      <c r="I6" s="762"/>
      <c r="J6" s="762"/>
      <c r="K6" s="762"/>
      <c r="L6" s="762"/>
      <c r="M6" s="762"/>
      <c r="N6" s="762"/>
      <c r="O6" s="762"/>
      <c r="P6" s="762"/>
      <c r="Q6" s="762"/>
      <c r="R6" s="762"/>
      <c r="S6" s="762"/>
      <c r="T6" s="762"/>
      <c r="U6" s="762"/>
    </row>
    <row r="7" spans="1:256" ht="34.5" customHeight="1" x14ac:dyDescent="0.25">
      <c r="A7" s="65"/>
      <c r="B7" s="65"/>
      <c r="C7" s="66"/>
      <c r="D7" s="25"/>
      <c r="E7" s="25"/>
      <c r="F7" s="58"/>
      <c r="G7" s="58"/>
      <c r="H7" s="58"/>
      <c r="I7" s="1"/>
      <c r="J7" s="1"/>
      <c r="K7" s="1"/>
      <c r="L7" s="1"/>
      <c r="M7" s="1"/>
      <c r="N7" s="1"/>
      <c r="O7" s="1"/>
      <c r="P7" s="1"/>
      <c r="Q7" s="1"/>
      <c r="R7" s="1"/>
      <c r="S7" s="1"/>
      <c r="T7" s="1"/>
      <c r="U7" s="1"/>
    </row>
    <row r="8" spans="1:256" ht="387.75" customHeight="1" x14ac:dyDescent="0.25">
      <c r="A8" s="832" t="s">
        <v>628</v>
      </c>
      <c r="B8" s="832"/>
      <c r="C8" s="764" t="s">
        <v>662</v>
      </c>
      <c r="D8" s="765"/>
      <c r="E8" s="765"/>
      <c r="F8" s="765"/>
      <c r="G8" s="765"/>
      <c r="H8" s="765"/>
      <c r="I8" s="765"/>
      <c r="J8" s="765"/>
      <c r="K8" s="765"/>
      <c r="L8" s="765"/>
      <c r="M8" s="765"/>
      <c r="N8" s="765"/>
      <c r="O8" s="765"/>
      <c r="P8" s="765"/>
      <c r="Q8" s="765"/>
      <c r="R8" s="765"/>
      <c r="S8" s="765"/>
      <c r="T8" s="765"/>
      <c r="U8" s="766"/>
    </row>
    <row r="9" spans="1:256" s="45" customFormat="1" ht="374.25" customHeight="1" x14ac:dyDescent="0.25">
      <c r="A9" s="181"/>
      <c r="B9" s="64"/>
      <c r="C9" s="755" t="s">
        <v>663</v>
      </c>
      <c r="D9" s="756"/>
      <c r="E9" s="756"/>
      <c r="F9" s="756"/>
      <c r="G9" s="756"/>
      <c r="H9" s="756"/>
      <c r="I9" s="756"/>
      <c r="J9" s="756"/>
      <c r="K9" s="756"/>
      <c r="L9" s="756"/>
      <c r="M9" s="756"/>
      <c r="N9" s="756"/>
      <c r="O9" s="756"/>
      <c r="P9" s="756"/>
      <c r="Q9" s="756"/>
      <c r="R9" s="756"/>
      <c r="S9" s="756"/>
      <c r="T9" s="756"/>
      <c r="U9" s="757"/>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row>
    <row r="10" spans="1:256" s="45" customFormat="1" ht="158.25" customHeight="1" x14ac:dyDescent="0.25">
      <c r="A10" s="181"/>
      <c r="B10" s="64"/>
      <c r="C10" s="758" t="s">
        <v>664</v>
      </c>
      <c r="D10" s="759"/>
      <c r="E10" s="759"/>
      <c r="F10" s="759"/>
      <c r="G10" s="759"/>
      <c r="H10" s="759"/>
      <c r="I10" s="759"/>
      <c r="J10" s="759"/>
      <c r="K10" s="759"/>
      <c r="L10" s="759"/>
      <c r="M10" s="759"/>
      <c r="N10" s="759"/>
      <c r="O10" s="759"/>
      <c r="P10" s="759"/>
      <c r="Q10" s="759"/>
      <c r="R10" s="759"/>
      <c r="S10" s="759"/>
      <c r="T10" s="759"/>
      <c r="U10" s="760"/>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6" s="45" customFormat="1" ht="29.25" customHeight="1" x14ac:dyDescent="0.25">
      <c r="A11" s="181"/>
      <c r="B11" s="181"/>
      <c r="C11" s="181"/>
      <c r="D11" s="181"/>
      <c r="E11" s="181"/>
      <c r="F11" s="181"/>
      <c r="G11" s="181"/>
      <c r="H11" s="181"/>
      <c r="I11" s="181"/>
      <c r="J11" s="181"/>
      <c r="K11" s="181"/>
      <c r="L11" s="181"/>
      <c r="M11" s="181"/>
      <c r="N11" s="181"/>
      <c r="O11" s="181"/>
      <c r="P11" s="181"/>
      <c r="Q11" s="181"/>
      <c r="R11" s="181"/>
      <c r="S11" s="181"/>
      <c r="T11" s="181"/>
      <c r="U11" s="181"/>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row>
    <row r="12" spans="1:256" s="45" customFormat="1" ht="172.5" customHeight="1" x14ac:dyDescent="0.25">
      <c r="A12" s="1324" t="s">
        <v>388</v>
      </c>
      <c r="B12" s="1324"/>
      <c r="C12" s="1347" t="s">
        <v>378</v>
      </c>
      <c r="D12" s="1348"/>
      <c r="E12" s="1348"/>
      <c r="F12" s="1348"/>
      <c r="G12" s="1348"/>
      <c r="H12" s="1348"/>
      <c r="I12" s="1348"/>
      <c r="J12" s="1348"/>
      <c r="K12" s="1348"/>
      <c r="L12" s="1348"/>
      <c r="M12" s="1348"/>
      <c r="N12" s="1348"/>
      <c r="O12" s="1348"/>
      <c r="P12" s="1348"/>
      <c r="Q12" s="1348"/>
      <c r="R12" s="1348"/>
      <c r="S12" s="1348"/>
      <c r="T12" s="1348"/>
      <c r="U12" s="1349"/>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row>
    <row r="13" spans="1:256" s="45" customFormat="1" ht="30" customHeight="1" x14ac:dyDescent="0.25">
      <c r="A13" s="2"/>
      <c r="B13" s="2"/>
      <c r="C13" s="2"/>
      <c r="D13" s="2"/>
      <c r="E13" s="14"/>
      <c r="F13" s="14"/>
      <c r="G13" s="14"/>
      <c r="H13" s="14"/>
      <c r="I13" s="14"/>
      <c r="J13" s="14"/>
      <c r="K13" s="14"/>
      <c r="L13" s="14"/>
      <c r="M13" s="14"/>
      <c r="N13" s="14"/>
      <c r="O13" s="14"/>
      <c r="P13" s="14"/>
      <c r="Q13" s="14"/>
      <c r="R13" s="14"/>
      <c r="S13" s="84"/>
      <c r="T13" s="14"/>
      <c r="U13" s="14"/>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row>
    <row r="14" spans="1:256" s="45" customFormat="1" ht="95.25" customHeight="1" x14ac:dyDescent="0.25">
      <c r="A14" s="1346" t="s">
        <v>592</v>
      </c>
      <c r="B14" s="1346"/>
      <c r="C14" s="1346"/>
      <c r="D14" s="1346"/>
      <c r="E14" s="1346"/>
      <c r="F14" s="1346"/>
      <c r="G14" s="1346"/>
      <c r="H14" s="1346"/>
      <c r="I14" s="1346"/>
      <c r="J14" s="1346"/>
      <c r="K14" s="1346"/>
      <c r="L14" s="1346"/>
      <c r="M14" s="1346"/>
      <c r="N14" s="1346"/>
      <c r="O14" s="1346"/>
      <c r="P14" s="1346"/>
      <c r="Q14" s="1346"/>
      <c r="R14" s="1346"/>
      <c r="S14" s="1346"/>
      <c r="T14" s="1346"/>
      <c r="U14" s="1346"/>
      <c r="V14" s="1346"/>
      <c r="W14" s="1346"/>
      <c r="X14" s="1346"/>
      <c r="Y14" s="1346"/>
      <c r="Z14" s="46"/>
      <c r="AA14" s="644" t="s">
        <v>1252</v>
      </c>
      <c r="AB14" s="645"/>
      <c r="AC14" s="645"/>
      <c r="AD14" s="645"/>
      <c r="AE14" s="645"/>
      <c r="AF14" s="645"/>
      <c r="AG14" s="645"/>
      <c r="AH14" s="645"/>
      <c r="AI14" s="645"/>
      <c r="AJ14" s="645"/>
      <c r="AK14" s="645"/>
      <c r="AL14" s="645"/>
      <c r="AM14" s="645"/>
      <c r="AN14" s="645"/>
      <c r="AO14" s="645"/>
      <c r="AP14" s="6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row>
    <row r="15" spans="1:256" x14ac:dyDescent="0.25">
      <c r="A15" s="3"/>
      <c r="B15" s="3"/>
      <c r="C15" s="3"/>
      <c r="D15" s="3"/>
      <c r="E15" s="3"/>
      <c r="F15" s="3"/>
      <c r="G15" s="3"/>
      <c r="H15" s="3"/>
      <c r="I15" s="3"/>
      <c r="J15" s="3"/>
      <c r="K15" s="3"/>
      <c r="L15" s="3"/>
      <c r="M15" s="3"/>
      <c r="N15" s="3"/>
      <c r="O15" s="3"/>
      <c r="P15" s="3"/>
      <c r="Q15" s="3"/>
      <c r="R15" s="3"/>
      <c r="S15" s="3"/>
      <c r="T15" s="4"/>
      <c r="U15" s="4"/>
    </row>
    <row r="16" spans="1:256" s="62" customFormat="1" ht="99" customHeight="1" x14ac:dyDescent="0.25">
      <c r="A16" s="715" t="s">
        <v>1</v>
      </c>
      <c r="B16" s="715"/>
      <c r="C16" s="715"/>
      <c r="D16" s="715" t="s">
        <v>2</v>
      </c>
      <c r="E16" s="715"/>
      <c r="F16" s="715" t="s">
        <v>3</v>
      </c>
      <c r="G16" s="715"/>
      <c r="H16" s="715"/>
      <c r="I16" s="715" t="s">
        <v>4</v>
      </c>
      <c r="J16" s="716" t="s">
        <v>5</v>
      </c>
      <c r="K16" s="717"/>
      <c r="L16" s="717"/>
      <c r="M16" s="717"/>
      <c r="N16" s="717"/>
      <c r="O16" s="718"/>
      <c r="P16" s="691" t="s">
        <v>6</v>
      </c>
      <c r="Q16" s="691"/>
      <c r="R16" s="691"/>
      <c r="S16" s="691"/>
      <c r="T16" s="767" t="s">
        <v>7</v>
      </c>
      <c r="U16" s="1216" t="s">
        <v>8</v>
      </c>
      <c r="V16" s="619">
        <v>2020</v>
      </c>
      <c r="W16" s="619"/>
      <c r="X16" s="619"/>
      <c r="Y16" s="619"/>
      <c r="AA16" s="590" t="s">
        <v>1253</v>
      </c>
      <c r="AB16" s="590"/>
      <c r="AC16" s="590"/>
      <c r="AD16" s="590"/>
      <c r="AE16" s="590" t="s">
        <v>1254</v>
      </c>
      <c r="AF16" s="590"/>
      <c r="AG16" s="590"/>
      <c r="AH16" s="590"/>
      <c r="AI16" s="590" t="s">
        <v>1255</v>
      </c>
      <c r="AJ16" s="590"/>
      <c r="AK16" s="590"/>
      <c r="AL16" s="590"/>
      <c r="AM16" s="590" t="s">
        <v>1256</v>
      </c>
      <c r="AN16" s="590"/>
      <c r="AO16" s="590"/>
      <c r="AP16" s="590"/>
    </row>
    <row r="17" spans="1:42" s="62" customFormat="1" ht="99" customHeight="1" x14ac:dyDescent="0.25">
      <c r="A17" s="715"/>
      <c r="B17" s="715"/>
      <c r="C17" s="715"/>
      <c r="D17" s="715"/>
      <c r="E17" s="715"/>
      <c r="F17" s="715"/>
      <c r="G17" s="715"/>
      <c r="H17" s="715"/>
      <c r="I17" s="715"/>
      <c r="J17" s="719"/>
      <c r="K17" s="720"/>
      <c r="L17" s="720"/>
      <c r="M17" s="720"/>
      <c r="N17" s="720"/>
      <c r="O17" s="721"/>
      <c r="P17" s="691"/>
      <c r="Q17" s="691"/>
      <c r="R17" s="691"/>
      <c r="S17" s="691"/>
      <c r="T17" s="768"/>
      <c r="U17" s="1217"/>
      <c r="V17" s="164" t="s">
        <v>11</v>
      </c>
      <c r="W17" s="164" t="s">
        <v>12</v>
      </c>
      <c r="X17" s="165" t="s">
        <v>9</v>
      </c>
      <c r="Y17" s="166" t="s">
        <v>10</v>
      </c>
      <c r="AA17" s="201" t="s">
        <v>13</v>
      </c>
      <c r="AB17" s="201" t="s">
        <v>14</v>
      </c>
      <c r="AC17" s="165" t="s">
        <v>9</v>
      </c>
      <c r="AD17" s="166" t="s">
        <v>10</v>
      </c>
      <c r="AE17" s="201" t="s">
        <v>13</v>
      </c>
      <c r="AF17" s="201" t="s">
        <v>14</v>
      </c>
      <c r="AG17" s="165" t="s">
        <v>9</v>
      </c>
      <c r="AH17" s="166" t="s">
        <v>10</v>
      </c>
      <c r="AI17" s="201" t="s">
        <v>13</v>
      </c>
      <c r="AJ17" s="201" t="s">
        <v>14</v>
      </c>
      <c r="AK17" s="165" t="s">
        <v>9</v>
      </c>
      <c r="AL17" s="166" t="s">
        <v>10</v>
      </c>
      <c r="AM17" s="201" t="s">
        <v>13</v>
      </c>
      <c r="AN17" s="201" t="s">
        <v>14</v>
      </c>
      <c r="AO17" s="165" t="s">
        <v>9</v>
      </c>
      <c r="AP17" s="166" t="s">
        <v>10</v>
      </c>
    </row>
    <row r="18" spans="1:42" ht="212.25" customHeight="1" x14ac:dyDescent="0.25">
      <c r="A18" s="734" t="s">
        <v>368</v>
      </c>
      <c r="B18" s="734"/>
      <c r="C18" s="734"/>
      <c r="D18" s="735" t="s">
        <v>47</v>
      </c>
      <c r="E18" s="735"/>
      <c r="F18" s="735" t="s">
        <v>48</v>
      </c>
      <c r="G18" s="735"/>
      <c r="H18" s="735"/>
      <c r="I18" s="118" t="s">
        <v>50</v>
      </c>
      <c r="J18" s="1336" t="s">
        <v>359</v>
      </c>
      <c r="K18" s="1336"/>
      <c r="L18" s="1336"/>
      <c r="M18" s="1336"/>
      <c r="N18" s="1336"/>
      <c r="O18" s="1336"/>
      <c r="P18" s="722" t="str">
        <f>'Dirección G. Corporativa'!P17:S17</f>
        <v>Índice de gobierno abierto
El seguimiento lo hace SEC.GENERAL</v>
      </c>
      <c r="Q18" s="624"/>
      <c r="R18" s="624"/>
      <c r="S18" s="625"/>
      <c r="T18" s="80" t="s">
        <v>52</v>
      </c>
      <c r="U18" s="107">
        <v>10</v>
      </c>
      <c r="V18" s="377">
        <f>'Dirección G. Corporativa'!V17</f>
        <v>10</v>
      </c>
      <c r="W18" s="182"/>
      <c r="X18" s="356">
        <f>W18/V18</f>
        <v>0</v>
      </c>
      <c r="Y18" s="42">
        <f>X18</f>
        <v>0</v>
      </c>
      <c r="AA18" s="377"/>
      <c r="AB18" s="377"/>
      <c r="AC18" s="356" t="e">
        <f>AB18/AA18</f>
        <v>#DIV/0!</v>
      </c>
      <c r="AD18" s="42" t="e">
        <f>AC18</f>
        <v>#DIV/0!</v>
      </c>
      <c r="AE18" s="377"/>
      <c r="AF18" s="377"/>
      <c r="AG18" s="356" t="e">
        <f>AF18/AE18</f>
        <v>#DIV/0!</v>
      </c>
      <c r="AH18" s="42" t="e">
        <f>AG18</f>
        <v>#DIV/0!</v>
      </c>
      <c r="AI18" s="377"/>
      <c r="AJ18" s="377"/>
      <c r="AK18" s="356" t="e">
        <f>AJ18/AI18</f>
        <v>#DIV/0!</v>
      </c>
      <c r="AL18" s="42" t="e">
        <f>AK18</f>
        <v>#DIV/0!</v>
      </c>
      <c r="AM18" s="377">
        <f>+V18</f>
        <v>10</v>
      </c>
      <c r="AN18" s="377"/>
      <c r="AO18" s="356">
        <f>AN18/AM18</f>
        <v>0</v>
      </c>
      <c r="AP18" s="42">
        <f>AO18</f>
        <v>0</v>
      </c>
    </row>
    <row r="19" spans="1:42" ht="339.75" customHeight="1" x14ac:dyDescent="0.25">
      <c r="A19" s="734"/>
      <c r="B19" s="734"/>
      <c r="C19" s="734"/>
      <c r="D19" s="735" t="s">
        <v>156</v>
      </c>
      <c r="E19" s="735"/>
      <c r="F19" s="735" t="s">
        <v>157</v>
      </c>
      <c r="G19" s="735"/>
      <c r="H19" s="735"/>
      <c r="I19" s="118" t="s">
        <v>50</v>
      </c>
      <c r="J19" s="1336" t="s">
        <v>374</v>
      </c>
      <c r="K19" s="1336"/>
      <c r="L19" s="1336"/>
      <c r="M19" s="1336"/>
      <c r="N19" s="1336"/>
      <c r="O19" s="1336"/>
      <c r="P19" s="722" t="s">
        <v>373</v>
      </c>
      <c r="Q19" s="624"/>
      <c r="R19" s="624"/>
      <c r="S19" s="625"/>
      <c r="T19" s="80" t="s">
        <v>52</v>
      </c>
      <c r="U19" s="108">
        <v>0.98</v>
      </c>
      <c r="V19" s="275">
        <v>0.98</v>
      </c>
      <c r="W19" s="275"/>
      <c r="X19" s="356">
        <f>W19/V19</f>
        <v>0</v>
      </c>
      <c r="Y19" s="42">
        <f t="shared" ref="Y19:Y26" si="0">X19</f>
        <v>0</v>
      </c>
      <c r="AA19" s="377"/>
      <c r="AB19" s="377"/>
      <c r="AC19" s="356" t="e">
        <f t="shared" ref="AC19:AC26" si="1">AB19/AA19</f>
        <v>#DIV/0!</v>
      </c>
      <c r="AD19" s="42" t="e">
        <f t="shared" ref="AD19:AD26" si="2">AC19</f>
        <v>#DIV/0!</v>
      </c>
      <c r="AE19" s="377"/>
      <c r="AF19" s="377"/>
      <c r="AG19" s="356" t="e">
        <f t="shared" ref="AG19:AG26" si="3">AF19/AE19</f>
        <v>#DIV/0!</v>
      </c>
      <c r="AH19" s="42" t="e">
        <f t="shared" ref="AH19:AH26" si="4">AG19</f>
        <v>#DIV/0!</v>
      </c>
      <c r="AI19" s="377"/>
      <c r="AJ19" s="377"/>
      <c r="AK19" s="356" t="e">
        <f t="shared" ref="AK19:AK26" si="5">AJ19/AI19</f>
        <v>#DIV/0!</v>
      </c>
      <c r="AL19" s="42" t="e">
        <f t="shared" ref="AL19:AL26" si="6">AK19</f>
        <v>#DIV/0!</v>
      </c>
      <c r="AM19" s="377">
        <f t="shared" ref="AM19:AM26" si="7">+V19</f>
        <v>0.98</v>
      </c>
      <c r="AN19" s="377"/>
      <c r="AO19" s="356">
        <f t="shared" ref="AO19:AO26" si="8">AN19/AM19</f>
        <v>0</v>
      </c>
      <c r="AP19" s="42">
        <f t="shared" ref="AP19:AP26" si="9">AO19</f>
        <v>0</v>
      </c>
    </row>
    <row r="20" spans="1:42" ht="201" customHeight="1" x14ac:dyDescent="0.25">
      <c r="A20" s="734"/>
      <c r="B20" s="734"/>
      <c r="C20" s="734"/>
      <c r="D20" s="735" t="s">
        <v>369</v>
      </c>
      <c r="E20" s="735"/>
      <c r="F20" s="735" t="s">
        <v>661</v>
      </c>
      <c r="G20" s="735"/>
      <c r="H20" s="735"/>
      <c r="I20" s="118" t="s">
        <v>50</v>
      </c>
      <c r="J20" s="731" t="s">
        <v>375</v>
      </c>
      <c r="K20" s="732"/>
      <c r="L20" s="732"/>
      <c r="M20" s="732"/>
      <c r="N20" s="732"/>
      <c r="O20" s="733"/>
      <c r="P20" s="722" t="s">
        <v>162</v>
      </c>
      <c r="Q20" s="624"/>
      <c r="R20" s="624"/>
      <c r="S20" s="625"/>
      <c r="T20" s="80" t="s">
        <v>52</v>
      </c>
      <c r="U20" s="107">
        <v>4</v>
      </c>
      <c r="V20" s="182">
        <v>1</v>
      </c>
      <c r="W20" s="277"/>
      <c r="X20" s="356">
        <f>W20/V20</f>
        <v>0</v>
      </c>
      <c r="Y20" s="42">
        <f t="shared" si="0"/>
        <v>0</v>
      </c>
      <c r="AA20" s="377"/>
      <c r="AB20" s="377"/>
      <c r="AC20" s="356" t="e">
        <f t="shared" si="1"/>
        <v>#DIV/0!</v>
      </c>
      <c r="AD20" s="42" t="e">
        <f t="shared" si="2"/>
        <v>#DIV/0!</v>
      </c>
      <c r="AE20" s="377"/>
      <c r="AF20" s="377"/>
      <c r="AG20" s="356" t="e">
        <f t="shared" si="3"/>
        <v>#DIV/0!</v>
      </c>
      <c r="AH20" s="42" t="e">
        <f t="shared" si="4"/>
        <v>#DIV/0!</v>
      </c>
      <c r="AI20" s="377"/>
      <c r="AJ20" s="377"/>
      <c r="AK20" s="356" t="e">
        <f t="shared" si="5"/>
        <v>#DIV/0!</v>
      </c>
      <c r="AL20" s="42" t="e">
        <f t="shared" si="6"/>
        <v>#DIV/0!</v>
      </c>
      <c r="AM20" s="377">
        <f t="shared" si="7"/>
        <v>1</v>
      </c>
      <c r="AN20" s="377"/>
      <c r="AO20" s="356">
        <f t="shared" si="8"/>
        <v>0</v>
      </c>
      <c r="AP20" s="42">
        <f t="shared" si="9"/>
        <v>0</v>
      </c>
    </row>
    <row r="21" spans="1:42" ht="266.25" customHeight="1" x14ac:dyDescent="0.25">
      <c r="A21" s="734"/>
      <c r="B21" s="734"/>
      <c r="C21" s="734"/>
      <c r="D21" s="735" t="s">
        <v>370</v>
      </c>
      <c r="E21" s="735"/>
      <c r="F21" s="735" t="s">
        <v>229</v>
      </c>
      <c r="G21" s="735"/>
      <c r="H21" s="735"/>
      <c r="I21" s="118" t="s">
        <v>50</v>
      </c>
      <c r="J21" s="731" t="s">
        <v>160</v>
      </c>
      <c r="K21" s="732"/>
      <c r="L21" s="732"/>
      <c r="M21" s="732"/>
      <c r="N21" s="732"/>
      <c r="O21" s="733"/>
      <c r="P21" s="722" t="s">
        <v>163</v>
      </c>
      <c r="Q21" s="624"/>
      <c r="R21" s="624"/>
      <c r="S21" s="625"/>
      <c r="T21" s="80" t="s">
        <v>52</v>
      </c>
      <c r="U21" s="108">
        <v>0.1</v>
      </c>
      <c r="V21" s="661" t="s">
        <v>778</v>
      </c>
      <c r="W21" s="662"/>
      <c r="X21" s="663"/>
      <c r="Y21" s="42">
        <f t="shared" si="0"/>
        <v>0</v>
      </c>
      <c r="AA21" s="377"/>
      <c r="AB21" s="377"/>
      <c r="AC21" s="356" t="e">
        <f t="shared" si="1"/>
        <v>#DIV/0!</v>
      </c>
      <c r="AD21" s="42" t="e">
        <f t="shared" si="2"/>
        <v>#DIV/0!</v>
      </c>
      <c r="AE21" s="377"/>
      <c r="AF21" s="377"/>
      <c r="AG21" s="356" t="e">
        <f t="shared" si="3"/>
        <v>#DIV/0!</v>
      </c>
      <c r="AH21" s="42" t="e">
        <f t="shared" si="4"/>
        <v>#DIV/0!</v>
      </c>
      <c r="AI21" s="377"/>
      <c r="AJ21" s="377"/>
      <c r="AK21" s="356" t="e">
        <f t="shared" si="5"/>
        <v>#DIV/0!</v>
      </c>
      <c r="AL21" s="42" t="e">
        <f t="shared" si="6"/>
        <v>#DIV/0!</v>
      </c>
      <c r="AM21" s="377" t="str">
        <f t="shared" si="7"/>
        <v>CUMPLIDA EN 2017</v>
      </c>
      <c r="AN21" s="377"/>
      <c r="AO21" s="356" t="e">
        <f t="shared" si="8"/>
        <v>#VALUE!</v>
      </c>
      <c r="AP21" s="42" t="e">
        <f t="shared" si="9"/>
        <v>#VALUE!</v>
      </c>
    </row>
    <row r="22" spans="1:42" ht="223.5" customHeight="1" x14ac:dyDescent="0.25">
      <c r="A22" s="734"/>
      <c r="B22" s="734"/>
      <c r="C22" s="734"/>
      <c r="D22" s="886" t="s">
        <v>47</v>
      </c>
      <c r="E22" s="888"/>
      <c r="F22" s="886" t="s">
        <v>48</v>
      </c>
      <c r="G22" s="887"/>
      <c r="H22" s="888"/>
      <c r="I22" s="1206" t="s">
        <v>13</v>
      </c>
      <c r="J22" s="735" t="s">
        <v>49</v>
      </c>
      <c r="K22" s="735"/>
      <c r="L22" s="735"/>
      <c r="M22" s="735"/>
      <c r="N22" s="735"/>
      <c r="O22" s="735"/>
      <c r="P22" s="722" t="s">
        <v>53</v>
      </c>
      <c r="Q22" s="624"/>
      <c r="R22" s="624"/>
      <c r="S22" s="625"/>
      <c r="T22" s="80" t="s">
        <v>52</v>
      </c>
      <c r="U22" s="23">
        <v>0.9</v>
      </c>
      <c r="V22" s="571" t="str">
        <f>'Dirección G. Corporativa'!V18:X18</f>
        <v>FINALIZADA EN 2018</v>
      </c>
      <c r="W22" s="660"/>
      <c r="X22" s="572"/>
      <c r="Y22" s="42">
        <f t="shared" si="0"/>
        <v>0</v>
      </c>
      <c r="AA22" s="377"/>
      <c r="AB22" s="377"/>
      <c r="AC22" s="356" t="e">
        <f t="shared" si="1"/>
        <v>#DIV/0!</v>
      </c>
      <c r="AD22" s="42" t="e">
        <f t="shared" si="2"/>
        <v>#DIV/0!</v>
      </c>
      <c r="AE22" s="377"/>
      <c r="AF22" s="377"/>
      <c r="AG22" s="356" t="e">
        <f t="shared" si="3"/>
        <v>#DIV/0!</v>
      </c>
      <c r="AH22" s="42" t="e">
        <f t="shared" si="4"/>
        <v>#DIV/0!</v>
      </c>
      <c r="AI22" s="377"/>
      <c r="AJ22" s="377"/>
      <c r="AK22" s="356" t="e">
        <f t="shared" si="5"/>
        <v>#DIV/0!</v>
      </c>
      <c r="AL22" s="42" t="e">
        <f t="shared" si="6"/>
        <v>#DIV/0!</v>
      </c>
      <c r="AM22" s="377" t="str">
        <f t="shared" si="7"/>
        <v>FINALIZADA EN 2018</v>
      </c>
      <c r="AN22" s="377"/>
      <c r="AO22" s="356" t="e">
        <f t="shared" si="8"/>
        <v>#VALUE!</v>
      </c>
      <c r="AP22" s="42" t="e">
        <f t="shared" si="9"/>
        <v>#VALUE!</v>
      </c>
    </row>
    <row r="23" spans="1:42" ht="269.25" customHeight="1" x14ac:dyDescent="0.25">
      <c r="A23" s="734"/>
      <c r="B23" s="734"/>
      <c r="C23" s="734"/>
      <c r="D23" s="892"/>
      <c r="E23" s="894"/>
      <c r="F23" s="892"/>
      <c r="G23" s="893"/>
      <c r="H23" s="894"/>
      <c r="I23" s="1207"/>
      <c r="J23" s="727" t="str">
        <f>'Dirección G. Corporativa'!J19:O19</f>
        <v>71 - Incrementar a un 90% la sostenibilidad del SIG en el Gobierno Distrital</v>
      </c>
      <c r="K23" s="728"/>
      <c r="L23" s="728"/>
      <c r="M23" s="728"/>
      <c r="N23" s="728"/>
      <c r="O23" s="729"/>
      <c r="P23" s="722" t="str">
        <f>'Dirección G. Corporativa'!P19:S19</f>
        <v>557 - Porcentaje de ejecución del Plan de Adecuación y Sostenibilidad SIGD - MIPG en las entidades distritales</v>
      </c>
      <c r="Q23" s="624"/>
      <c r="R23" s="624"/>
      <c r="S23" s="625"/>
      <c r="T23" s="80" t="str">
        <f>'Dirección G. Corporativa'!T19</f>
        <v>K</v>
      </c>
      <c r="U23" s="23">
        <f>'Dirección G. Corporativa'!U19</f>
        <v>1</v>
      </c>
      <c r="V23" s="275">
        <f>'Dirección G. Corporativa'!V19</f>
        <v>1</v>
      </c>
      <c r="W23" s="275"/>
      <c r="X23" s="356">
        <f>W23/V23</f>
        <v>0</v>
      </c>
      <c r="Y23" s="42">
        <f>X23</f>
        <v>0</v>
      </c>
      <c r="AA23" s="377"/>
      <c r="AB23" s="377"/>
      <c r="AC23" s="356" t="e">
        <f t="shared" si="1"/>
        <v>#DIV/0!</v>
      </c>
      <c r="AD23" s="42" t="e">
        <f t="shared" si="2"/>
        <v>#DIV/0!</v>
      </c>
      <c r="AE23" s="377"/>
      <c r="AF23" s="377"/>
      <c r="AG23" s="356" t="e">
        <f t="shared" si="3"/>
        <v>#DIV/0!</v>
      </c>
      <c r="AH23" s="42" t="e">
        <f t="shared" si="4"/>
        <v>#DIV/0!</v>
      </c>
      <c r="AI23" s="377"/>
      <c r="AJ23" s="377"/>
      <c r="AK23" s="356" t="e">
        <f t="shared" si="5"/>
        <v>#DIV/0!</v>
      </c>
      <c r="AL23" s="42" t="e">
        <f t="shared" si="6"/>
        <v>#DIV/0!</v>
      </c>
      <c r="AM23" s="377">
        <f t="shared" si="7"/>
        <v>1</v>
      </c>
      <c r="AN23" s="377"/>
      <c r="AO23" s="356">
        <f t="shared" si="8"/>
        <v>0</v>
      </c>
      <c r="AP23" s="42">
        <f t="shared" si="9"/>
        <v>0</v>
      </c>
    </row>
    <row r="24" spans="1:42" ht="187.5" customHeight="1" x14ac:dyDescent="0.25">
      <c r="A24" s="734"/>
      <c r="B24" s="734"/>
      <c r="C24" s="734"/>
      <c r="D24" s="735" t="s">
        <v>156</v>
      </c>
      <c r="E24" s="735"/>
      <c r="F24" s="735" t="s">
        <v>157</v>
      </c>
      <c r="G24" s="735"/>
      <c r="H24" s="735"/>
      <c r="I24" s="118" t="s">
        <v>13</v>
      </c>
      <c r="J24" s="735" t="s">
        <v>371</v>
      </c>
      <c r="K24" s="735"/>
      <c r="L24" s="735"/>
      <c r="M24" s="735"/>
      <c r="N24" s="735"/>
      <c r="O24" s="735"/>
      <c r="P24" s="722" t="s">
        <v>372</v>
      </c>
      <c r="Q24" s="624"/>
      <c r="R24" s="624"/>
      <c r="S24" s="625"/>
      <c r="T24" s="80" t="s">
        <v>58</v>
      </c>
      <c r="U24" s="23">
        <f>'Dirección G. Corporativa'!U22</f>
        <v>1</v>
      </c>
      <c r="V24" s="275">
        <f>'Dirección G. Corporativa'!V22</f>
        <v>1</v>
      </c>
      <c r="W24" s="357"/>
      <c r="X24" s="356">
        <f>W24/V24</f>
        <v>0</v>
      </c>
      <c r="Y24" s="42">
        <f t="shared" si="0"/>
        <v>0</v>
      </c>
      <c r="AA24" s="377"/>
      <c r="AB24" s="377"/>
      <c r="AC24" s="356" t="e">
        <f t="shared" si="1"/>
        <v>#DIV/0!</v>
      </c>
      <c r="AD24" s="42" t="e">
        <f t="shared" si="2"/>
        <v>#DIV/0!</v>
      </c>
      <c r="AE24" s="377"/>
      <c r="AF24" s="377"/>
      <c r="AG24" s="356" t="e">
        <f t="shared" si="3"/>
        <v>#DIV/0!</v>
      </c>
      <c r="AH24" s="42" t="e">
        <f t="shared" si="4"/>
        <v>#DIV/0!</v>
      </c>
      <c r="AI24" s="377"/>
      <c r="AJ24" s="377"/>
      <c r="AK24" s="356" t="e">
        <f t="shared" si="5"/>
        <v>#DIV/0!</v>
      </c>
      <c r="AL24" s="42" t="e">
        <f t="shared" si="6"/>
        <v>#DIV/0!</v>
      </c>
      <c r="AM24" s="377">
        <f t="shared" si="7"/>
        <v>1</v>
      </c>
      <c r="AN24" s="377"/>
      <c r="AO24" s="356">
        <f t="shared" si="8"/>
        <v>0</v>
      </c>
      <c r="AP24" s="42">
        <f t="shared" si="9"/>
        <v>0</v>
      </c>
    </row>
    <row r="25" spans="1:42" ht="388.5" customHeight="1" x14ac:dyDescent="0.25">
      <c r="A25" s="734"/>
      <c r="B25" s="734"/>
      <c r="C25" s="734"/>
      <c r="D25" s="735" t="s">
        <v>369</v>
      </c>
      <c r="E25" s="735"/>
      <c r="F25" s="735" t="s">
        <v>356</v>
      </c>
      <c r="G25" s="735"/>
      <c r="H25" s="735"/>
      <c r="I25" s="118" t="s">
        <v>13</v>
      </c>
      <c r="J25" s="735" t="s">
        <v>357</v>
      </c>
      <c r="K25" s="735"/>
      <c r="L25" s="735"/>
      <c r="M25" s="735"/>
      <c r="N25" s="735"/>
      <c r="O25" s="735"/>
      <c r="P25" s="722" t="s">
        <v>358</v>
      </c>
      <c r="Q25" s="624"/>
      <c r="R25" s="624"/>
      <c r="S25" s="625"/>
      <c r="T25" s="80" t="s">
        <v>58</v>
      </c>
      <c r="U25" s="23">
        <f>'Dirección G. Corporativa'!U24</f>
        <v>1</v>
      </c>
      <c r="V25" s="275">
        <f>'Dirección G. Corporativa'!V24</f>
        <v>1</v>
      </c>
      <c r="W25" s="275"/>
      <c r="X25" s="356">
        <f>W25/V25</f>
        <v>0</v>
      </c>
      <c r="Y25" s="42">
        <f t="shared" si="0"/>
        <v>0</v>
      </c>
      <c r="AA25" s="377"/>
      <c r="AB25" s="377"/>
      <c r="AC25" s="356" t="e">
        <f t="shared" si="1"/>
        <v>#DIV/0!</v>
      </c>
      <c r="AD25" s="42" t="e">
        <f t="shared" si="2"/>
        <v>#DIV/0!</v>
      </c>
      <c r="AE25" s="377"/>
      <c r="AF25" s="377"/>
      <c r="AG25" s="356" t="e">
        <f t="shared" si="3"/>
        <v>#DIV/0!</v>
      </c>
      <c r="AH25" s="42" t="e">
        <f t="shared" si="4"/>
        <v>#DIV/0!</v>
      </c>
      <c r="AI25" s="377"/>
      <c r="AJ25" s="377"/>
      <c r="AK25" s="356" t="e">
        <f t="shared" si="5"/>
        <v>#DIV/0!</v>
      </c>
      <c r="AL25" s="42" t="e">
        <f t="shared" si="6"/>
        <v>#DIV/0!</v>
      </c>
      <c r="AM25" s="377">
        <f t="shared" si="7"/>
        <v>1</v>
      </c>
      <c r="AN25" s="377"/>
      <c r="AO25" s="356">
        <f t="shared" si="8"/>
        <v>0</v>
      </c>
      <c r="AP25" s="42">
        <f t="shared" si="9"/>
        <v>0</v>
      </c>
    </row>
    <row r="26" spans="1:42" ht="266.25" customHeight="1" x14ac:dyDescent="0.25">
      <c r="A26" s="734"/>
      <c r="B26" s="734"/>
      <c r="C26" s="734"/>
      <c r="D26" s="735" t="s">
        <v>370</v>
      </c>
      <c r="E26" s="735"/>
      <c r="F26" s="735" t="s">
        <v>229</v>
      </c>
      <c r="G26" s="735"/>
      <c r="H26" s="735"/>
      <c r="I26" s="118" t="s">
        <v>13</v>
      </c>
      <c r="J26" s="735" t="s">
        <v>231</v>
      </c>
      <c r="K26" s="735"/>
      <c r="L26" s="735"/>
      <c r="M26" s="735"/>
      <c r="N26" s="735"/>
      <c r="O26" s="735"/>
      <c r="P26" s="616" t="s">
        <v>230</v>
      </c>
      <c r="Q26" s="617"/>
      <c r="R26" s="617"/>
      <c r="S26" s="618"/>
      <c r="T26" s="80" t="s">
        <v>52</v>
      </c>
      <c r="U26" s="96">
        <f>'Dirección Asuntos Locales y P'!U26</f>
        <v>3</v>
      </c>
      <c r="V26" s="182">
        <f>'Dirección Asuntos Locales y P'!V26</f>
        <v>2.75</v>
      </c>
      <c r="W26" s="182"/>
      <c r="X26" s="356">
        <f>W26/V26</f>
        <v>0</v>
      </c>
      <c r="Y26" s="42">
        <f t="shared" si="0"/>
        <v>0</v>
      </c>
      <c r="AA26" s="377"/>
      <c r="AB26" s="377"/>
      <c r="AC26" s="356" t="e">
        <f t="shared" si="1"/>
        <v>#DIV/0!</v>
      </c>
      <c r="AD26" s="42" t="e">
        <f t="shared" si="2"/>
        <v>#DIV/0!</v>
      </c>
      <c r="AE26" s="377"/>
      <c r="AF26" s="377"/>
      <c r="AG26" s="356" t="e">
        <f t="shared" si="3"/>
        <v>#DIV/0!</v>
      </c>
      <c r="AH26" s="42" t="e">
        <f t="shared" si="4"/>
        <v>#DIV/0!</v>
      </c>
      <c r="AI26" s="377"/>
      <c r="AJ26" s="377"/>
      <c r="AK26" s="356" t="e">
        <f t="shared" si="5"/>
        <v>#DIV/0!</v>
      </c>
      <c r="AL26" s="42" t="e">
        <f t="shared" si="6"/>
        <v>#DIV/0!</v>
      </c>
      <c r="AM26" s="377">
        <f t="shared" si="7"/>
        <v>2.75</v>
      </c>
      <c r="AN26" s="377"/>
      <c r="AO26" s="356">
        <f t="shared" si="8"/>
        <v>0</v>
      </c>
      <c r="AP26" s="42">
        <f t="shared" si="9"/>
        <v>0</v>
      </c>
    </row>
    <row r="27" spans="1:42" ht="12.75" customHeight="1" x14ac:dyDescent="0.25">
      <c r="A27" s="2"/>
      <c r="B27" s="2"/>
      <c r="C27" s="2"/>
      <c r="D27" s="2"/>
      <c r="E27" s="14"/>
      <c r="F27" s="14"/>
      <c r="G27" s="14"/>
      <c r="H27" s="14"/>
      <c r="I27" s="14"/>
      <c r="J27" s="14"/>
      <c r="K27" s="14"/>
      <c r="L27" s="14"/>
      <c r="M27" s="14"/>
      <c r="N27" s="14"/>
      <c r="O27" s="14"/>
      <c r="P27" s="14"/>
      <c r="Q27" s="14"/>
      <c r="R27" s="14"/>
      <c r="S27" s="84"/>
      <c r="T27" s="14"/>
      <c r="U27" s="14"/>
    </row>
    <row r="28" spans="1:42" ht="12.75" customHeight="1" x14ac:dyDescent="0.25">
      <c r="A28" s="2"/>
      <c r="B28" s="2"/>
      <c r="C28" s="2"/>
      <c r="D28" s="2"/>
      <c r="E28" s="14"/>
      <c r="F28" s="14"/>
      <c r="G28" s="14"/>
      <c r="H28" s="14"/>
      <c r="I28" s="14"/>
      <c r="J28" s="14"/>
      <c r="K28" s="14"/>
      <c r="L28" s="14"/>
      <c r="M28" s="14"/>
      <c r="N28" s="14"/>
      <c r="O28" s="14"/>
      <c r="P28" s="14"/>
      <c r="Q28" s="14"/>
      <c r="R28" s="14"/>
      <c r="S28" s="84"/>
      <c r="T28" s="14"/>
      <c r="U28" s="14"/>
    </row>
    <row r="29" spans="1:42" ht="95.25" customHeight="1" x14ac:dyDescent="0.25">
      <c r="A29" s="1346" t="s">
        <v>594</v>
      </c>
      <c r="B29" s="1346"/>
      <c r="C29" s="1346"/>
      <c r="D29" s="1346"/>
      <c r="E29" s="1346"/>
      <c r="F29" s="1346"/>
      <c r="G29" s="1346"/>
      <c r="H29" s="1346"/>
      <c r="I29" s="1346"/>
      <c r="J29" s="1346"/>
      <c r="K29" s="1346"/>
      <c r="L29" s="1346"/>
      <c r="M29" s="1346"/>
      <c r="N29" s="1346"/>
      <c r="O29" s="1346"/>
      <c r="P29" s="1346"/>
      <c r="Q29" s="1346"/>
      <c r="R29" s="1346"/>
      <c r="S29" s="1346"/>
      <c r="T29" s="1346"/>
      <c r="U29" s="1346"/>
      <c r="V29" s="1346"/>
      <c r="W29" s="1346"/>
      <c r="X29" s="1346"/>
      <c r="Y29" s="1346"/>
      <c r="AA29" s="644" t="s">
        <v>1252</v>
      </c>
      <c r="AB29" s="645"/>
      <c r="AC29" s="645"/>
      <c r="AD29" s="645"/>
      <c r="AE29" s="645"/>
      <c r="AF29" s="645"/>
      <c r="AG29" s="645"/>
      <c r="AH29" s="645"/>
      <c r="AI29" s="645"/>
      <c r="AJ29" s="645"/>
      <c r="AK29" s="645"/>
      <c r="AL29" s="645"/>
      <c r="AM29" s="645"/>
      <c r="AN29" s="645"/>
      <c r="AO29" s="645"/>
      <c r="AP29" s="646"/>
    </row>
    <row r="30" spans="1:42" x14ac:dyDescent="0.25">
      <c r="A30" s="40"/>
      <c r="B30" s="40"/>
      <c r="C30" s="40"/>
      <c r="D30" s="40"/>
      <c r="E30" s="40"/>
      <c r="F30" s="40"/>
      <c r="G30" s="40"/>
      <c r="H30" s="40"/>
      <c r="I30" s="40"/>
      <c r="J30" s="40"/>
      <c r="K30" s="40"/>
      <c r="L30" s="40"/>
      <c r="M30" s="40"/>
      <c r="N30" s="40"/>
      <c r="O30" s="40"/>
      <c r="P30" s="40"/>
      <c r="Q30" s="40"/>
      <c r="R30" s="40"/>
      <c r="S30" s="85"/>
      <c r="T30" s="40"/>
      <c r="U30" s="40"/>
    </row>
    <row r="31" spans="1:42" s="71" customFormat="1" ht="84" customHeight="1" x14ac:dyDescent="0.25">
      <c r="A31" s="715" t="s">
        <v>15</v>
      </c>
      <c r="B31" s="715"/>
      <c r="C31" s="715"/>
      <c r="D31" s="715"/>
      <c r="E31" s="715"/>
      <c r="F31" s="715"/>
      <c r="G31" s="715"/>
      <c r="H31" s="715"/>
      <c r="I31" s="730" t="s">
        <v>16</v>
      </c>
      <c r="J31" s="730"/>
      <c r="K31" s="730"/>
      <c r="L31" s="730"/>
      <c r="M31" s="730"/>
      <c r="N31" s="730"/>
      <c r="O31" s="715" t="s">
        <v>17</v>
      </c>
      <c r="P31" s="696" t="s">
        <v>18</v>
      </c>
      <c r="Q31" s="697"/>
      <c r="R31" s="698"/>
      <c r="S31" s="709" t="s">
        <v>148</v>
      </c>
      <c r="T31" s="767" t="s">
        <v>7</v>
      </c>
      <c r="U31" s="1216" t="s">
        <v>1310</v>
      </c>
      <c r="V31" s="619">
        <v>2020</v>
      </c>
      <c r="W31" s="619"/>
      <c r="X31" s="619"/>
      <c r="Y31" s="619"/>
      <c r="AA31" s="590" t="s">
        <v>1253</v>
      </c>
      <c r="AB31" s="590"/>
      <c r="AC31" s="590"/>
      <c r="AD31" s="590"/>
      <c r="AE31" s="590" t="s">
        <v>1254</v>
      </c>
      <c r="AF31" s="590"/>
      <c r="AG31" s="590"/>
      <c r="AH31" s="590"/>
      <c r="AI31" s="590" t="s">
        <v>1255</v>
      </c>
      <c r="AJ31" s="590"/>
      <c r="AK31" s="590"/>
      <c r="AL31" s="590"/>
      <c r="AM31" s="590" t="s">
        <v>1256</v>
      </c>
      <c r="AN31" s="590"/>
      <c r="AO31" s="590"/>
      <c r="AP31" s="590"/>
    </row>
    <row r="32" spans="1:42" s="71" customFormat="1" ht="84" customHeight="1" x14ac:dyDescent="0.25">
      <c r="A32" s="715"/>
      <c r="B32" s="715"/>
      <c r="C32" s="715"/>
      <c r="D32" s="715"/>
      <c r="E32" s="715"/>
      <c r="F32" s="715"/>
      <c r="G32" s="715"/>
      <c r="H32" s="715"/>
      <c r="I32" s="730"/>
      <c r="J32" s="730"/>
      <c r="K32" s="730"/>
      <c r="L32" s="730"/>
      <c r="M32" s="730"/>
      <c r="N32" s="730"/>
      <c r="O32" s="715"/>
      <c r="P32" s="699"/>
      <c r="Q32" s="700"/>
      <c r="R32" s="701"/>
      <c r="S32" s="710"/>
      <c r="T32" s="768"/>
      <c r="U32" s="1217"/>
      <c r="V32" s="164" t="s">
        <v>11</v>
      </c>
      <c r="W32" s="164" t="s">
        <v>12</v>
      </c>
      <c r="X32" s="165" t="s">
        <v>9</v>
      </c>
      <c r="Y32" s="166" t="s">
        <v>10</v>
      </c>
      <c r="AA32" s="201" t="s">
        <v>13</v>
      </c>
      <c r="AB32" s="201" t="s">
        <v>14</v>
      </c>
      <c r="AC32" s="165" t="s">
        <v>9</v>
      </c>
      <c r="AD32" s="166" t="s">
        <v>10</v>
      </c>
      <c r="AE32" s="201" t="s">
        <v>13</v>
      </c>
      <c r="AF32" s="201" t="s">
        <v>14</v>
      </c>
      <c r="AG32" s="165" t="s">
        <v>9</v>
      </c>
      <c r="AH32" s="166" t="s">
        <v>10</v>
      </c>
      <c r="AI32" s="201" t="s">
        <v>13</v>
      </c>
      <c r="AJ32" s="201" t="s">
        <v>14</v>
      </c>
      <c r="AK32" s="165" t="s">
        <v>9</v>
      </c>
      <c r="AL32" s="166" t="s">
        <v>10</v>
      </c>
      <c r="AM32" s="201" t="s">
        <v>13</v>
      </c>
      <c r="AN32" s="201" t="s">
        <v>14</v>
      </c>
      <c r="AO32" s="165" t="s">
        <v>9</v>
      </c>
      <c r="AP32" s="166" t="s">
        <v>10</v>
      </c>
    </row>
    <row r="33" spans="1:42" s="71" customFormat="1" ht="317.25" customHeight="1" x14ac:dyDescent="0.25">
      <c r="A33" s="1325" t="s">
        <v>310</v>
      </c>
      <c r="B33" s="1326"/>
      <c r="C33" s="1326"/>
      <c r="D33" s="1326"/>
      <c r="E33" s="1326"/>
      <c r="F33" s="1326"/>
      <c r="G33" s="1326"/>
      <c r="H33" s="1327"/>
      <c r="I33" s="1328" t="s">
        <v>56</v>
      </c>
      <c r="J33" s="1328"/>
      <c r="K33" s="1328"/>
      <c r="L33" s="1328"/>
      <c r="M33" s="1328"/>
      <c r="N33" s="1328"/>
      <c r="O33" s="78">
        <v>123</v>
      </c>
      <c r="P33" s="1257" t="s">
        <v>57</v>
      </c>
      <c r="Q33" s="1257"/>
      <c r="R33" s="1257"/>
      <c r="S33" s="93" t="s">
        <v>184</v>
      </c>
      <c r="T33" s="80" t="s">
        <v>52</v>
      </c>
      <c r="U33" s="23">
        <v>1</v>
      </c>
      <c r="V33" s="373">
        <f>'Dirección G. Corporativa'!V30</f>
        <v>100</v>
      </c>
      <c r="W33" s="275"/>
      <c r="X33" s="356">
        <f>W33/V33</f>
        <v>0</v>
      </c>
      <c r="Y33" s="42">
        <f>X33</f>
        <v>0</v>
      </c>
      <c r="Z33" s="46"/>
      <c r="AA33" s="377"/>
      <c r="AB33" s="377"/>
      <c r="AC33" s="356" t="e">
        <f>AB33/AA33</f>
        <v>#DIV/0!</v>
      </c>
      <c r="AD33" s="42" t="e">
        <f>AC33</f>
        <v>#DIV/0!</v>
      </c>
      <c r="AE33" s="377"/>
      <c r="AF33" s="377"/>
      <c r="AG33" s="356" t="e">
        <f>AF33/AE33</f>
        <v>#DIV/0!</v>
      </c>
      <c r="AH33" s="42" t="e">
        <f>AG33</f>
        <v>#DIV/0!</v>
      </c>
      <c r="AI33" s="377"/>
      <c r="AJ33" s="377"/>
      <c r="AK33" s="356" t="e">
        <f>AJ33/AI33</f>
        <v>#DIV/0!</v>
      </c>
      <c r="AL33" s="42" t="e">
        <f>AK33</f>
        <v>#DIV/0!</v>
      </c>
      <c r="AM33" s="377">
        <f>+V33</f>
        <v>100</v>
      </c>
      <c r="AN33" s="377"/>
      <c r="AO33" s="356">
        <f>AN33/AM33</f>
        <v>0</v>
      </c>
      <c r="AP33" s="42">
        <f>AO33</f>
        <v>0</v>
      </c>
    </row>
    <row r="34" spans="1:42" ht="12.75" customHeight="1" x14ac:dyDescent="0.25">
      <c r="A34" s="2"/>
      <c r="B34" s="2"/>
      <c r="C34" s="2"/>
      <c r="D34" s="2"/>
      <c r="E34" s="14"/>
      <c r="F34" s="14"/>
      <c r="G34" s="14"/>
      <c r="H34" s="14"/>
      <c r="I34" s="14"/>
      <c r="J34" s="14"/>
      <c r="K34" s="14"/>
      <c r="L34" s="14"/>
      <c r="M34" s="14"/>
      <c r="N34" s="14"/>
      <c r="O34" s="14"/>
      <c r="P34" s="14"/>
      <c r="Q34" s="14"/>
      <c r="R34" s="14"/>
      <c r="S34" s="84"/>
      <c r="T34" s="14"/>
      <c r="U34" s="14"/>
    </row>
    <row r="35" spans="1:42" ht="12.75" customHeight="1" x14ac:dyDescent="0.25">
      <c r="A35" s="2"/>
      <c r="B35" s="2"/>
      <c r="C35" s="2"/>
      <c r="D35" s="2"/>
      <c r="E35" s="14"/>
      <c r="F35" s="14"/>
      <c r="G35" s="14"/>
      <c r="H35" s="14"/>
      <c r="I35" s="14"/>
      <c r="J35" s="14"/>
      <c r="K35" s="14"/>
      <c r="L35" s="14"/>
      <c r="M35" s="14"/>
      <c r="N35" s="14"/>
      <c r="O35" s="14"/>
      <c r="P35" s="14"/>
      <c r="Q35" s="14"/>
      <c r="R35" s="14"/>
      <c r="S35" s="84"/>
      <c r="T35" s="14"/>
      <c r="U35" s="14"/>
    </row>
    <row r="36" spans="1:42" ht="117.75" customHeight="1" x14ac:dyDescent="0.25">
      <c r="A36" s="596" t="s">
        <v>608</v>
      </c>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row>
    <row r="37" spans="1:42" s="15" customFormat="1" ht="12" customHeight="1" x14ac:dyDescent="0.25">
      <c r="A37" s="5"/>
      <c r="B37" s="5"/>
      <c r="C37" s="5"/>
      <c r="D37" s="5"/>
      <c r="E37" s="5"/>
      <c r="F37" s="5"/>
      <c r="G37" s="5"/>
      <c r="H37" s="5"/>
      <c r="I37" s="5"/>
      <c r="J37" s="5"/>
      <c r="K37" s="5"/>
      <c r="L37" s="5"/>
      <c r="M37" s="5"/>
      <c r="N37" s="5"/>
      <c r="O37" s="5"/>
      <c r="P37" s="5"/>
      <c r="Q37" s="5"/>
      <c r="R37" s="5"/>
      <c r="S37" s="5"/>
      <c r="T37" s="5"/>
      <c r="U37" s="5"/>
    </row>
    <row r="38" spans="1:42" s="15" customFormat="1" ht="92.25" customHeight="1" x14ac:dyDescent="0.25">
      <c r="A38" s="739" t="s">
        <v>59</v>
      </c>
      <c r="B38" s="739"/>
      <c r="C38" s="935" t="s">
        <v>60</v>
      </c>
      <c r="D38" s="935"/>
      <c r="E38" s="935"/>
      <c r="F38" s="935"/>
      <c r="G38" s="935"/>
      <c r="H38" s="935"/>
      <c r="I38" s="935"/>
      <c r="J38" s="935"/>
      <c r="K38" s="935"/>
      <c r="L38" s="935"/>
      <c r="M38" s="935"/>
      <c r="N38" s="935"/>
      <c r="O38" s="935"/>
      <c r="P38" s="935"/>
      <c r="Q38" s="935"/>
      <c r="R38" s="935"/>
      <c r="S38" s="935"/>
      <c r="T38" s="935"/>
      <c r="U38" s="935"/>
      <c r="V38" s="935"/>
      <c r="W38" s="935"/>
      <c r="X38" s="935"/>
      <c r="Y38" s="935"/>
    </row>
    <row r="39" spans="1:42" s="15" customFormat="1" ht="94.5" customHeight="1" x14ac:dyDescent="0.25">
      <c r="A39" s="739" t="s">
        <v>19</v>
      </c>
      <c r="B39" s="739"/>
      <c r="C39" s="935" t="s">
        <v>61</v>
      </c>
      <c r="D39" s="935"/>
      <c r="E39" s="935"/>
      <c r="F39" s="935"/>
      <c r="G39" s="935"/>
      <c r="H39" s="935"/>
      <c r="I39" s="935"/>
      <c r="J39" s="935"/>
      <c r="K39" s="935"/>
      <c r="L39" s="935"/>
      <c r="M39" s="935"/>
      <c r="N39" s="935"/>
      <c r="O39" s="935"/>
      <c r="P39" s="935"/>
      <c r="Q39" s="935"/>
      <c r="R39" s="935"/>
      <c r="S39" s="935"/>
      <c r="T39" s="935"/>
      <c r="U39" s="935"/>
      <c r="V39" s="935"/>
      <c r="W39" s="935"/>
      <c r="X39" s="935"/>
      <c r="Y39" s="935"/>
    </row>
    <row r="40" spans="1:42" s="15" customFormat="1" ht="159.75" customHeight="1" x14ac:dyDescent="0.25">
      <c r="A40" s="739" t="s">
        <v>62</v>
      </c>
      <c r="B40" s="739"/>
      <c r="C40" s="935" t="s">
        <v>63</v>
      </c>
      <c r="D40" s="935"/>
      <c r="E40" s="935"/>
      <c r="F40" s="935"/>
      <c r="G40" s="935"/>
      <c r="H40" s="935"/>
      <c r="I40" s="935"/>
      <c r="J40" s="935"/>
      <c r="K40" s="935"/>
      <c r="L40" s="935"/>
      <c r="M40" s="935"/>
      <c r="N40" s="935"/>
      <c r="O40" s="935"/>
      <c r="P40" s="935"/>
      <c r="Q40" s="935"/>
      <c r="R40" s="935"/>
      <c r="S40" s="935"/>
      <c r="T40" s="935"/>
      <c r="U40" s="935"/>
      <c r="V40" s="935"/>
      <c r="W40" s="935"/>
      <c r="X40" s="935"/>
      <c r="Y40" s="935"/>
      <c r="AA40" s="644" t="s">
        <v>1252</v>
      </c>
      <c r="AB40" s="645"/>
      <c r="AC40" s="645"/>
      <c r="AD40" s="645"/>
      <c r="AE40" s="645"/>
      <c r="AF40" s="645"/>
      <c r="AG40" s="645"/>
      <c r="AH40" s="645"/>
      <c r="AI40" s="645"/>
      <c r="AJ40" s="645"/>
      <c r="AK40" s="645"/>
      <c r="AL40" s="645"/>
      <c r="AM40" s="645"/>
      <c r="AN40" s="645"/>
      <c r="AO40" s="645"/>
      <c r="AP40" s="646"/>
    </row>
    <row r="41" spans="1:42" s="15" customFormat="1" ht="17.25" customHeight="1" x14ac:dyDescent="0.25">
      <c r="A41" s="5"/>
      <c r="B41" s="5"/>
      <c r="C41" s="5"/>
      <c r="D41" s="5"/>
      <c r="E41" s="5"/>
      <c r="F41" s="5"/>
      <c r="G41" s="5"/>
      <c r="H41" s="5"/>
      <c r="I41" s="5"/>
      <c r="J41" s="5"/>
      <c r="K41" s="5"/>
      <c r="L41" s="5"/>
      <c r="M41" s="5"/>
      <c r="N41" s="5"/>
      <c r="O41" s="5"/>
      <c r="P41" s="5"/>
      <c r="Q41" s="5"/>
      <c r="R41" s="5"/>
      <c r="S41" s="5"/>
      <c r="T41" s="5"/>
      <c r="U41" s="5"/>
      <c r="AA41" s="46"/>
      <c r="AB41" s="46"/>
      <c r="AC41" s="46"/>
      <c r="AD41" s="46"/>
      <c r="AE41" s="46"/>
      <c r="AF41" s="46"/>
      <c r="AG41" s="46"/>
      <c r="AH41" s="46"/>
      <c r="AI41" s="46"/>
      <c r="AJ41" s="46"/>
      <c r="AK41" s="46"/>
      <c r="AL41" s="46"/>
      <c r="AM41" s="46"/>
      <c r="AN41" s="46"/>
      <c r="AO41" s="46"/>
      <c r="AP41" s="46"/>
    </row>
    <row r="42" spans="1:42" ht="64.5" customHeight="1" x14ac:dyDescent="0.25">
      <c r="A42" s="680" t="s">
        <v>20</v>
      </c>
      <c r="B42" s="680"/>
      <c r="C42" s="1118" t="s">
        <v>21</v>
      </c>
      <c r="D42" s="1120"/>
      <c r="E42" s="1268" t="s">
        <v>22</v>
      </c>
      <c r="F42" s="680" t="s">
        <v>69</v>
      </c>
      <c r="G42" s="680"/>
      <c r="H42" s="680"/>
      <c r="I42" s="680"/>
      <c r="J42" s="1118" t="s">
        <v>77</v>
      </c>
      <c r="K42" s="1120"/>
      <c r="L42" s="680" t="s">
        <v>150</v>
      </c>
      <c r="M42" s="680"/>
      <c r="N42" s="680"/>
      <c r="O42" s="680" t="s">
        <v>96</v>
      </c>
      <c r="P42" s="691" t="s">
        <v>23</v>
      </c>
      <c r="Q42" s="691"/>
      <c r="R42" s="691"/>
      <c r="S42" s="691" t="s">
        <v>148</v>
      </c>
      <c r="T42" s="692" t="s">
        <v>7</v>
      </c>
      <c r="U42" s="873" t="s">
        <v>1258</v>
      </c>
      <c r="V42" s="619">
        <v>2020</v>
      </c>
      <c r="W42" s="619"/>
      <c r="X42" s="619"/>
      <c r="Y42" s="619"/>
      <c r="AA42" s="590" t="s">
        <v>1253</v>
      </c>
      <c r="AB42" s="590"/>
      <c r="AC42" s="590"/>
      <c r="AD42" s="590"/>
      <c r="AE42" s="590" t="s">
        <v>1254</v>
      </c>
      <c r="AF42" s="590"/>
      <c r="AG42" s="590"/>
      <c r="AH42" s="590"/>
      <c r="AI42" s="590" t="s">
        <v>1255</v>
      </c>
      <c r="AJ42" s="590"/>
      <c r="AK42" s="590"/>
      <c r="AL42" s="590"/>
      <c r="AM42" s="590" t="s">
        <v>1256</v>
      </c>
      <c r="AN42" s="590"/>
      <c r="AO42" s="590"/>
      <c r="AP42" s="590"/>
    </row>
    <row r="43" spans="1:42" ht="140.25" customHeight="1" x14ac:dyDescent="0.25">
      <c r="A43" s="680"/>
      <c r="B43" s="680"/>
      <c r="C43" s="1121"/>
      <c r="D43" s="1123"/>
      <c r="E43" s="1268"/>
      <c r="F43" s="680"/>
      <c r="G43" s="680"/>
      <c r="H43" s="680"/>
      <c r="I43" s="680"/>
      <c r="J43" s="1121"/>
      <c r="K43" s="1123"/>
      <c r="L43" s="680"/>
      <c r="M43" s="680"/>
      <c r="N43" s="680"/>
      <c r="O43" s="680"/>
      <c r="P43" s="691"/>
      <c r="Q43" s="691"/>
      <c r="R43" s="691"/>
      <c r="S43" s="691"/>
      <c r="T43" s="692"/>
      <c r="U43" s="874"/>
      <c r="V43" s="164" t="s">
        <v>11</v>
      </c>
      <c r="W43" s="164" t="s">
        <v>12</v>
      </c>
      <c r="X43" s="165" t="s">
        <v>9</v>
      </c>
      <c r="Y43" s="166" t="s">
        <v>10</v>
      </c>
      <c r="AA43" s="201" t="s">
        <v>13</v>
      </c>
      <c r="AB43" s="201" t="s">
        <v>14</v>
      </c>
      <c r="AC43" s="165" t="s">
        <v>9</v>
      </c>
      <c r="AD43" s="166" t="s">
        <v>10</v>
      </c>
      <c r="AE43" s="201" t="s">
        <v>13</v>
      </c>
      <c r="AF43" s="201" t="s">
        <v>14</v>
      </c>
      <c r="AG43" s="165" t="s">
        <v>9</v>
      </c>
      <c r="AH43" s="166" t="s">
        <v>10</v>
      </c>
      <c r="AI43" s="201" t="s">
        <v>13</v>
      </c>
      <c r="AJ43" s="201" t="s">
        <v>14</v>
      </c>
      <c r="AK43" s="165" t="s">
        <v>9</v>
      </c>
      <c r="AL43" s="166" t="s">
        <v>10</v>
      </c>
      <c r="AM43" s="201" t="s">
        <v>13</v>
      </c>
      <c r="AN43" s="201" t="s">
        <v>14</v>
      </c>
      <c r="AO43" s="165" t="s">
        <v>9</v>
      </c>
      <c r="AP43" s="166" t="s">
        <v>10</v>
      </c>
    </row>
    <row r="44" spans="1:42" ht="409.5" customHeight="1" x14ac:dyDescent="0.25">
      <c r="A44" s="1339" t="s">
        <v>247</v>
      </c>
      <c r="B44" s="1340"/>
      <c r="C44" s="1126" t="s">
        <v>65</v>
      </c>
      <c r="D44" s="1128"/>
      <c r="E44" s="112" t="s">
        <v>376</v>
      </c>
      <c r="F44" s="1341" t="s">
        <v>377</v>
      </c>
      <c r="G44" s="1342"/>
      <c r="H44" s="1342"/>
      <c r="I44" s="1343"/>
      <c r="J44" s="1316" t="s">
        <v>893</v>
      </c>
      <c r="K44" s="1317"/>
      <c r="L44" s="1237" t="s">
        <v>380</v>
      </c>
      <c r="M44" s="1344"/>
      <c r="N44" s="1238"/>
      <c r="O44" s="143" t="s">
        <v>98</v>
      </c>
      <c r="P44" s="749" t="s">
        <v>379</v>
      </c>
      <c r="Q44" s="750"/>
      <c r="R44" s="751"/>
      <c r="S44" s="93" t="s">
        <v>149</v>
      </c>
      <c r="T44" s="80" t="s">
        <v>110</v>
      </c>
      <c r="U44" s="104" t="s">
        <v>875</v>
      </c>
      <c r="V44" s="170">
        <v>1</v>
      </c>
      <c r="W44" s="275"/>
      <c r="X44" s="356">
        <f>W44/V44</f>
        <v>0</v>
      </c>
      <c r="Y44" s="42">
        <f>X44</f>
        <v>0</v>
      </c>
      <c r="AA44" s="377"/>
      <c r="AB44" s="377"/>
      <c r="AC44" s="356" t="e">
        <f>AB44/AA44</f>
        <v>#DIV/0!</v>
      </c>
      <c r="AD44" s="42" t="e">
        <f>AC44</f>
        <v>#DIV/0!</v>
      </c>
      <c r="AE44" s="377"/>
      <c r="AF44" s="377"/>
      <c r="AG44" s="356" t="e">
        <f>AF44/AE44</f>
        <v>#DIV/0!</v>
      </c>
      <c r="AH44" s="42" t="e">
        <f>AG44</f>
        <v>#DIV/0!</v>
      </c>
      <c r="AI44" s="377"/>
      <c r="AJ44" s="377"/>
      <c r="AK44" s="356" t="e">
        <f>AJ44/AI44</f>
        <v>#DIV/0!</v>
      </c>
      <c r="AL44" s="42" t="e">
        <f>AK44</f>
        <v>#DIV/0!</v>
      </c>
      <c r="AM44" s="377">
        <f>+V44</f>
        <v>1</v>
      </c>
      <c r="AN44" s="377"/>
      <c r="AO44" s="356">
        <f>AN44/AM44</f>
        <v>0</v>
      </c>
      <c r="AP44" s="42">
        <f>AO44</f>
        <v>0</v>
      </c>
    </row>
    <row r="45" spans="1:42" ht="37.5" customHeight="1" x14ac:dyDescent="0.25"/>
    <row r="46" spans="1:42" ht="96.75" customHeight="1" x14ac:dyDescent="0.25">
      <c r="A46" s="671" t="s">
        <v>609</v>
      </c>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AA46" s="644" t="s">
        <v>1252</v>
      </c>
      <c r="AB46" s="645"/>
      <c r="AC46" s="645"/>
      <c r="AD46" s="645"/>
      <c r="AE46" s="645"/>
      <c r="AF46" s="645"/>
      <c r="AG46" s="645"/>
      <c r="AH46" s="645"/>
      <c r="AI46" s="645"/>
      <c r="AJ46" s="645"/>
      <c r="AK46" s="645"/>
      <c r="AL46" s="645"/>
      <c r="AM46" s="645"/>
      <c r="AN46" s="645"/>
      <c r="AO46" s="645"/>
      <c r="AP46" s="646"/>
    </row>
    <row r="47" spans="1:42" s="45" customFormat="1" x14ac:dyDescent="0.25">
      <c r="A47" s="9"/>
      <c r="B47" s="9"/>
      <c r="C47" s="9"/>
      <c r="D47" s="9"/>
      <c r="E47" s="9"/>
      <c r="F47" s="9"/>
      <c r="G47" s="9"/>
      <c r="H47" s="9"/>
      <c r="I47" s="9"/>
      <c r="J47" s="9"/>
      <c r="K47" s="9"/>
      <c r="L47" s="9"/>
      <c r="M47" s="9"/>
      <c r="N47" s="9"/>
      <c r="O47" s="9"/>
      <c r="P47" s="9"/>
      <c r="Q47" s="9"/>
      <c r="R47" s="9"/>
      <c r="S47" s="87"/>
      <c r="T47" s="9"/>
      <c r="U47" s="9"/>
      <c r="AA47" s="46"/>
      <c r="AB47" s="46"/>
      <c r="AC47" s="46"/>
      <c r="AD47" s="46"/>
      <c r="AE47" s="46"/>
      <c r="AF47" s="46"/>
      <c r="AG47" s="46"/>
      <c r="AH47" s="46"/>
      <c r="AI47" s="46"/>
      <c r="AJ47" s="46"/>
      <c r="AK47" s="46"/>
      <c r="AL47" s="46"/>
      <c r="AM47" s="46"/>
      <c r="AN47" s="46"/>
      <c r="AO47" s="46"/>
      <c r="AP47" s="46"/>
    </row>
    <row r="48" spans="1:42" s="28" customFormat="1" ht="120" customHeight="1" x14ac:dyDescent="0.25">
      <c r="A48" s="1131" t="s">
        <v>22</v>
      </c>
      <c r="B48" s="659" t="s">
        <v>81</v>
      </c>
      <c r="C48" s="659"/>
      <c r="D48" s="659" t="s">
        <v>108</v>
      </c>
      <c r="E48" s="702" t="s">
        <v>93</v>
      </c>
      <c r="F48" s="703"/>
      <c r="G48" s="704"/>
      <c r="H48" s="702" t="s">
        <v>26</v>
      </c>
      <c r="I48" s="703"/>
      <c r="J48" s="704"/>
      <c r="K48" s="715" t="s">
        <v>82</v>
      </c>
      <c r="L48" s="715" t="s">
        <v>83</v>
      </c>
      <c r="M48" s="715" t="s">
        <v>28</v>
      </c>
      <c r="N48" s="591" t="s">
        <v>104</v>
      </c>
      <c r="O48" s="591" t="s">
        <v>105</v>
      </c>
      <c r="P48" s="696" t="s">
        <v>106</v>
      </c>
      <c r="Q48" s="697"/>
      <c r="R48" s="698"/>
      <c r="S48" s="709" t="s">
        <v>148</v>
      </c>
      <c r="T48" s="692" t="s">
        <v>7</v>
      </c>
      <c r="U48" s="1329" t="s">
        <v>1315</v>
      </c>
      <c r="V48" s="619">
        <v>2020</v>
      </c>
      <c r="W48" s="619"/>
      <c r="X48" s="619"/>
      <c r="Y48" s="619"/>
      <c r="AA48" s="590" t="s">
        <v>1253</v>
      </c>
      <c r="AB48" s="590"/>
      <c r="AC48" s="590"/>
      <c r="AD48" s="590"/>
      <c r="AE48" s="590" t="s">
        <v>1254</v>
      </c>
      <c r="AF48" s="590"/>
      <c r="AG48" s="590"/>
      <c r="AH48" s="590"/>
      <c r="AI48" s="590" t="s">
        <v>1255</v>
      </c>
      <c r="AJ48" s="590"/>
      <c r="AK48" s="590"/>
      <c r="AL48" s="590"/>
      <c r="AM48" s="590" t="s">
        <v>1256</v>
      </c>
      <c r="AN48" s="590"/>
      <c r="AO48" s="590"/>
      <c r="AP48" s="590"/>
    </row>
    <row r="49" spans="1:42" s="28" customFormat="1" ht="75.75" customHeight="1" x14ac:dyDescent="0.25">
      <c r="A49" s="1132"/>
      <c r="B49" s="659"/>
      <c r="C49" s="659"/>
      <c r="D49" s="659"/>
      <c r="E49" s="705"/>
      <c r="F49" s="706"/>
      <c r="G49" s="707"/>
      <c r="H49" s="705"/>
      <c r="I49" s="706"/>
      <c r="J49" s="707"/>
      <c r="K49" s="715"/>
      <c r="L49" s="715"/>
      <c r="M49" s="715"/>
      <c r="N49" s="591"/>
      <c r="O49" s="591"/>
      <c r="P49" s="699"/>
      <c r="Q49" s="700"/>
      <c r="R49" s="701"/>
      <c r="S49" s="710"/>
      <c r="T49" s="692"/>
      <c r="U49" s="1330"/>
      <c r="V49" s="164" t="s">
        <v>11</v>
      </c>
      <c r="W49" s="164" t="s">
        <v>12</v>
      </c>
      <c r="X49" s="165" t="s">
        <v>9</v>
      </c>
      <c r="Y49" s="166" t="s">
        <v>10</v>
      </c>
      <c r="AA49" s="201" t="s">
        <v>13</v>
      </c>
      <c r="AB49" s="201" t="s">
        <v>14</v>
      </c>
      <c r="AC49" s="165" t="s">
        <v>9</v>
      </c>
      <c r="AD49" s="166" t="s">
        <v>10</v>
      </c>
      <c r="AE49" s="201" t="s">
        <v>13</v>
      </c>
      <c r="AF49" s="201" t="s">
        <v>14</v>
      </c>
      <c r="AG49" s="165" t="s">
        <v>9</v>
      </c>
      <c r="AH49" s="166" t="s">
        <v>10</v>
      </c>
      <c r="AI49" s="201" t="s">
        <v>13</v>
      </c>
      <c r="AJ49" s="201" t="s">
        <v>14</v>
      </c>
      <c r="AK49" s="165" t="s">
        <v>9</v>
      </c>
      <c r="AL49" s="166" t="s">
        <v>10</v>
      </c>
      <c r="AM49" s="201" t="s">
        <v>13</v>
      </c>
      <c r="AN49" s="201" t="s">
        <v>14</v>
      </c>
      <c r="AO49" s="165" t="s">
        <v>9</v>
      </c>
      <c r="AP49" s="166" t="s">
        <v>10</v>
      </c>
    </row>
    <row r="50" spans="1:42" s="49" customFormat="1" ht="375" customHeight="1" x14ac:dyDescent="0.25">
      <c r="A50" s="319" t="s">
        <v>376</v>
      </c>
      <c r="B50" s="1331" t="s">
        <v>390</v>
      </c>
      <c r="C50" s="557"/>
      <c r="D50" s="320" t="s">
        <v>91</v>
      </c>
      <c r="E50" s="1332" t="s">
        <v>391</v>
      </c>
      <c r="F50" s="556"/>
      <c r="G50" s="557"/>
      <c r="H50" s="1335" t="s">
        <v>392</v>
      </c>
      <c r="I50" s="556"/>
      <c r="J50" s="557"/>
      <c r="K50" s="310">
        <v>43585</v>
      </c>
      <c r="L50" s="310">
        <v>43600</v>
      </c>
      <c r="M50" s="312" t="s">
        <v>766</v>
      </c>
      <c r="N50" s="321">
        <v>0</v>
      </c>
      <c r="O50" s="321">
        <v>0</v>
      </c>
      <c r="P50" s="555" t="s">
        <v>767</v>
      </c>
      <c r="Q50" s="556"/>
      <c r="R50" s="557"/>
      <c r="S50" s="302" t="s">
        <v>149</v>
      </c>
      <c r="T50" s="303" t="s">
        <v>58</v>
      </c>
      <c r="U50" s="322">
        <v>1</v>
      </c>
      <c r="V50" s="182">
        <v>0</v>
      </c>
      <c r="W50" s="275"/>
      <c r="X50" s="356" t="e">
        <f t="shared" ref="X50:X60" si="10">W50/V50</f>
        <v>#DIV/0!</v>
      </c>
      <c r="Y50" s="42" t="e">
        <f t="shared" ref="Y50:Y60" si="11">X50</f>
        <v>#DIV/0!</v>
      </c>
      <c r="Z50" s="46"/>
      <c r="AA50" s="377"/>
      <c r="AB50" s="377"/>
      <c r="AC50" s="356" t="e">
        <f t="shared" ref="AC50:AC60" si="12">AB50/AA50</f>
        <v>#DIV/0!</v>
      </c>
      <c r="AD50" s="42" t="e">
        <f t="shared" ref="AD50:AD60" si="13">AC50</f>
        <v>#DIV/0!</v>
      </c>
      <c r="AE50" s="377"/>
      <c r="AF50" s="377"/>
      <c r="AG50" s="356" t="e">
        <f t="shared" ref="AG50:AG60" si="14">AF50/AE50</f>
        <v>#DIV/0!</v>
      </c>
      <c r="AH50" s="42" t="e">
        <f t="shared" ref="AH50:AH60" si="15">AG50</f>
        <v>#DIV/0!</v>
      </c>
      <c r="AI50" s="377"/>
      <c r="AJ50" s="377"/>
      <c r="AK50" s="356" t="e">
        <f t="shared" ref="AK50:AK60" si="16">AJ50/AI50</f>
        <v>#DIV/0!</v>
      </c>
      <c r="AL50" s="42" t="e">
        <f t="shared" ref="AL50:AL60" si="17">AK50</f>
        <v>#DIV/0!</v>
      </c>
      <c r="AM50" s="377">
        <f t="shared" ref="AM50:AM60" si="18">+V50</f>
        <v>0</v>
      </c>
      <c r="AN50" s="377"/>
      <c r="AO50" s="356" t="e">
        <f t="shared" ref="AO50:AO60" si="19">AN50/AM50</f>
        <v>#DIV/0!</v>
      </c>
      <c r="AP50" s="42" t="e">
        <f t="shared" ref="AP50:AP60" si="20">AO50</f>
        <v>#DIV/0!</v>
      </c>
    </row>
    <row r="51" spans="1:42" s="49" customFormat="1" ht="387.75" customHeight="1" x14ac:dyDescent="0.25">
      <c r="A51" s="319" t="s">
        <v>376</v>
      </c>
      <c r="B51" s="1331" t="s">
        <v>390</v>
      </c>
      <c r="C51" s="557"/>
      <c r="D51" s="320" t="s">
        <v>91</v>
      </c>
      <c r="E51" s="1332" t="s">
        <v>391</v>
      </c>
      <c r="F51" s="556"/>
      <c r="G51" s="557"/>
      <c r="H51" s="1335" t="s">
        <v>393</v>
      </c>
      <c r="I51" s="556"/>
      <c r="J51" s="557"/>
      <c r="K51" s="310">
        <v>43708</v>
      </c>
      <c r="L51" s="310" t="s">
        <v>768</v>
      </c>
      <c r="M51" s="312" t="s">
        <v>766</v>
      </c>
      <c r="N51" s="321">
        <v>0</v>
      </c>
      <c r="O51" s="321">
        <v>0</v>
      </c>
      <c r="P51" s="555" t="s">
        <v>767</v>
      </c>
      <c r="Q51" s="556"/>
      <c r="R51" s="557"/>
      <c r="S51" s="302" t="s">
        <v>149</v>
      </c>
      <c r="T51" s="303" t="s">
        <v>58</v>
      </c>
      <c r="U51" s="322">
        <v>1</v>
      </c>
      <c r="V51" s="182">
        <v>0</v>
      </c>
      <c r="W51" s="275"/>
      <c r="X51" s="356" t="e">
        <f t="shared" si="10"/>
        <v>#DIV/0!</v>
      </c>
      <c r="Y51" s="42" t="e">
        <f t="shared" si="11"/>
        <v>#DIV/0!</v>
      </c>
      <c r="Z51" s="46"/>
      <c r="AA51" s="377"/>
      <c r="AB51" s="377"/>
      <c r="AC51" s="356" t="e">
        <f t="shared" si="12"/>
        <v>#DIV/0!</v>
      </c>
      <c r="AD51" s="42" t="e">
        <f t="shared" si="13"/>
        <v>#DIV/0!</v>
      </c>
      <c r="AE51" s="377"/>
      <c r="AF51" s="377"/>
      <c r="AG51" s="356" t="e">
        <f t="shared" si="14"/>
        <v>#DIV/0!</v>
      </c>
      <c r="AH51" s="42" t="e">
        <f t="shared" si="15"/>
        <v>#DIV/0!</v>
      </c>
      <c r="AI51" s="377"/>
      <c r="AJ51" s="377"/>
      <c r="AK51" s="356" t="e">
        <f t="shared" si="16"/>
        <v>#DIV/0!</v>
      </c>
      <c r="AL51" s="42" t="e">
        <f t="shared" si="17"/>
        <v>#DIV/0!</v>
      </c>
      <c r="AM51" s="377">
        <f t="shared" si="18"/>
        <v>0</v>
      </c>
      <c r="AN51" s="377"/>
      <c r="AO51" s="356" t="e">
        <f t="shared" si="19"/>
        <v>#DIV/0!</v>
      </c>
      <c r="AP51" s="42" t="e">
        <f t="shared" si="20"/>
        <v>#DIV/0!</v>
      </c>
    </row>
    <row r="52" spans="1:42" s="49" customFormat="1" ht="350.25" customHeight="1" x14ac:dyDescent="0.25">
      <c r="A52" s="319" t="s">
        <v>376</v>
      </c>
      <c r="B52" s="1331" t="s">
        <v>394</v>
      </c>
      <c r="C52" s="557"/>
      <c r="D52" s="320" t="s">
        <v>91</v>
      </c>
      <c r="E52" s="1332" t="s">
        <v>391</v>
      </c>
      <c r="F52" s="556"/>
      <c r="G52" s="557"/>
      <c r="H52" s="1335" t="s">
        <v>769</v>
      </c>
      <c r="I52" s="556"/>
      <c r="J52" s="557"/>
      <c r="K52" s="310">
        <v>43466</v>
      </c>
      <c r="L52" s="310">
        <v>43646</v>
      </c>
      <c r="M52" s="312" t="s">
        <v>766</v>
      </c>
      <c r="N52" s="321">
        <v>0</v>
      </c>
      <c r="O52" s="321">
        <v>0</v>
      </c>
      <c r="P52" s="555" t="s">
        <v>770</v>
      </c>
      <c r="Q52" s="556"/>
      <c r="R52" s="557"/>
      <c r="S52" s="323" t="s">
        <v>184</v>
      </c>
      <c r="T52" s="303" t="s">
        <v>58</v>
      </c>
      <c r="U52" s="322">
        <v>1</v>
      </c>
      <c r="V52" s="182">
        <v>0</v>
      </c>
      <c r="W52" s="275"/>
      <c r="X52" s="356" t="e">
        <f t="shared" si="10"/>
        <v>#DIV/0!</v>
      </c>
      <c r="Y52" s="42" t="e">
        <f t="shared" si="11"/>
        <v>#DIV/0!</v>
      </c>
      <c r="Z52" s="46"/>
      <c r="AA52" s="377"/>
      <c r="AB52" s="377"/>
      <c r="AC52" s="356" t="e">
        <f t="shared" si="12"/>
        <v>#DIV/0!</v>
      </c>
      <c r="AD52" s="42" t="e">
        <f t="shared" si="13"/>
        <v>#DIV/0!</v>
      </c>
      <c r="AE52" s="377"/>
      <c r="AF52" s="377"/>
      <c r="AG52" s="356" t="e">
        <f t="shared" si="14"/>
        <v>#DIV/0!</v>
      </c>
      <c r="AH52" s="42" t="e">
        <f t="shared" si="15"/>
        <v>#DIV/0!</v>
      </c>
      <c r="AI52" s="377"/>
      <c r="AJ52" s="377"/>
      <c r="AK52" s="356" t="e">
        <f t="shared" si="16"/>
        <v>#DIV/0!</v>
      </c>
      <c r="AL52" s="42" t="e">
        <f t="shared" si="17"/>
        <v>#DIV/0!</v>
      </c>
      <c r="AM52" s="377">
        <f t="shared" si="18"/>
        <v>0</v>
      </c>
      <c r="AN52" s="377"/>
      <c r="AO52" s="356" t="e">
        <f t="shared" si="19"/>
        <v>#DIV/0!</v>
      </c>
      <c r="AP52" s="42" t="e">
        <f t="shared" si="20"/>
        <v>#DIV/0!</v>
      </c>
    </row>
    <row r="53" spans="1:42" s="49" customFormat="1" ht="348.75" customHeight="1" x14ac:dyDescent="0.25">
      <c r="A53" s="319" t="s">
        <v>376</v>
      </c>
      <c r="B53" s="1331" t="s">
        <v>394</v>
      </c>
      <c r="C53" s="557"/>
      <c r="D53" s="320" t="s">
        <v>91</v>
      </c>
      <c r="E53" s="1332" t="s">
        <v>391</v>
      </c>
      <c r="F53" s="556"/>
      <c r="G53" s="557"/>
      <c r="H53" s="1335" t="s">
        <v>771</v>
      </c>
      <c r="I53" s="556"/>
      <c r="J53" s="557"/>
      <c r="K53" s="310">
        <v>43647</v>
      </c>
      <c r="L53" s="310">
        <v>43830</v>
      </c>
      <c r="M53" s="312" t="s">
        <v>766</v>
      </c>
      <c r="N53" s="321">
        <v>0</v>
      </c>
      <c r="O53" s="321">
        <v>0</v>
      </c>
      <c r="P53" s="555" t="s">
        <v>770</v>
      </c>
      <c r="Q53" s="556"/>
      <c r="R53" s="557"/>
      <c r="S53" s="323" t="s">
        <v>184</v>
      </c>
      <c r="T53" s="303" t="s">
        <v>58</v>
      </c>
      <c r="U53" s="322">
        <v>1</v>
      </c>
      <c r="V53" s="182">
        <v>0</v>
      </c>
      <c r="W53" s="275"/>
      <c r="X53" s="356" t="e">
        <f t="shared" si="10"/>
        <v>#DIV/0!</v>
      </c>
      <c r="Y53" s="42" t="e">
        <f t="shared" si="11"/>
        <v>#DIV/0!</v>
      </c>
      <c r="Z53" s="46"/>
      <c r="AA53" s="377"/>
      <c r="AB53" s="377"/>
      <c r="AC53" s="356" t="e">
        <f t="shared" si="12"/>
        <v>#DIV/0!</v>
      </c>
      <c r="AD53" s="42" t="e">
        <f t="shared" si="13"/>
        <v>#DIV/0!</v>
      </c>
      <c r="AE53" s="377"/>
      <c r="AF53" s="377"/>
      <c r="AG53" s="356" t="e">
        <f t="shared" si="14"/>
        <v>#DIV/0!</v>
      </c>
      <c r="AH53" s="42" t="e">
        <f t="shared" si="15"/>
        <v>#DIV/0!</v>
      </c>
      <c r="AI53" s="377"/>
      <c r="AJ53" s="377"/>
      <c r="AK53" s="356" t="e">
        <f t="shared" si="16"/>
        <v>#DIV/0!</v>
      </c>
      <c r="AL53" s="42" t="e">
        <f t="shared" si="17"/>
        <v>#DIV/0!</v>
      </c>
      <c r="AM53" s="377">
        <f t="shared" si="18"/>
        <v>0</v>
      </c>
      <c r="AN53" s="377"/>
      <c r="AO53" s="356" t="e">
        <f t="shared" si="19"/>
        <v>#DIV/0!</v>
      </c>
      <c r="AP53" s="42" t="e">
        <f t="shared" si="20"/>
        <v>#DIV/0!</v>
      </c>
    </row>
    <row r="54" spans="1:42" s="49" customFormat="1" ht="348.75" customHeight="1" x14ac:dyDescent="0.25">
      <c r="A54" s="319" t="s">
        <v>376</v>
      </c>
      <c r="B54" s="1331" t="s">
        <v>394</v>
      </c>
      <c r="C54" s="557"/>
      <c r="D54" s="320" t="s">
        <v>91</v>
      </c>
      <c r="E54" s="1332" t="s">
        <v>391</v>
      </c>
      <c r="F54" s="556"/>
      <c r="G54" s="557"/>
      <c r="H54" s="1335" t="s">
        <v>772</v>
      </c>
      <c r="I54" s="556"/>
      <c r="J54" s="557"/>
      <c r="K54" s="310">
        <v>43466</v>
      </c>
      <c r="L54" s="310">
        <v>43830</v>
      </c>
      <c r="M54" s="312" t="s">
        <v>766</v>
      </c>
      <c r="N54" s="321">
        <v>0</v>
      </c>
      <c r="O54" s="321"/>
      <c r="P54" s="555" t="s">
        <v>773</v>
      </c>
      <c r="Q54" s="556"/>
      <c r="R54" s="557"/>
      <c r="S54" s="323" t="s">
        <v>184</v>
      </c>
      <c r="T54" s="303" t="s">
        <v>58</v>
      </c>
      <c r="U54" s="322">
        <v>1</v>
      </c>
      <c r="V54" s="182">
        <v>0</v>
      </c>
      <c r="W54" s="275"/>
      <c r="X54" s="356" t="e">
        <f t="shared" si="10"/>
        <v>#DIV/0!</v>
      </c>
      <c r="Y54" s="42" t="e">
        <f t="shared" si="11"/>
        <v>#DIV/0!</v>
      </c>
      <c r="Z54" s="46"/>
      <c r="AA54" s="377"/>
      <c r="AB54" s="377"/>
      <c r="AC54" s="356" t="e">
        <f t="shared" si="12"/>
        <v>#DIV/0!</v>
      </c>
      <c r="AD54" s="42" t="e">
        <f t="shared" si="13"/>
        <v>#DIV/0!</v>
      </c>
      <c r="AE54" s="377"/>
      <c r="AF54" s="377"/>
      <c r="AG54" s="356" t="e">
        <f t="shared" si="14"/>
        <v>#DIV/0!</v>
      </c>
      <c r="AH54" s="42" t="e">
        <f t="shared" si="15"/>
        <v>#DIV/0!</v>
      </c>
      <c r="AI54" s="377"/>
      <c r="AJ54" s="377"/>
      <c r="AK54" s="356" t="e">
        <f t="shared" si="16"/>
        <v>#DIV/0!</v>
      </c>
      <c r="AL54" s="42" t="e">
        <f t="shared" si="17"/>
        <v>#DIV/0!</v>
      </c>
      <c r="AM54" s="377">
        <f t="shared" si="18"/>
        <v>0</v>
      </c>
      <c r="AN54" s="377"/>
      <c r="AO54" s="356" t="e">
        <f t="shared" si="19"/>
        <v>#DIV/0!</v>
      </c>
      <c r="AP54" s="42" t="e">
        <f t="shared" si="20"/>
        <v>#DIV/0!</v>
      </c>
    </row>
    <row r="55" spans="1:42" s="49" customFormat="1" ht="348.75" customHeight="1" x14ac:dyDescent="0.25">
      <c r="A55" s="319" t="s">
        <v>376</v>
      </c>
      <c r="B55" s="1331" t="s">
        <v>394</v>
      </c>
      <c r="C55" s="557"/>
      <c r="D55" s="320" t="s">
        <v>91</v>
      </c>
      <c r="E55" s="1332" t="s">
        <v>391</v>
      </c>
      <c r="F55" s="556"/>
      <c r="G55" s="557"/>
      <c r="H55" s="1335" t="s">
        <v>774</v>
      </c>
      <c r="I55" s="556"/>
      <c r="J55" s="557"/>
      <c r="K55" s="310">
        <v>43466</v>
      </c>
      <c r="L55" s="310">
        <v>43830</v>
      </c>
      <c r="M55" s="312" t="s">
        <v>766</v>
      </c>
      <c r="N55" s="321">
        <v>0</v>
      </c>
      <c r="O55" s="321">
        <v>0</v>
      </c>
      <c r="P55" s="555" t="s">
        <v>775</v>
      </c>
      <c r="Q55" s="556"/>
      <c r="R55" s="557"/>
      <c r="S55" s="323" t="s">
        <v>184</v>
      </c>
      <c r="T55" s="303" t="s">
        <v>58</v>
      </c>
      <c r="U55" s="322">
        <v>1</v>
      </c>
      <c r="V55" s="182">
        <v>0</v>
      </c>
      <c r="W55" s="275"/>
      <c r="X55" s="356" t="e">
        <f t="shared" si="10"/>
        <v>#DIV/0!</v>
      </c>
      <c r="Y55" s="42" t="e">
        <f t="shared" si="11"/>
        <v>#DIV/0!</v>
      </c>
      <c r="Z55" s="46"/>
      <c r="AA55" s="377"/>
      <c r="AB55" s="377"/>
      <c r="AC55" s="356" t="e">
        <f t="shared" si="12"/>
        <v>#DIV/0!</v>
      </c>
      <c r="AD55" s="42" t="e">
        <f t="shared" si="13"/>
        <v>#DIV/0!</v>
      </c>
      <c r="AE55" s="377"/>
      <c r="AF55" s="377"/>
      <c r="AG55" s="356" t="e">
        <f t="shared" si="14"/>
        <v>#DIV/0!</v>
      </c>
      <c r="AH55" s="42" t="e">
        <f t="shared" si="15"/>
        <v>#DIV/0!</v>
      </c>
      <c r="AI55" s="377"/>
      <c r="AJ55" s="377"/>
      <c r="AK55" s="356" t="e">
        <f t="shared" si="16"/>
        <v>#DIV/0!</v>
      </c>
      <c r="AL55" s="42" t="e">
        <f t="shared" si="17"/>
        <v>#DIV/0!</v>
      </c>
      <c r="AM55" s="377">
        <f t="shared" si="18"/>
        <v>0</v>
      </c>
      <c r="AN55" s="377"/>
      <c r="AO55" s="356" t="e">
        <f t="shared" si="19"/>
        <v>#DIV/0!</v>
      </c>
      <c r="AP55" s="42" t="e">
        <f t="shared" si="20"/>
        <v>#DIV/0!</v>
      </c>
    </row>
    <row r="56" spans="1:42" s="49" customFormat="1" ht="386.25" customHeight="1" x14ac:dyDescent="0.25">
      <c r="A56" s="319" t="s">
        <v>376</v>
      </c>
      <c r="B56" s="1331" t="s">
        <v>394</v>
      </c>
      <c r="C56" s="557"/>
      <c r="D56" s="320" t="s">
        <v>91</v>
      </c>
      <c r="E56" s="1332" t="s">
        <v>391</v>
      </c>
      <c r="F56" s="556"/>
      <c r="G56" s="557"/>
      <c r="H56" s="1335" t="s">
        <v>776</v>
      </c>
      <c r="I56" s="556"/>
      <c r="J56" s="557"/>
      <c r="K56" s="432">
        <v>43466</v>
      </c>
      <c r="L56" s="432">
        <v>43830</v>
      </c>
      <c r="M56" s="312" t="s">
        <v>766</v>
      </c>
      <c r="N56" s="321">
        <v>0</v>
      </c>
      <c r="O56" s="321">
        <v>0</v>
      </c>
      <c r="P56" s="555" t="s">
        <v>777</v>
      </c>
      <c r="Q56" s="556"/>
      <c r="R56" s="557"/>
      <c r="S56" s="323" t="s">
        <v>184</v>
      </c>
      <c r="T56" s="303" t="s">
        <v>58</v>
      </c>
      <c r="U56" s="322">
        <v>1</v>
      </c>
      <c r="V56" s="182">
        <v>0</v>
      </c>
      <c r="W56" s="275"/>
      <c r="X56" s="356" t="e">
        <f t="shared" si="10"/>
        <v>#DIV/0!</v>
      </c>
      <c r="Y56" s="42" t="e">
        <f t="shared" si="11"/>
        <v>#DIV/0!</v>
      </c>
      <c r="Z56" s="46"/>
      <c r="AA56" s="377"/>
      <c r="AB56" s="377"/>
      <c r="AC56" s="356" t="e">
        <f t="shared" si="12"/>
        <v>#DIV/0!</v>
      </c>
      <c r="AD56" s="42" t="e">
        <f t="shared" si="13"/>
        <v>#DIV/0!</v>
      </c>
      <c r="AE56" s="377"/>
      <c r="AF56" s="377"/>
      <c r="AG56" s="356" t="e">
        <f t="shared" si="14"/>
        <v>#DIV/0!</v>
      </c>
      <c r="AH56" s="42" t="e">
        <f t="shared" si="15"/>
        <v>#DIV/0!</v>
      </c>
      <c r="AI56" s="377"/>
      <c r="AJ56" s="377"/>
      <c r="AK56" s="356" t="e">
        <f t="shared" si="16"/>
        <v>#DIV/0!</v>
      </c>
      <c r="AL56" s="42" t="e">
        <f t="shared" si="17"/>
        <v>#DIV/0!</v>
      </c>
      <c r="AM56" s="377">
        <f t="shared" si="18"/>
        <v>0</v>
      </c>
      <c r="AN56" s="377"/>
      <c r="AO56" s="356" t="e">
        <f t="shared" si="19"/>
        <v>#DIV/0!</v>
      </c>
      <c r="AP56" s="42" t="e">
        <f t="shared" si="20"/>
        <v>#DIV/0!</v>
      </c>
    </row>
    <row r="57" spans="1:42" s="45" customFormat="1" ht="238.5" customHeight="1" x14ac:dyDescent="0.25">
      <c r="A57" s="319" t="s">
        <v>376</v>
      </c>
      <c r="B57" s="1337" t="s">
        <v>394</v>
      </c>
      <c r="C57" s="1338"/>
      <c r="D57" s="320" t="s">
        <v>91</v>
      </c>
      <c r="E57" s="1332" t="s">
        <v>391</v>
      </c>
      <c r="F57" s="556"/>
      <c r="G57" s="557"/>
      <c r="H57" s="1335" t="s">
        <v>1158</v>
      </c>
      <c r="I57" s="556"/>
      <c r="J57" s="556"/>
      <c r="K57" s="1345" t="s">
        <v>1305</v>
      </c>
      <c r="L57" s="1345"/>
      <c r="M57" s="312" t="s">
        <v>766</v>
      </c>
      <c r="N57" s="321">
        <v>0</v>
      </c>
      <c r="O57" s="321">
        <v>0</v>
      </c>
      <c r="P57" s="555" t="s">
        <v>1161</v>
      </c>
      <c r="Q57" s="556"/>
      <c r="R57" s="557"/>
      <c r="S57" s="323" t="s">
        <v>184</v>
      </c>
      <c r="T57" s="303" t="s">
        <v>58</v>
      </c>
      <c r="U57" s="322">
        <v>1</v>
      </c>
      <c r="V57" s="182">
        <v>100</v>
      </c>
      <c r="W57" s="275"/>
      <c r="X57" s="356">
        <f t="shared" si="10"/>
        <v>0</v>
      </c>
      <c r="Y57" s="42">
        <f t="shared" si="11"/>
        <v>0</v>
      </c>
      <c r="Z57" s="46"/>
      <c r="AA57" s="377"/>
      <c r="AB57" s="377"/>
      <c r="AC57" s="356" t="e">
        <f t="shared" si="12"/>
        <v>#DIV/0!</v>
      </c>
      <c r="AD57" s="42" t="e">
        <f t="shared" si="13"/>
        <v>#DIV/0!</v>
      </c>
      <c r="AE57" s="377"/>
      <c r="AF57" s="377"/>
      <c r="AG57" s="356" t="e">
        <f t="shared" si="14"/>
        <v>#DIV/0!</v>
      </c>
      <c r="AH57" s="42" t="e">
        <f t="shared" si="15"/>
        <v>#DIV/0!</v>
      </c>
      <c r="AI57" s="377"/>
      <c r="AJ57" s="377"/>
      <c r="AK57" s="356" t="e">
        <f t="shared" si="16"/>
        <v>#DIV/0!</v>
      </c>
      <c r="AL57" s="42" t="e">
        <f t="shared" si="17"/>
        <v>#DIV/0!</v>
      </c>
      <c r="AM57" s="377">
        <f t="shared" si="18"/>
        <v>100</v>
      </c>
      <c r="AN57" s="377"/>
      <c r="AO57" s="356">
        <f t="shared" si="19"/>
        <v>0</v>
      </c>
      <c r="AP57" s="42">
        <f t="shared" si="20"/>
        <v>0</v>
      </c>
    </row>
    <row r="58" spans="1:42" ht="238.5" customHeight="1" x14ac:dyDescent="0.25">
      <c r="A58" s="319" t="s">
        <v>376</v>
      </c>
      <c r="B58" s="1337" t="s">
        <v>394</v>
      </c>
      <c r="C58" s="1338"/>
      <c r="D58" s="320" t="s">
        <v>91</v>
      </c>
      <c r="E58" s="1332" t="s">
        <v>391</v>
      </c>
      <c r="F58" s="556"/>
      <c r="G58" s="557"/>
      <c r="H58" s="1335" t="s">
        <v>1159</v>
      </c>
      <c r="I58" s="556"/>
      <c r="J58" s="556"/>
      <c r="K58" s="1345" t="s">
        <v>1306</v>
      </c>
      <c r="L58" s="1345"/>
      <c r="M58" s="312" t="s">
        <v>766</v>
      </c>
      <c r="N58" s="321">
        <v>0</v>
      </c>
      <c r="O58" s="321">
        <v>0</v>
      </c>
      <c r="P58" s="555" t="s">
        <v>1162</v>
      </c>
      <c r="Q58" s="556"/>
      <c r="R58" s="557"/>
      <c r="S58" s="323" t="s">
        <v>184</v>
      </c>
      <c r="T58" s="303" t="s">
        <v>58</v>
      </c>
      <c r="U58" s="322">
        <v>1</v>
      </c>
      <c r="V58" s="182">
        <v>100</v>
      </c>
      <c r="W58" s="275"/>
      <c r="X58" s="356">
        <f t="shared" si="10"/>
        <v>0</v>
      </c>
      <c r="Y58" s="42">
        <f t="shared" si="11"/>
        <v>0</v>
      </c>
      <c r="AA58" s="377"/>
      <c r="AB58" s="377"/>
      <c r="AC58" s="356" t="e">
        <f t="shared" si="12"/>
        <v>#DIV/0!</v>
      </c>
      <c r="AD58" s="42" t="e">
        <f t="shared" si="13"/>
        <v>#DIV/0!</v>
      </c>
      <c r="AE58" s="377"/>
      <c r="AF58" s="377"/>
      <c r="AG58" s="356" t="e">
        <f t="shared" si="14"/>
        <v>#DIV/0!</v>
      </c>
      <c r="AH58" s="42" t="e">
        <f t="shared" si="15"/>
        <v>#DIV/0!</v>
      </c>
      <c r="AI58" s="377"/>
      <c r="AJ58" s="377"/>
      <c r="AK58" s="356" t="e">
        <f t="shared" si="16"/>
        <v>#DIV/0!</v>
      </c>
      <c r="AL58" s="42" t="e">
        <f t="shared" si="17"/>
        <v>#DIV/0!</v>
      </c>
      <c r="AM58" s="377">
        <f t="shared" si="18"/>
        <v>100</v>
      </c>
      <c r="AN58" s="377"/>
      <c r="AO58" s="356">
        <f t="shared" si="19"/>
        <v>0</v>
      </c>
      <c r="AP58" s="42">
        <f t="shared" si="20"/>
        <v>0</v>
      </c>
    </row>
    <row r="59" spans="1:42" ht="238.5" customHeight="1" x14ac:dyDescent="0.25">
      <c r="A59" s="319" t="s">
        <v>376</v>
      </c>
      <c r="B59" s="1337" t="s">
        <v>394</v>
      </c>
      <c r="C59" s="1338"/>
      <c r="D59" s="320" t="s">
        <v>91</v>
      </c>
      <c r="E59" s="1332" t="s">
        <v>391</v>
      </c>
      <c r="F59" s="556"/>
      <c r="G59" s="557"/>
      <c r="H59" s="1335" t="s">
        <v>1160</v>
      </c>
      <c r="I59" s="556"/>
      <c r="J59" s="556"/>
      <c r="K59" s="1345" t="s">
        <v>1306</v>
      </c>
      <c r="L59" s="1345"/>
      <c r="M59" s="312" t="s">
        <v>766</v>
      </c>
      <c r="N59" s="321">
        <v>0</v>
      </c>
      <c r="O59" s="321">
        <v>0</v>
      </c>
      <c r="P59" s="555" t="s">
        <v>1162</v>
      </c>
      <c r="Q59" s="556"/>
      <c r="R59" s="557"/>
      <c r="S59" s="323" t="s">
        <v>184</v>
      </c>
      <c r="T59" s="303" t="s">
        <v>58</v>
      </c>
      <c r="U59" s="322">
        <v>1</v>
      </c>
      <c r="V59" s="182">
        <v>100</v>
      </c>
      <c r="W59" s="275"/>
      <c r="X59" s="356">
        <f t="shared" si="10"/>
        <v>0</v>
      </c>
      <c r="Y59" s="42">
        <f t="shared" si="11"/>
        <v>0</v>
      </c>
      <c r="AA59" s="377"/>
      <c r="AB59" s="377"/>
      <c r="AC59" s="356" t="e">
        <f t="shared" si="12"/>
        <v>#DIV/0!</v>
      </c>
      <c r="AD59" s="42" t="e">
        <f t="shared" si="13"/>
        <v>#DIV/0!</v>
      </c>
      <c r="AE59" s="377"/>
      <c r="AF59" s="377"/>
      <c r="AG59" s="356" t="e">
        <f t="shared" si="14"/>
        <v>#DIV/0!</v>
      </c>
      <c r="AH59" s="42" t="e">
        <f t="shared" si="15"/>
        <v>#DIV/0!</v>
      </c>
      <c r="AI59" s="377"/>
      <c r="AJ59" s="377"/>
      <c r="AK59" s="356" t="e">
        <f t="shared" si="16"/>
        <v>#DIV/0!</v>
      </c>
      <c r="AL59" s="42" t="e">
        <f t="shared" si="17"/>
        <v>#DIV/0!</v>
      </c>
      <c r="AM59" s="377">
        <f t="shared" si="18"/>
        <v>100</v>
      </c>
      <c r="AN59" s="377"/>
      <c r="AO59" s="356">
        <f t="shared" si="19"/>
        <v>0</v>
      </c>
      <c r="AP59" s="42">
        <f t="shared" si="20"/>
        <v>0</v>
      </c>
    </row>
    <row r="60" spans="1:42" ht="238.5" customHeight="1" x14ac:dyDescent="0.25">
      <c r="A60" s="319" t="s">
        <v>376</v>
      </c>
      <c r="B60" s="1333" t="s">
        <v>1163</v>
      </c>
      <c r="C60" s="1334"/>
      <c r="D60" s="320" t="s">
        <v>91</v>
      </c>
      <c r="E60" s="1332" t="s">
        <v>391</v>
      </c>
      <c r="F60" s="556"/>
      <c r="G60" s="557"/>
      <c r="H60" s="1335" t="s">
        <v>1164</v>
      </c>
      <c r="I60" s="556"/>
      <c r="J60" s="556"/>
      <c r="K60" s="1345" t="s">
        <v>1307</v>
      </c>
      <c r="L60" s="1345"/>
      <c r="M60" s="312" t="s">
        <v>766</v>
      </c>
      <c r="N60" s="321">
        <v>0</v>
      </c>
      <c r="O60" s="321">
        <v>0</v>
      </c>
      <c r="P60" s="555" t="s">
        <v>1165</v>
      </c>
      <c r="Q60" s="556"/>
      <c r="R60" s="557"/>
      <c r="S60" s="323" t="s">
        <v>184</v>
      </c>
      <c r="T60" s="303" t="s">
        <v>58</v>
      </c>
      <c r="U60" s="322">
        <v>1</v>
      </c>
      <c r="V60" s="170">
        <v>1</v>
      </c>
      <c r="W60" s="275"/>
      <c r="X60" s="356">
        <f t="shared" si="10"/>
        <v>0</v>
      </c>
      <c r="Y60" s="42">
        <f t="shared" si="11"/>
        <v>0</v>
      </c>
      <c r="AA60" s="377"/>
      <c r="AB60" s="377"/>
      <c r="AC60" s="356" t="e">
        <f t="shared" si="12"/>
        <v>#DIV/0!</v>
      </c>
      <c r="AD60" s="42" t="e">
        <f t="shared" si="13"/>
        <v>#DIV/0!</v>
      </c>
      <c r="AE60" s="377"/>
      <c r="AF60" s="377"/>
      <c r="AG60" s="356" t="e">
        <f t="shared" si="14"/>
        <v>#DIV/0!</v>
      </c>
      <c r="AH60" s="42" t="e">
        <f t="shared" si="15"/>
        <v>#DIV/0!</v>
      </c>
      <c r="AI60" s="377"/>
      <c r="AJ60" s="377"/>
      <c r="AK60" s="356" t="e">
        <f t="shared" si="16"/>
        <v>#DIV/0!</v>
      </c>
      <c r="AL60" s="42" t="e">
        <f t="shared" si="17"/>
        <v>#DIV/0!</v>
      </c>
      <c r="AM60" s="377">
        <f t="shared" si="18"/>
        <v>1</v>
      </c>
      <c r="AN60" s="377"/>
      <c r="AO60" s="356">
        <f t="shared" si="19"/>
        <v>0</v>
      </c>
      <c r="AP60" s="42">
        <f t="shared" si="20"/>
        <v>0</v>
      </c>
    </row>
    <row r="61" spans="1:42" ht="42.75" customHeight="1" thickBot="1" x14ac:dyDescent="0.3"/>
    <row r="62" spans="1:42" ht="113.25" customHeight="1" thickTop="1" thickBot="1" x14ac:dyDescent="0.3">
      <c r="A62" s="1072" t="s">
        <v>35</v>
      </c>
      <c r="B62" s="1073"/>
      <c r="C62" s="637">
        <v>43860</v>
      </c>
      <c r="D62" s="637"/>
      <c r="E62" s="157" t="s">
        <v>36</v>
      </c>
      <c r="F62" s="52"/>
      <c r="G62" s="638" t="s">
        <v>37</v>
      </c>
      <c r="H62" s="639"/>
      <c r="I62" s="44"/>
      <c r="J62" s="184" t="s">
        <v>38</v>
      </c>
      <c r="K62" s="44"/>
      <c r="L62" s="640" t="s">
        <v>39</v>
      </c>
      <c r="M62" s="641"/>
      <c r="N62" s="158"/>
      <c r="O62" s="185" t="s">
        <v>40</v>
      </c>
      <c r="V62" s="74"/>
    </row>
    <row r="63" spans="1:42" ht="13.5" thickTop="1" x14ac:dyDescent="0.25"/>
  </sheetData>
  <autoFilter ref="A48:AP60" xr:uid="{00000000-0009-0000-0000-00000D000000}">
    <filterColumn colId="1" showButton="0"/>
    <filterColumn colId="4"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83">
    <mergeCell ref="C12:U12"/>
    <mergeCell ref="D20:E20"/>
    <mergeCell ref="J18:O18"/>
    <mergeCell ref="P18:S18"/>
    <mergeCell ref="J22:O22"/>
    <mergeCell ref="P22:S22"/>
    <mergeCell ref="P23:S23"/>
    <mergeCell ref="D21:E21"/>
    <mergeCell ref="F22:H23"/>
    <mergeCell ref="I22:I23"/>
    <mergeCell ref="J23:O23"/>
    <mergeCell ref="J16:O17"/>
    <mergeCell ref="P16:S17"/>
    <mergeCell ref="A62:B62"/>
    <mergeCell ref="C62:D62"/>
    <mergeCell ref="G62:H62"/>
    <mergeCell ref="B57:C57"/>
    <mergeCell ref="E57:G57"/>
    <mergeCell ref="A14:Y14"/>
    <mergeCell ref="A18:C26"/>
    <mergeCell ref="D24:E24"/>
    <mergeCell ref="D25:E25"/>
    <mergeCell ref="D26:E26"/>
    <mergeCell ref="J26:O26"/>
    <mergeCell ref="P26:S26"/>
    <mergeCell ref="F24:H24"/>
    <mergeCell ref="J24:O24"/>
    <mergeCell ref="J25:O25"/>
    <mergeCell ref="V22:X22"/>
    <mergeCell ref="D22:E23"/>
    <mergeCell ref="K58:L58"/>
    <mergeCell ref="K57:L57"/>
    <mergeCell ref="P57:R57"/>
    <mergeCell ref="P58:R58"/>
    <mergeCell ref="P59:R59"/>
    <mergeCell ref="A29:Y29"/>
    <mergeCell ref="B58:C58"/>
    <mergeCell ref="L62:M62"/>
    <mergeCell ref="H50:J50"/>
    <mergeCell ref="H51:J51"/>
    <mergeCell ref="H52:J52"/>
    <mergeCell ref="H53:J53"/>
    <mergeCell ref="H54:J54"/>
    <mergeCell ref="H55:J55"/>
    <mergeCell ref="H56:J56"/>
    <mergeCell ref="F26:H26"/>
    <mergeCell ref="E58:G58"/>
    <mergeCell ref="E59:G59"/>
    <mergeCell ref="K60:L60"/>
    <mergeCell ref="H57:J57"/>
    <mergeCell ref="H58:J58"/>
    <mergeCell ref="H59:J59"/>
    <mergeCell ref="K59:L59"/>
    <mergeCell ref="J42:K43"/>
    <mergeCell ref="L42:N43"/>
    <mergeCell ref="B60:C60"/>
    <mergeCell ref="E60:G60"/>
    <mergeCell ref="H60:J60"/>
    <mergeCell ref="P19:S19"/>
    <mergeCell ref="J19:O19"/>
    <mergeCell ref="J20:O20"/>
    <mergeCell ref="P20:S20"/>
    <mergeCell ref="F25:H25"/>
    <mergeCell ref="F20:H20"/>
    <mergeCell ref="F21:H21"/>
    <mergeCell ref="D19:E19"/>
    <mergeCell ref="F19:H19"/>
    <mergeCell ref="B59:C59"/>
    <mergeCell ref="P60:R60"/>
    <mergeCell ref="A46:Y46"/>
    <mergeCell ref="A44:B44"/>
    <mergeCell ref="F44:I44"/>
    <mergeCell ref="L44:N44"/>
    <mergeCell ref="P44:R44"/>
    <mergeCell ref="C44:D44"/>
    <mergeCell ref="N48:N49"/>
    <mergeCell ref="O48:O49"/>
    <mergeCell ref="P48:R49"/>
    <mergeCell ref="S48:S49"/>
    <mergeCell ref="B53:C53"/>
    <mergeCell ref="B54:C54"/>
    <mergeCell ref="B55:C55"/>
    <mergeCell ref="B56:C56"/>
    <mergeCell ref="B48:C49"/>
    <mergeCell ref="B50:C50"/>
    <mergeCell ref="B51:C51"/>
    <mergeCell ref="B52:C52"/>
    <mergeCell ref="P55:R55"/>
    <mergeCell ref="P56:R56"/>
    <mergeCell ref="E55:G55"/>
    <mergeCell ref="E56:G56"/>
    <mergeCell ref="P53:R53"/>
    <mergeCell ref="P54:R54"/>
    <mergeCell ref="E53:G53"/>
    <mergeCell ref="E54:G54"/>
    <mergeCell ref="E50:G50"/>
    <mergeCell ref="E51:G51"/>
    <mergeCell ref="E52:G52"/>
    <mergeCell ref="H48:J49"/>
    <mergeCell ref="P51:R51"/>
    <mergeCell ref="P52:R52"/>
    <mergeCell ref="P50:R50"/>
    <mergeCell ref="U48:U49"/>
    <mergeCell ref="V48:Y48"/>
    <mergeCell ref="M48:M49"/>
    <mergeCell ref="A48:A49"/>
    <mergeCell ref="D48:D49"/>
    <mergeCell ref="K48:K49"/>
    <mergeCell ref="L48:L49"/>
    <mergeCell ref="J44:K44"/>
    <mergeCell ref="T48:T49"/>
    <mergeCell ref="E48:G49"/>
    <mergeCell ref="O42:O43"/>
    <mergeCell ref="V31:Y31"/>
    <mergeCell ref="C40:Y40"/>
    <mergeCell ref="C39:Y39"/>
    <mergeCell ref="C38:Y38"/>
    <mergeCell ref="A36:Y36"/>
    <mergeCell ref="V42:Y42"/>
    <mergeCell ref="A33:H33"/>
    <mergeCell ref="I33:N33"/>
    <mergeCell ref="A39:B39"/>
    <mergeCell ref="A40:B40"/>
    <mergeCell ref="A42:B43"/>
    <mergeCell ref="E42:E43"/>
    <mergeCell ref="F42:I43"/>
    <mergeCell ref="U31:U32"/>
    <mergeCell ref="A31:H32"/>
    <mergeCell ref="I31:N32"/>
    <mergeCell ref="O31:O32"/>
    <mergeCell ref="P31:R32"/>
    <mergeCell ref="S31:S32"/>
    <mergeCell ref="T31:T32"/>
    <mergeCell ref="T42:T43"/>
    <mergeCell ref="A38:B38"/>
    <mergeCell ref="A3:U3"/>
    <mergeCell ref="A5:U5"/>
    <mergeCell ref="A16:C17"/>
    <mergeCell ref="D16:E17"/>
    <mergeCell ref="F16:H17"/>
    <mergeCell ref="I16:I17"/>
    <mergeCell ref="T16:T17"/>
    <mergeCell ref="U16:U17"/>
    <mergeCell ref="U42:U43"/>
    <mergeCell ref="P33:R33"/>
    <mergeCell ref="C42:D43"/>
    <mergeCell ref="P42:R43"/>
    <mergeCell ref="S42:S43"/>
    <mergeCell ref="P21:S21"/>
    <mergeCell ref="J21:O21"/>
    <mergeCell ref="D18:E18"/>
    <mergeCell ref="F18:H18"/>
    <mergeCell ref="A6:B6"/>
    <mergeCell ref="A8:B8"/>
    <mergeCell ref="A12:B12"/>
    <mergeCell ref="C6:U6"/>
    <mergeCell ref="C8:U8"/>
    <mergeCell ref="C9:U9"/>
    <mergeCell ref="C10:U10"/>
    <mergeCell ref="P24:S24"/>
    <mergeCell ref="P25:S25"/>
    <mergeCell ref="AA14:AP14"/>
    <mergeCell ref="AA16:AD16"/>
    <mergeCell ref="AE16:AH16"/>
    <mergeCell ref="AI16:AL16"/>
    <mergeCell ref="AM16:AP16"/>
    <mergeCell ref="AA29:AP29"/>
    <mergeCell ref="AA31:AD31"/>
    <mergeCell ref="V16:Y16"/>
    <mergeCell ref="V21:X21"/>
    <mergeCell ref="AE42:AH42"/>
    <mergeCell ref="AI42:AL42"/>
    <mergeCell ref="AM42:AP42"/>
    <mergeCell ref="AE31:AH31"/>
    <mergeCell ref="AI31:AL31"/>
    <mergeCell ref="AM31:AP31"/>
    <mergeCell ref="AA46:AP46"/>
    <mergeCell ref="AA48:AD48"/>
    <mergeCell ref="AE48:AH48"/>
    <mergeCell ref="AI48:AL48"/>
    <mergeCell ref="AM48:AP48"/>
    <mergeCell ref="AA40:AP40"/>
    <mergeCell ref="AA42:AD42"/>
  </mergeCells>
  <conditionalFormatting sqref="Y18:Y22">
    <cfRule type="iconSet" priority="181">
      <iconSet iconSet="4Arrows" showValue="0">
        <cfvo type="percent" val="0"/>
        <cfvo type="num" val="0.6"/>
        <cfvo type="num" val="0.8"/>
        <cfvo type="num" val="0.9"/>
      </iconSet>
    </cfRule>
    <cfRule type="cellIs" dxfId="123" priority="182" operator="lessThan">
      <formula>0.6</formula>
    </cfRule>
    <cfRule type="cellIs" dxfId="122" priority="183" operator="between">
      <formula>0.8</formula>
      <formula>0.899999999999999</formula>
    </cfRule>
    <cfRule type="cellIs" dxfId="121" priority="184" operator="between">
      <formula>0.6</formula>
      <formula>0.8</formula>
    </cfRule>
    <cfRule type="cellIs" dxfId="120" priority="185" operator="greaterThanOrEqual">
      <formula>0.9</formula>
    </cfRule>
  </conditionalFormatting>
  <conditionalFormatting sqref="Y24:Y26">
    <cfRule type="iconSet" priority="176">
      <iconSet iconSet="4Arrows" showValue="0">
        <cfvo type="percent" val="0"/>
        <cfvo type="num" val="0.6"/>
        <cfvo type="num" val="0.8"/>
        <cfvo type="num" val="0.9"/>
      </iconSet>
    </cfRule>
    <cfRule type="cellIs" dxfId="119" priority="177" operator="lessThan">
      <formula>0.6</formula>
    </cfRule>
    <cfRule type="cellIs" dxfId="118" priority="178" operator="between">
      <formula>0.8</formula>
      <formula>0.899999999999999</formula>
    </cfRule>
    <cfRule type="cellIs" dxfId="117" priority="179" operator="between">
      <formula>0.6</formula>
      <formula>0.8</formula>
    </cfRule>
    <cfRule type="cellIs" dxfId="116" priority="180" operator="greaterThanOrEqual">
      <formula>0.9</formula>
    </cfRule>
  </conditionalFormatting>
  <conditionalFormatting sqref="AD18:AD26">
    <cfRule type="iconSet" priority="171">
      <iconSet iconSet="4Arrows" showValue="0">
        <cfvo type="percent" val="0"/>
        <cfvo type="num" val="0.6"/>
        <cfvo type="num" val="0.8"/>
        <cfvo type="num" val="0.9"/>
      </iconSet>
    </cfRule>
    <cfRule type="cellIs" dxfId="115" priority="172" operator="lessThan">
      <formula>0.6</formula>
    </cfRule>
    <cfRule type="cellIs" dxfId="114" priority="173" operator="between">
      <formula>0.8</formula>
      <formula>0.899999999999999</formula>
    </cfRule>
    <cfRule type="cellIs" dxfId="113" priority="174" operator="between">
      <formula>0.6</formula>
      <formula>0.8</formula>
    </cfRule>
    <cfRule type="cellIs" dxfId="112" priority="175" operator="greaterThanOrEqual">
      <formula>0.9</formula>
    </cfRule>
  </conditionalFormatting>
  <conditionalFormatting sqref="Y23">
    <cfRule type="iconSet" priority="126">
      <iconSet iconSet="4Arrows" showValue="0">
        <cfvo type="percent" val="0"/>
        <cfvo type="num" val="0.6"/>
        <cfvo type="num" val="0.8"/>
        <cfvo type="num" val="0.9"/>
      </iconSet>
    </cfRule>
    <cfRule type="cellIs" dxfId="111" priority="127" operator="lessThan">
      <formula>0.6</formula>
    </cfRule>
    <cfRule type="cellIs" dxfId="110" priority="128" operator="between">
      <formula>0.8</formula>
      <formula>0.899999999999999</formula>
    </cfRule>
    <cfRule type="cellIs" dxfId="109" priority="129" operator="between">
      <formula>0.6</formula>
      <formula>0.8</formula>
    </cfRule>
    <cfRule type="cellIs" dxfId="108" priority="130" operator="greaterThanOrEqual">
      <formula>0.9</formula>
    </cfRule>
  </conditionalFormatting>
  <conditionalFormatting sqref="AH18:AH26 AL18:AL26 AP18:AP26">
    <cfRule type="iconSet" priority="46">
      <iconSet iconSet="4Arrows" showValue="0">
        <cfvo type="percent" val="0"/>
        <cfvo type="num" val="0.6"/>
        <cfvo type="num" val="0.8"/>
        <cfvo type="num" val="0.9"/>
      </iconSet>
    </cfRule>
    <cfRule type="cellIs" dxfId="107" priority="47" operator="lessThan">
      <formula>0.6</formula>
    </cfRule>
    <cfRule type="cellIs" dxfId="106" priority="48" operator="between">
      <formula>0.8</formula>
      <formula>0.899999999999999</formula>
    </cfRule>
    <cfRule type="cellIs" dxfId="105" priority="49" operator="between">
      <formula>0.6</formula>
      <formula>0.8</formula>
    </cfRule>
    <cfRule type="cellIs" dxfId="104" priority="50" operator="greaterThanOrEqual">
      <formula>0.9</formula>
    </cfRule>
  </conditionalFormatting>
  <conditionalFormatting sqref="AD33">
    <cfRule type="iconSet" priority="41">
      <iconSet iconSet="4Arrows" showValue="0">
        <cfvo type="percent" val="0"/>
        <cfvo type="num" val="0.6"/>
        <cfvo type="num" val="0.8"/>
        <cfvo type="num" val="0.9"/>
      </iconSet>
    </cfRule>
    <cfRule type="cellIs" dxfId="103" priority="42" operator="lessThan">
      <formula>0.6</formula>
    </cfRule>
    <cfRule type="cellIs" dxfId="102" priority="43" operator="between">
      <formula>0.8</formula>
      <formula>0.899999999999999</formula>
    </cfRule>
    <cfRule type="cellIs" dxfId="101" priority="44" operator="between">
      <formula>0.6</formula>
      <formula>0.8</formula>
    </cfRule>
    <cfRule type="cellIs" dxfId="100" priority="45" operator="greaterThanOrEqual">
      <formula>0.9</formula>
    </cfRule>
  </conditionalFormatting>
  <conditionalFormatting sqref="Y33">
    <cfRule type="iconSet" priority="36">
      <iconSet iconSet="4Arrows" showValue="0">
        <cfvo type="percent" val="0"/>
        <cfvo type="num" val="0.6"/>
        <cfvo type="num" val="0.8"/>
        <cfvo type="num" val="0.9"/>
      </iconSet>
    </cfRule>
    <cfRule type="cellIs" dxfId="99" priority="37" operator="lessThan">
      <formula>0.6</formula>
    </cfRule>
    <cfRule type="cellIs" dxfId="98" priority="38" operator="between">
      <formula>0.8</formula>
      <formula>0.899999999999999</formula>
    </cfRule>
    <cfRule type="cellIs" dxfId="97" priority="39" operator="between">
      <formula>0.6</formula>
      <formula>0.8</formula>
    </cfRule>
    <cfRule type="cellIs" dxfId="96" priority="40" operator="greaterThanOrEqual">
      <formula>0.9</formula>
    </cfRule>
  </conditionalFormatting>
  <conditionalFormatting sqref="AH33 AL33 AP33">
    <cfRule type="iconSet" priority="31">
      <iconSet iconSet="4Arrows" showValue="0">
        <cfvo type="percent" val="0"/>
        <cfvo type="num" val="0.6"/>
        <cfvo type="num" val="0.8"/>
        <cfvo type="num" val="0.9"/>
      </iconSet>
    </cfRule>
    <cfRule type="cellIs" dxfId="95" priority="32" operator="lessThan">
      <formula>0.6</formula>
    </cfRule>
    <cfRule type="cellIs" dxfId="94" priority="33" operator="between">
      <formula>0.8</formula>
      <formula>0.899999999999999</formula>
    </cfRule>
    <cfRule type="cellIs" dxfId="93" priority="34" operator="between">
      <formula>0.6</formula>
      <formula>0.8</formula>
    </cfRule>
    <cfRule type="cellIs" dxfId="92" priority="35" operator="greaterThanOrEqual">
      <formula>0.9</formula>
    </cfRule>
  </conditionalFormatting>
  <conditionalFormatting sqref="AD44">
    <cfRule type="iconSet" priority="26">
      <iconSet iconSet="4Arrows" showValue="0">
        <cfvo type="percent" val="0"/>
        <cfvo type="num" val="0.6"/>
        <cfvo type="num" val="0.8"/>
        <cfvo type="num" val="0.9"/>
      </iconSet>
    </cfRule>
    <cfRule type="cellIs" dxfId="91" priority="27" operator="lessThan">
      <formula>0.6</formula>
    </cfRule>
    <cfRule type="cellIs" dxfId="90" priority="28" operator="between">
      <formula>0.8</formula>
      <formula>0.899999999999999</formula>
    </cfRule>
    <cfRule type="cellIs" dxfId="89" priority="29" operator="between">
      <formula>0.6</formula>
      <formula>0.8</formula>
    </cfRule>
    <cfRule type="cellIs" dxfId="88" priority="30" operator="greaterThanOrEqual">
      <formula>0.9</formula>
    </cfRule>
  </conditionalFormatting>
  <conditionalFormatting sqref="Y44">
    <cfRule type="iconSet" priority="21">
      <iconSet iconSet="4Arrows" showValue="0">
        <cfvo type="percent" val="0"/>
        <cfvo type="num" val="0.6"/>
        <cfvo type="num" val="0.8"/>
        <cfvo type="num" val="0.9"/>
      </iconSet>
    </cfRule>
    <cfRule type="cellIs" dxfId="87" priority="22" operator="lessThan">
      <formula>0.6</formula>
    </cfRule>
    <cfRule type="cellIs" dxfId="86" priority="23" operator="between">
      <formula>0.8</formula>
      <formula>0.899999999999999</formula>
    </cfRule>
    <cfRule type="cellIs" dxfId="85" priority="24" operator="between">
      <formula>0.6</formula>
      <formula>0.8</formula>
    </cfRule>
    <cfRule type="cellIs" dxfId="84" priority="25" operator="greaterThanOrEqual">
      <formula>0.9</formula>
    </cfRule>
  </conditionalFormatting>
  <conditionalFormatting sqref="AH44 AL44 AP44">
    <cfRule type="iconSet" priority="16">
      <iconSet iconSet="4Arrows" showValue="0">
        <cfvo type="percent" val="0"/>
        <cfvo type="num" val="0.6"/>
        <cfvo type="num" val="0.8"/>
        <cfvo type="num" val="0.9"/>
      </iconSet>
    </cfRule>
    <cfRule type="cellIs" dxfId="83" priority="17" operator="lessThan">
      <formula>0.6</formula>
    </cfRule>
    <cfRule type="cellIs" dxfId="82" priority="18" operator="between">
      <formula>0.8</formula>
      <formula>0.899999999999999</formula>
    </cfRule>
    <cfRule type="cellIs" dxfId="81" priority="19" operator="between">
      <formula>0.6</formula>
      <formula>0.8</formula>
    </cfRule>
    <cfRule type="cellIs" dxfId="80" priority="20" operator="greaterThanOrEqual">
      <formula>0.9</formula>
    </cfRule>
  </conditionalFormatting>
  <conditionalFormatting sqref="AD50:AD60">
    <cfRule type="iconSet" priority="11">
      <iconSet iconSet="4Arrows" showValue="0">
        <cfvo type="percent" val="0"/>
        <cfvo type="num" val="0.6"/>
        <cfvo type="num" val="0.8"/>
        <cfvo type="num" val="0.9"/>
      </iconSet>
    </cfRule>
    <cfRule type="cellIs" dxfId="79" priority="12" operator="lessThan">
      <formula>0.6</formula>
    </cfRule>
    <cfRule type="cellIs" dxfId="78" priority="13" operator="between">
      <formula>0.8</formula>
      <formula>0.899999999999999</formula>
    </cfRule>
    <cfRule type="cellIs" dxfId="77" priority="14" operator="between">
      <formula>0.6</formula>
      <formula>0.8</formula>
    </cfRule>
    <cfRule type="cellIs" dxfId="76" priority="15" operator="greaterThanOrEqual">
      <formula>0.9</formula>
    </cfRule>
  </conditionalFormatting>
  <conditionalFormatting sqref="Y50:Y60">
    <cfRule type="iconSet" priority="6">
      <iconSet iconSet="4Arrows" showValue="0">
        <cfvo type="percent" val="0"/>
        <cfvo type="num" val="0.6"/>
        <cfvo type="num" val="0.8"/>
        <cfvo type="num" val="0.9"/>
      </iconSet>
    </cfRule>
    <cfRule type="cellIs" dxfId="75" priority="7" operator="lessThan">
      <formula>0.6</formula>
    </cfRule>
    <cfRule type="cellIs" dxfId="74" priority="8" operator="between">
      <formula>0.8</formula>
      <formula>0.899999999999999</formula>
    </cfRule>
    <cfRule type="cellIs" dxfId="73" priority="9" operator="between">
      <formula>0.6</formula>
      <formula>0.8</formula>
    </cfRule>
    <cfRule type="cellIs" dxfId="72" priority="10" operator="greaterThanOrEqual">
      <formula>0.9</formula>
    </cfRule>
  </conditionalFormatting>
  <conditionalFormatting sqref="AH50:AH60 AL50:AL60 AP50:AP60">
    <cfRule type="iconSet" priority="1">
      <iconSet iconSet="4Arrows" showValue="0">
        <cfvo type="percent" val="0"/>
        <cfvo type="num" val="0.6"/>
        <cfvo type="num" val="0.8"/>
        <cfvo type="num" val="0.9"/>
      </iconSet>
    </cfRule>
    <cfRule type="cellIs" dxfId="71" priority="2" operator="lessThan">
      <formula>0.6</formula>
    </cfRule>
    <cfRule type="cellIs" dxfId="70" priority="3" operator="between">
      <formula>0.8</formula>
      <formula>0.899999999999999</formula>
    </cfRule>
    <cfRule type="cellIs" dxfId="69" priority="4" operator="between">
      <formula>0.6</formula>
      <formula>0.8</formula>
    </cfRule>
    <cfRule type="cellIs" dxfId="68" priority="5" operator="greaterThanOrEqual">
      <formula>0.9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IV60"/>
  <sheetViews>
    <sheetView zoomScale="16" zoomScaleNormal="16" workbookViewId="0">
      <selection activeCell="J18" sqref="J18:O18"/>
    </sheetView>
  </sheetViews>
  <sheetFormatPr baseColWidth="10" defaultColWidth="18.42578125" defaultRowHeight="12.75" x14ac:dyDescent="0.25"/>
  <cols>
    <col min="1" max="1" width="67.85546875" style="46" customWidth="1"/>
    <col min="2" max="2" width="48.85546875" style="46" customWidth="1"/>
    <col min="3" max="3" width="69.7109375" style="46" customWidth="1"/>
    <col min="4" max="4" width="66.7109375" style="46" customWidth="1"/>
    <col min="5" max="5" width="71.28515625" style="46" customWidth="1"/>
    <col min="6" max="8" width="63.28515625" style="46" customWidth="1"/>
    <col min="9" max="9" width="93.7109375" style="46" customWidth="1"/>
    <col min="10" max="10" width="82.28515625" style="46" customWidth="1"/>
    <col min="11" max="11" width="59.7109375" style="46" customWidth="1"/>
    <col min="12" max="12" width="48.85546875" style="46" customWidth="1"/>
    <col min="13" max="13" width="59.85546875" style="46" customWidth="1"/>
    <col min="14" max="14" width="71.85546875" style="46" customWidth="1"/>
    <col min="15" max="15" width="74.42578125" style="46" customWidth="1"/>
    <col min="16" max="18" width="37.85546875" style="46" customWidth="1"/>
    <col min="19" max="19" width="26.42578125" style="56" customWidth="1"/>
    <col min="20" max="20" width="30.85546875" style="46" customWidth="1"/>
    <col min="21" max="21" width="35.42578125" style="46" customWidth="1"/>
    <col min="22" max="25" width="35.28515625" style="46" customWidth="1"/>
    <col min="26" max="26" width="11.42578125" style="46" customWidth="1"/>
    <col min="27" max="42" width="35.28515625" style="46" customWidth="1"/>
    <col min="43" max="216" width="11.42578125" style="46" customWidth="1"/>
    <col min="217" max="218" width="21.28515625" style="46" customWidth="1"/>
    <col min="219" max="219" width="37.140625" style="46" customWidth="1"/>
    <col min="220" max="220" width="49.28515625" style="46" customWidth="1"/>
    <col min="221" max="221" width="18.42578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16384" width="18.42578125" style="46"/>
  </cols>
  <sheetData>
    <row r="1" spans="1:256" ht="69.75" customHeight="1" x14ac:dyDescent="0.25">
      <c r="B1" s="55"/>
      <c r="C1" s="55" t="s">
        <v>139</v>
      </c>
      <c r="D1" s="59"/>
      <c r="E1" s="59"/>
      <c r="F1" s="59"/>
      <c r="G1" s="59"/>
      <c r="H1" s="59"/>
      <c r="I1" s="59"/>
      <c r="J1" s="59"/>
      <c r="K1" s="59"/>
      <c r="L1" s="59"/>
      <c r="M1" s="59"/>
      <c r="N1" s="59"/>
      <c r="O1" s="59"/>
      <c r="P1" s="59"/>
      <c r="Q1" s="59"/>
      <c r="R1" s="59"/>
      <c r="S1" s="82"/>
      <c r="T1" s="59"/>
      <c r="U1" s="59"/>
    </row>
    <row r="2" spans="1:256" ht="69.75" customHeight="1" x14ac:dyDescent="0.25">
      <c r="B2" s="55"/>
      <c r="C2" s="55" t="s">
        <v>140</v>
      </c>
      <c r="D2" s="55"/>
      <c r="E2" s="55"/>
      <c r="F2" s="55"/>
      <c r="G2" s="55"/>
      <c r="H2" s="55"/>
      <c r="I2" s="55"/>
      <c r="J2" s="55"/>
      <c r="K2" s="55"/>
      <c r="L2" s="55"/>
      <c r="M2" s="55"/>
      <c r="N2" s="55"/>
      <c r="O2" s="55"/>
      <c r="P2" s="55"/>
      <c r="Q2" s="55"/>
      <c r="R2" s="55"/>
      <c r="S2" s="82"/>
      <c r="T2" s="55"/>
      <c r="U2" s="55"/>
    </row>
    <row r="3" spans="1:256"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256" ht="114.75" customHeight="1" x14ac:dyDescent="0.25">
      <c r="B4" s="60"/>
      <c r="C4" s="60" t="s">
        <v>1251</v>
      </c>
      <c r="D4" s="60"/>
      <c r="E4" s="60"/>
      <c r="F4" s="60"/>
      <c r="G4" s="60"/>
      <c r="H4" s="60"/>
      <c r="I4" s="60"/>
      <c r="J4" s="60"/>
      <c r="K4" s="60"/>
      <c r="L4" s="60"/>
      <c r="M4" s="60"/>
      <c r="N4" s="60"/>
      <c r="O4" s="60"/>
      <c r="P4" s="60"/>
      <c r="Q4" s="60"/>
      <c r="R4" s="60"/>
      <c r="S4" s="83"/>
      <c r="T4" s="60"/>
      <c r="U4" s="60"/>
    </row>
    <row r="5" spans="1:256"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256" ht="135.75" customHeight="1" x14ac:dyDescent="0.25">
      <c r="A6" s="206" t="s">
        <v>365</v>
      </c>
      <c r="B6" s="206"/>
      <c r="C6" s="762" t="s">
        <v>367</v>
      </c>
      <c r="D6" s="762"/>
      <c r="E6" s="762"/>
      <c r="F6" s="762"/>
      <c r="G6" s="762"/>
      <c r="H6" s="762"/>
      <c r="I6" s="762"/>
      <c r="J6" s="762"/>
      <c r="K6" s="762"/>
      <c r="L6" s="762"/>
      <c r="M6" s="762"/>
      <c r="N6" s="762"/>
      <c r="O6" s="762"/>
      <c r="P6" s="762"/>
      <c r="Q6" s="762"/>
      <c r="R6" s="762"/>
      <c r="S6" s="762"/>
      <c r="T6" s="762"/>
      <c r="U6" s="762"/>
    </row>
    <row r="7" spans="1:256" ht="13.5" customHeight="1" x14ac:dyDescent="0.25">
      <c r="A7" s="65"/>
      <c r="B7" s="65"/>
      <c r="C7" s="66"/>
      <c r="D7" s="25"/>
      <c r="E7" s="25"/>
      <c r="F7" s="58"/>
      <c r="G7" s="58"/>
      <c r="H7" s="58"/>
      <c r="I7" s="1"/>
      <c r="J7" s="1"/>
      <c r="K7" s="1"/>
      <c r="L7" s="1"/>
      <c r="M7" s="1"/>
      <c r="N7" s="1"/>
      <c r="O7" s="1"/>
      <c r="P7" s="1"/>
      <c r="Q7" s="1"/>
      <c r="R7" s="1"/>
      <c r="S7" s="1"/>
      <c r="T7" s="1"/>
      <c r="U7" s="1"/>
    </row>
    <row r="8" spans="1:256" ht="408.75" customHeight="1" x14ac:dyDescent="0.25">
      <c r="A8" s="206" t="s">
        <v>628</v>
      </c>
      <c r="B8" s="206"/>
      <c r="C8" s="764" t="s">
        <v>665</v>
      </c>
      <c r="D8" s="765"/>
      <c r="E8" s="765"/>
      <c r="F8" s="765"/>
      <c r="G8" s="765"/>
      <c r="H8" s="765"/>
      <c r="I8" s="765"/>
      <c r="J8" s="765"/>
      <c r="K8" s="765"/>
      <c r="L8" s="765"/>
      <c r="M8" s="765"/>
      <c r="N8" s="765"/>
      <c r="O8" s="765"/>
      <c r="P8" s="765"/>
      <c r="Q8" s="765"/>
      <c r="R8" s="765"/>
      <c r="S8" s="765"/>
      <c r="T8" s="765"/>
      <c r="U8" s="766"/>
    </row>
    <row r="9" spans="1:256" ht="384" customHeight="1" x14ac:dyDescent="0.25">
      <c r="A9" s="206"/>
      <c r="B9" s="206"/>
      <c r="C9" s="758" t="s">
        <v>666</v>
      </c>
      <c r="D9" s="759"/>
      <c r="E9" s="759"/>
      <c r="F9" s="759"/>
      <c r="G9" s="759"/>
      <c r="H9" s="759"/>
      <c r="I9" s="759"/>
      <c r="J9" s="759"/>
      <c r="K9" s="759"/>
      <c r="L9" s="759"/>
      <c r="M9" s="759"/>
      <c r="N9" s="759"/>
      <c r="O9" s="759"/>
      <c r="P9" s="759"/>
      <c r="Q9" s="759"/>
      <c r="R9" s="759"/>
      <c r="S9" s="759"/>
      <c r="T9" s="759"/>
      <c r="U9" s="760"/>
    </row>
    <row r="10" spans="1:256" s="45" customFormat="1" ht="24" customHeight="1" x14ac:dyDescent="0.25">
      <c r="A10" s="64"/>
      <c r="B10" s="64"/>
      <c r="C10" s="64"/>
      <c r="D10" s="48"/>
      <c r="E10" s="67"/>
      <c r="F10" s="67"/>
      <c r="G10" s="67"/>
      <c r="H10" s="64"/>
      <c r="I10" s="64"/>
      <c r="J10" s="64"/>
      <c r="K10" s="64"/>
      <c r="L10" s="64"/>
      <c r="M10" s="64"/>
      <c r="N10" s="64"/>
      <c r="O10" s="64"/>
      <c r="P10" s="64"/>
      <c r="Q10" s="64"/>
      <c r="R10" s="64"/>
      <c r="S10" s="180"/>
      <c r="T10" s="64"/>
      <c r="U10" s="64"/>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6" s="45" customFormat="1" ht="135" customHeight="1" x14ac:dyDescent="0.25">
      <c r="A11" s="230" t="s">
        <v>389</v>
      </c>
      <c r="B11" s="206"/>
      <c r="C11" s="1353" t="s">
        <v>383</v>
      </c>
      <c r="D11" s="1354"/>
      <c r="E11" s="1354"/>
      <c r="F11" s="1354"/>
      <c r="G11" s="1354"/>
      <c r="H11" s="1354"/>
      <c r="I11" s="1354"/>
      <c r="J11" s="1354"/>
      <c r="K11" s="1354"/>
      <c r="L11" s="1354"/>
      <c r="M11" s="1354"/>
      <c r="N11" s="1354"/>
      <c r="O11" s="1354"/>
      <c r="P11" s="1354"/>
      <c r="Q11" s="1354"/>
      <c r="R11" s="1354"/>
      <c r="S11" s="1354"/>
      <c r="T11" s="1354"/>
      <c r="U11" s="1355"/>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row>
    <row r="12" spans="1:256" s="45" customFormat="1" ht="21.75" customHeight="1" x14ac:dyDescent="0.25">
      <c r="A12" s="2"/>
      <c r="B12" s="2"/>
      <c r="C12" s="2"/>
      <c r="D12" s="2"/>
      <c r="E12" s="14"/>
      <c r="F12" s="14"/>
      <c r="G12" s="14"/>
      <c r="H12" s="14"/>
      <c r="I12" s="14"/>
      <c r="J12" s="14"/>
      <c r="K12" s="14"/>
      <c r="L12" s="14"/>
      <c r="M12" s="14"/>
      <c r="N12" s="14"/>
      <c r="O12" s="14"/>
      <c r="P12" s="14"/>
      <c r="Q12" s="14"/>
      <c r="R12" s="14"/>
      <c r="S12" s="84"/>
      <c r="T12" s="14"/>
      <c r="U12" s="14"/>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row>
    <row r="13" spans="1:256" s="45" customFormat="1" ht="95.25" customHeight="1" x14ac:dyDescent="0.25">
      <c r="A13" s="1346" t="s">
        <v>592</v>
      </c>
      <c r="B13" s="1346"/>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46"/>
      <c r="Z13" s="46"/>
      <c r="AA13" s="644" t="s">
        <v>1252</v>
      </c>
      <c r="AB13" s="645"/>
      <c r="AC13" s="645"/>
      <c r="AD13" s="645"/>
      <c r="AE13" s="645"/>
      <c r="AF13" s="645"/>
      <c r="AG13" s="645"/>
      <c r="AH13" s="645"/>
      <c r="AI13" s="645"/>
      <c r="AJ13" s="645"/>
      <c r="AK13" s="645"/>
      <c r="AL13" s="645"/>
      <c r="AM13" s="645"/>
      <c r="AN13" s="645"/>
      <c r="AO13" s="645"/>
      <c r="AP13" s="6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row>
    <row r="14" spans="1:256" x14ac:dyDescent="0.25">
      <c r="A14" s="3"/>
      <c r="B14" s="3"/>
      <c r="C14" s="3"/>
      <c r="D14" s="3"/>
      <c r="E14" s="3"/>
      <c r="F14" s="3"/>
      <c r="G14" s="3"/>
      <c r="H14" s="3"/>
      <c r="I14" s="3"/>
      <c r="J14" s="3"/>
      <c r="K14" s="3"/>
      <c r="L14" s="3"/>
      <c r="M14" s="3"/>
      <c r="N14" s="3"/>
      <c r="O14" s="3"/>
      <c r="P14" s="3"/>
      <c r="Q14" s="3"/>
      <c r="R14" s="3"/>
      <c r="S14" s="3"/>
      <c r="T14" s="4"/>
      <c r="U14" s="4"/>
    </row>
    <row r="15" spans="1:256" s="62" customFormat="1" ht="99" customHeight="1" x14ac:dyDescent="0.25">
      <c r="A15" s="715" t="s">
        <v>1</v>
      </c>
      <c r="B15" s="715"/>
      <c r="C15" s="715"/>
      <c r="D15" s="715" t="s">
        <v>2</v>
      </c>
      <c r="E15" s="715"/>
      <c r="F15" s="715" t="s">
        <v>3</v>
      </c>
      <c r="G15" s="715"/>
      <c r="H15" s="715"/>
      <c r="I15" s="715" t="s">
        <v>4</v>
      </c>
      <c r="J15" s="716" t="s">
        <v>5</v>
      </c>
      <c r="K15" s="717"/>
      <c r="L15" s="717"/>
      <c r="M15" s="717"/>
      <c r="N15" s="717"/>
      <c r="O15" s="718"/>
      <c r="P15" s="691" t="s">
        <v>6</v>
      </c>
      <c r="Q15" s="691"/>
      <c r="R15" s="691"/>
      <c r="S15" s="691"/>
      <c r="T15" s="767" t="s">
        <v>7</v>
      </c>
      <c r="U15" s="1216" t="s">
        <v>8</v>
      </c>
      <c r="V15" s="619">
        <v>2020</v>
      </c>
      <c r="W15" s="619"/>
      <c r="X15" s="619"/>
      <c r="Y15" s="619"/>
      <c r="AA15" s="590" t="s">
        <v>1253</v>
      </c>
      <c r="AB15" s="590"/>
      <c r="AC15" s="590"/>
      <c r="AD15" s="590"/>
      <c r="AE15" s="590" t="s">
        <v>1254</v>
      </c>
      <c r="AF15" s="590"/>
      <c r="AG15" s="590"/>
      <c r="AH15" s="590"/>
      <c r="AI15" s="590" t="s">
        <v>1255</v>
      </c>
      <c r="AJ15" s="590"/>
      <c r="AK15" s="590"/>
      <c r="AL15" s="590"/>
      <c r="AM15" s="590" t="s">
        <v>1256</v>
      </c>
      <c r="AN15" s="590"/>
      <c r="AO15" s="590"/>
      <c r="AP15" s="590"/>
    </row>
    <row r="16" spans="1:256" s="62" customFormat="1" ht="99" customHeight="1" x14ac:dyDescent="0.25">
      <c r="A16" s="715"/>
      <c r="B16" s="715"/>
      <c r="C16" s="715"/>
      <c r="D16" s="715"/>
      <c r="E16" s="715"/>
      <c r="F16" s="715"/>
      <c r="G16" s="715"/>
      <c r="H16" s="715"/>
      <c r="I16" s="715"/>
      <c r="J16" s="719"/>
      <c r="K16" s="720"/>
      <c r="L16" s="720"/>
      <c r="M16" s="720"/>
      <c r="N16" s="720"/>
      <c r="O16" s="721"/>
      <c r="P16" s="691"/>
      <c r="Q16" s="691"/>
      <c r="R16" s="691"/>
      <c r="S16" s="691"/>
      <c r="T16" s="768"/>
      <c r="U16" s="1217"/>
      <c r="V16" s="164" t="s">
        <v>11</v>
      </c>
      <c r="W16" s="164" t="s">
        <v>12</v>
      </c>
      <c r="X16" s="165" t="s">
        <v>9</v>
      </c>
      <c r="Y16" s="166" t="s">
        <v>10</v>
      </c>
      <c r="AA16" s="201" t="s">
        <v>13</v>
      </c>
      <c r="AB16" s="201" t="s">
        <v>14</v>
      </c>
      <c r="AC16" s="165" t="s">
        <v>9</v>
      </c>
      <c r="AD16" s="166" t="s">
        <v>10</v>
      </c>
      <c r="AE16" s="201" t="s">
        <v>13</v>
      </c>
      <c r="AF16" s="201" t="s">
        <v>14</v>
      </c>
      <c r="AG16" s="165" t="s">
        <v>9</v>
      </c>
      <c r="AH16" s="166" t="s">
        <v>10</v>
      </c>
      <c r="AI16" s="201" t="s">
        <v>13</v>
      </c>
      <c r="AJ16" s="201" t="s">
        <v>14</v>
      </c>
      <c r="AK16" s="165" t="s">
        <v>9</v>
      </c>
      <c r="AL16" s="166" t="s">
        <v>10</v>
      </c>
      <c r="AM16" s="201" t="s">
        <v>13</v>
      </c>
      <c r="AN16" s="201" t="s">
        <v>14</v>
      </c>
      <c r="AO16" s="165" t="s">
        <v>9</v>
      </c>
      <c r="AP16" s="166" t="s">
        <v>10</v>
      </c>
    </row>
    <row r="17" spans="1:42" ht="245.25" customHeight="1" x14ac:dyDescent="0.25">
      <c r="A17" s="948" t="s">
        <v>368</v>
      </c>
      <c r="B17" s="954"/>
      <c r="C17" s="949"/>
      <c r="D17" s="735" t="s">
        <v>47</v>
      </c>
      <c r="E17" s="735"/>
      <c r="F17" s="735" t="s">
        <v>48</v>
      </c>
      <c r="G17" s="735"/>
      <c r="H17" s="735"/>
      <c r="I17" s="118" t="s">
        <v>50</v>
      </c>
      <c r="J17" s="1336" t="s">
        <v>359</v>
      </c>
      <c r="K17" s="1336"/>
      <c r="L17" s="1336"/>
      <c r="M17" s="1336"/>
      <c r="N17" s="1336"/>
      <c r="O17" s="1336"/>
      <c r="P17" s="722" t="str">
        <f>'Oficina de Control Interno'!P18:S18</f>
        <v>Índice de gobierno abierto
El seguimiento lo hace SEC.GENERAL</v>
      </c>
      <c r="Q17" s="624"/>
      <c r="R17" s="624"/>
      <c r="S17" s="625"/>
      <c r="T17" s="79" t="str">
        <f>'Oficina de Control Interno'!T18</f>
        <v>C</v>
      </c>
      <c r="U17" s="133">
        <f>'Oficina de Control Interno'!U18</f>
        <v>10</v>
      </c>
      <c r="V17" s="373">
        <f>'Oficina de Control Interno'!V18</f>
        <v>10</v>
      </c>
      <c r="W17" s="373"/>
      <c r="X17" s="356">
        <f>W17/V17</f>
        <v>0</v>
      </c>
      <c r="Y17" s="42">
        <f t="shared" ref="Y17:Y25" si="0">X17</f>
        <v>0</v>
      </c>
      <c r="AA17" s="377"/>
      <c r="AB17" s="377"/>
      <c r="AC17" s="356" t="e">
        <f>AB17/AA17</f>
        <v>#DIV/0!</v>
      </c>
      <c r="AD17" s="42" t="e">
        <f>AC17</f>
        <v>#DIV/0!</v>
      </c>
      <c r="AE17" s="377"/>
      <c r="AF17" s="377"/>
      <c r="AG17" s="356" t="e">
        <f>AF17/AE17</f>
        <v>#DIV/0!</v>
      </c>
      <c r="AH17" s="42" t="e">
        <f>AG17</f>
        <v>#DIV/0!</v>
      </c>
      <c r="AI17" s="377"/>
      <c r="AJ17" s="377"/>
      <c r="AK17" s="356" t="e">
        <f>AJ17/AI17</f>
        <v>#DIV/0!</v>
      </c>
      <c r="AL17" s="42" t="e">
        <f>AK17</f>
        <v>#DIV/0!</v>
      </c>
      <c r="AM17" s="377">
        <f>+V17</f>
        <v>10</v>
      </c>
      <c r="AN17" s="377"/>
      <c r="AO17" s="356">
        <f>AN17/AM17</f>
        <v>0</v>
      </c>
      <c r="AP17" s="42">
        <f>AO17</f>
        <v>0</v>
      </c>
    </row>
    <row r="18" spans="1:42" ht="358.5" customHeight="1" x14ac:dyDescent="0.25">
      <c r="A18" s="950"/>
      <c r="B18" s="955"/>
      <c r="C18" s="951"/>
      <c r="D18" s="735" t="s">
        <v>156</v>
      </c>
      <c r="E18" s="735"/>
      <c r="F18" s="735" t="s">
        <v>157</v>
      </c>
      <c r="G18" s="735"/>
      <c r="H18" s="735"/>
      <c r="I18" s="118" t="s">
        <v>50</v>
      </c>
      <c r="J18" s="1336" t="s">
        <v>374</v>
      </c>
      <c r="K18" s="1336"/>
      <c r="L18" s="1336"/>
      <c r="M18" s="1336"/>
      <c r="N18" s="1336"/>
      <c r="O18" s="1336"/>
      <c r="P18" s="722" t="str">
        <f>'Oficina de Control Interno'!P19:S19</f>
        <v>Porcentaje del Índice de satisfacción ciudadana y de las entidades distritales, frente a los servicios prestados por el Archivo de Bogotá</v>
      </c>
      <c r="Q18" s="624"/>
      <c r="R18" s="624"/>
      <c r="S18" s="625"/>
      <c r="T18" s="80" t="s">
        <v>52</v>
      </c>
      <c r="U18" s="410">
        <f>'Oficina de Control Interno'!U19</f>
        <v>0.98</v>
      </c>
      <c r="V18" s="409">
        <f>'Oficina de Control Interno'!V19</f>
        <v>0.98</v>
      </c>
      <c r="W18" s="373"/>
      <c r="X18" s="356">
        <f>W18/V18</f>
        <v>0</v>
      </c>
      <c r="Y18" s="42">
        <f>X18</f>
        <v>0</v>
      </c>
      <c r="AA18" s="377"/>
      <c r="AB18" s="377"/>
      <c r="AC18" s="356" t="e">
        <f>AB18/AA18</f>
        <v>#DIV/0!</v>
      </c>
      <c r="AD18" s="42" t="e">
        <f>AC18</f>
        <v>#DIV/0!</v>
      </c>
      <c r="AE18" s="377"/>
      <c r="AF18" s="377"/>
      <c r="AG18" s="356" t="e">
        <f>AF18/AE18</f>
        <v>#DIV/0!</v>
      </c>
      <c r="AH18" s="42" t="e">
        <f>AG18</f>
        <v>#DIV/0!</v>
      </c>
      <c r="AI18" s="377"/>
      <c r="AJ18" s="377"/>
      <c r="AK18" s="356" t="e">
        <f>AJ18/AI18</f>
        <v>#DIV/0!</v>
      </c>
      <c r="AL18" s="42" t="e">
        <f>AK18</f>
        <v>#DIV/0!</v>
      </c>
      <c r="AM18" s="377">
        <f>+V18</f>
        <v>0.98</v>
      </c>
      <c r="AN18" s="377"/>
      <c r="AO18" s="356">
        <f>AN18/AM18</f>
        <v>0</v>
      </c>
      <c r="AP18" s="42">
        <f>AO18</f>
        <v>0</v>
      </c>
    </row>
    <row r="19" spans="1:42" ht="308.25" customHeight="1" x14ac:dyDescent="0.25">
      <c r="A19" s="950"/>
      <c r="B19" s="955"/>
      <c r="C19" s="951"/>
      <c r="D19" s="735" t="s">
        <v>369</v>
      </c>
      <c r="E19" s="735"/>
      <c r="F19" s="735" t="s">
        <v>661</v>
      </c>
      <c r="G19" s="735"/>
      <c r="H19" s="735"/>
      <c r="I19" s="118" t="s">
        <v>50</v>
      </c>
      <c r="J19" s="731" t="s">
        <v>375</v>
      </c>
      <c r="K19" s="732"/>
      <c r="L19" s="732"/>
      <c r="M19" s="732"/>
      <c r="N19" s="732"/>
      <c r="O19" s="733"/>
      <c r="P19" s="722" t="str">
        <f>'Oficina de Control Interno'!P20:S20</f>
        <v>Puntos del índice de Desarrollo del Servicio Civil incrementados</v>
      </c>
      <c r="Q19" s="624"/>
      <c r="R19" s="624"/>
      <c r="S19" s="625"/>
      <c r="T19" s="394" t="s">
        <v>58</v>
      </c>
      <c r="U19" s="130">
        <f>'Oficina de Control Interno'!U20</f>
        <v>4</v>
      </c>
      <c r="V19" s="373">
        <f>'Oficina de Control Interno'!V20</f>
        <v>1</v>
      </c>
      <c r="W19" s="373"/>
      <c r="X19" s="356">
        <f>W19/V19</f>
        <v>0</v>
      </c>
      <c r="Y19" s="42">
        <f>X19</f>
        <v>0</v>
      </c>
      <c r="AA19" s="377"/>
      <c r="AB19" s="377"/>
      <c r="AC19" s="356" t="e">
        <f>AB19/AA19</f>
        <v>#DIV/0!</v>
      </c>
      <c r="AD19" s="42" t="e">
        <f>AC19</f>
        <v>#DIV/0!</v>
      </c>
      <c r="AE19" s="377"/>
      <c r="AF19" s="377"/>
      <c r="AG19" s="356" t="e">
        <f>AF19/AE19</f>
        <v>#DIV/0!</v>
      </c>
      <c r="AH19" s="42" t="e">
        <f>AG19</f>
        <v>#DIV/0!</v>
      </c>
      <c r="AI19" s="377"/>
      <c r="AJ19" s="377"/>
      <c r="AK19" s="356" t="e">
        <f>AJ19/AI19</f>
        <v>#DIV/0!</v>
      </c>
      <c r="AL19" s="42" t="e">
        <f>AK19</f>
        <v>#DIV/0!</v>
      </c>
      <c r="AM19" s="377">
        <f>+V19</f>
        <v>1</v>
      </c>
      <c r="AN19" s="377"/>
      <c r="AO19" s="356">
        <f>AN19/AM19</f>
        <v>0</v>
      </c>
      <c r="AP19" s="42">
        <f>AO19</f>
        <v>0</v>
      </c>
    </row>
    <row r="20" spans="1:42" ht="291" customHeight="1" x14ac:dyDescent="0.25">
      <c r="A20" s="950"/>
      <c r="B20" s="955"/>
      <c r="C20" s="951"/>
      <c r="D20" s="735" t="s">
        <v>370</v>
      </c>
      <c r="E20" s="735"/>
      <c r="F20" s="735" t="s">
        <v>229</v>
      </c>
      <c r="G20" s="735"/>
      <c r="H20" s="735"/>
      <c r="I20" s="118" t="s">
        <v>50</v>
      </c>
      <c r="J20" s="731" t="s">
        <v>160</v>
      </c>
      <c r="K20" s="732"/>
      <c r="L20" s="732"/>
      <c r="M20" s="732"/>
      <c r="N20" s="732"/>
      <c r="O20" s="733"/>
      <c r="P20" s="722" t="str">
        <f>'Oficina de Control Interno'!P21:S21</f>
        <v>Porcentaje de personas con discapacidad vinculadas laboralmente como servidores públicos</v>
      </c>
      <c r="Q20" s="624"/>
      <c r="R20" s="624"/>
      <c r="S20" s="625"/>
      <c r="T20" s="79" t="s">
        <v>52</v>
      </c>
      <c r="U20" s="129">
        <f>'Oficina de Control Interno'!U21</f>
        <v>0.1</v>
      </c>
      <c r="V20" s="1366" t="str">
        <f>'Oficina de Control Interno'!V21</f>
        <v>CUMPLIDA EN 2017</v>
      </c>
      <c r="W20" s="1367"/>
      <c r="X20" s="1368"/>
      <c r="Y20" s="42">
        <f t="shared" si="0"/>
        <v>0</v>
      </c>
      <c r="AA20" s="661" t="str">
        <f>V20</f>
        <v>CUMPLIDA EN 2017</v>
      </c>
      <c r="AB20" s="662"/>
      <c r="AC20" s="662"/>
      <c r="AD20" s="662"/>
      <c r="AE20" s="662"/>
      <c r="AF20" s="662"/>
      <c r="AG20" s="662"/>
      <c r="AH20" s="662"/>
      <c r="AI20" s="662"/>
      <c r="AJ20" s="662"/>
      <c r="AK20" s="662"/>
      <c r="AL20" s="662"/>
      <c r="AM20" s="662"/>
      <c r="AN20" s="662"/>
      <c r="AO20" s="662"/>
      <c r="AP20" s="663"/>
    </row>
    <row r="21" spans="1:42" ht="237.75" customHeight="1" x14ac:dyDescent="0.25">
      <c r="A21" s="950"/>
      <c r="B21" s="955"/>
      <c r="C21" s="951"/>
      <c r="D21" s="886" t="s">
        <v>47</v>
      </c>
      <c r="E21" s="888"/>
      <c r="F21" s="886" t="s">
        <v>48</v>
      </c>
      <c r="G21" s="887"/>
      <c r="H21" s="888"/>
      <c r="I21" s="1206" t="s">
        <v>13</v>
      </c>
      <c r="J21" s="735" t="s">
        <v>49</v>
      </c>
      <c r="K21" s="735"/>
      <c r="L21" s="735"/>
      <c r="M21" s="735"/>
      <c r="N21" s="735"/>
      <c r="O21" s="735"/>
      <c r="P21" s="722" t="str">
        <f>'Oficina de Control Interno'!P22:S22</f>
        <v>391 - % de sostenibilidad del Sistema Integrado de Gestión en el Gobierno Distrital</v>
      </c>
      <c r="Q21" s="624"/>
      <c r="R21" s="624"/>
      <c r="S21" s="625"/>
      <c r="T21" s="95" t="s">
        <v>52</v>
      </c>
      <c r="U21" s="129">
        <f>'Oficina de Control Interno'!U22</f>
        <v>0.9</v>
      </c>
      <c r="V21" s="1366" t="str">
        <f>'Oficina de Control Interno'!V22</f>
        <v>FINALIZADA EN 2018</v>
      </c>
      <c r="W21" s="1367"/>
      <c r="X21" s="1368"/>
      <c r="Y21" s="42">
        <f t="shared" si="0"/>
        <v>0</v>
      </c>
      <c r="AA21" s="661" t="str">
        <f>V21</f>
        <v>FINALIZADA EN 2018</v>
      </c>
      <c r="AB21" s="662"/>
      <c r="AC21" s="662"/>
      <c r="AD21" s="662"/>
      <c r="AE21" s="662"/>
      <c r="AF21" s="662"/>
      <c r="AG21" s="662"/>
      <c r="AH21" s="662"/>
      <c r="AI21" s="662"/>
      <c r="AJ21" s="662"/>
      <c r="AK21" s="662"/>
      <c r="AL21" s="662"/>
      <c r="AM21" s="662"/>
      <c r="AN21" s="662"/>
      <c r="AO21" s="662"/>
      <c r="AP21" s="663"/>
    </row>
    <row r="22" spans="1:42" ht="312.75" customHeight="1" x14ac:dyDescent="0.25">
      <c r="A22" s="950"/>
      <c r="B22" s="955"/>
      <c r="C22" s="951"/>
      <c r="D22" s="892"/>
      <c r="E22" s="894"/>
      <c r="F22" s="892"/>
      <c r="G22" s="893"/>
      <c r="H22" s="894"/>
      <c r="I22" s="1207"/>
      <c r="J22" s="727" t="str">
        <f>'Dirección G. Corporativa'!J18:O18</f>
        <v>71 - Incrementar a un 90% la sostenibilidad del SIG en el Gobierno Distrital</v>
      </c>
      <c r="K22" s="728"/>
      <c r="L22" s="728"/>
      <c r="M22" s="728"/>
      <c r="N22" s="728"/>
      <c r="O22" s="729"/>
      <c r="P22" s="722" t="str">
        <f>'Oficina de Control Interno'!P23:S23</f>
        <v>557 - Porcentaje de ejecución del Plan de Adecuación y Sostenibilidad SIGD - MIPG en las entidades distritales</v>
      </c>
      <c r="Q22" s="624"/>
      <c r="R22" s="624"/>
      <c r="S22" s="625"/>
      <c r="T22" s="95" t="s">
        <v>58</v>
      </c>
      <c r="U22" s="410">
        <f>'Oficina de Control Interno'!U23</f>
        <v>1</v>
      </c>
      <c r="V22" s="170">
        <f>'Oficina de Control Interno'!V23</f>
        <v>1</v>
      </c>
      <c r="W22" s="373"/>
      <c r="X22" s="356">
        <f>W22/V22</f>
        <v>0</v>
      </c>
      <c r="Y22" s="42">
        <f t="shared" si="0"/>
        <v>0</v>
      </c>
      <c r="AA22" s="377"/>
      <c r="AB22" s="377"/>
      <c r="AC22" s="356" t="e">
        <f>AB22/AA22</f>
        <v>#DIV/0!</v>
      </c>
      <c r="AD22" s="42" t="e">
        <f>AC22</f>
        <v>#DIV/0!</v>
      </c>
      <c r="AE22" s="377"/>
      <c r="AF22" s="377"/>
      <c r="AG22" s="356" t="e">
        <f>AF22/AE22</f>
        <v>#DIV/0!</v>
      </c>
      <c r="AH22" s="42" t="e">
        <f>AG22</f>
        <v>#DIV/0!</v>
      </c>
      <c r="AI22" s="377"/>
      <c r="AJ22" s="377"/>
      <c r="AK22" s="356" t="e">
        <f>AJ22/AI22</f>
        <v>#DIV/0!</v>
      </c>
      <c r="AL22" s="42" t="e">
        <f>AK22</f>
        <v>#DIV/0!</v>
      </c>
      <c r="AM22" s="377">
        <f>+V22</f>
        <v>1</v>
      </c>
      <c r="AN22" s="377"/>
      <c r="AO22" s="356">
        <f>AN22/AM22</f>
        <v>0</v>
      </c>
      <c r="AP22" s="42">
        <f>AO22</f>
        <v>0</v>
      </c>
    </row>
    <row r="23" spans="1:42" ht="216.75" customHeight="1" x14ac:dyDescent="0.25">
      <c r="A23" s="950"/>
      <c r="B23" s="955"/>
      <c r="C23" s="951"/>
      <c r="D23" s="735" t="s">
        <v>156</v>
      </c>
      <c r="E23" s="735"/>
      <c r="F23" s="735" t="s">
        <v>157</v>
      </c>
      <c r="G23" s="735"/>
      <c r="H23" s="735"/>
      <c r="I23" s="118" t="s">
        <v>13</v>
      </c>
      <c r="J23" s="735" t="s">
        <v>371</v>
      </c>
      <c r="K23" s="735"/>
      <c r="L23" s="735"/>
      <c r="M23" s="735"/>
      <c r="N23" s="735"/>
      <c r="O23" s="735"/>
      <c r="P23" s="722" t="str">
        <f>'Oficina de Control Interno'!P24:S24</f>
        <v>411 -% de intervención en infraestructura física y dotacional</v>
      </c>
      <c r="Q23" s="624"/>
      <c r="R23" s="624"/>
      <c r="S23" s="625"/>
      <c r="T23" s="79" t="s">
        <v>52</v>
      </c>
      <c r="U23" s="410">
        <f>'Oficina de Control Interno'!U24</f>
        <v>1</v>
      </c>
      <c r="V23" s="170">
        <f>'Oficina de Control Interno'!V24</f>
        <v>1</v>
      </c>
      <c r="W23" s="373"/>
      <c r="X23" s="356">
        <f>W23/V23</f>
        <v>0</v>
      </c>
      <c r="Y23" s="42">
        <f t="shared" si="0"/>
        <v>0</v>
      </c>
      <c r="AA23" s="377"/>
      <c r="AB23" s="377"/>
      <c r="AC23" s="356" t="e">
        <f>AB23/AA23</f>
        <v>#DIV/0!</v>
      </c>
      <c r="AD23" s="42" t="e">
        <f>AC23</f>
        <v>#DIV/0!</v>
      </c>
      <c r="AE23" s="377"/>
      <c r="AF23" s="377"/>
      <c r="AG23" s="356" t="e">
        <f>AF23/AE23</f>
        <v>#DIV/0!</v>
      </c>
      <c r="AH23" s="42" t="e">
        <f>AG23</f>
        <v>#DIV/0!</v>
      </c>
      <c r="AI23" s="377"/>
      <c r="AJ23" s="377"/>
      <c r="AK23" s="356" t="e">
        <f>AJ23/AI23</f>
        <v>#DIV/0!</v>
      </c>
      <c r="AL23" s="42" t="e">
        <f>AK23</f>
        <v>#DIV/0!</v>
      </c>
      <c r="AM23" s="377">
        <f>+V23</f>
        <v>1</v>
      </c>
      <c r="AN23" s="377"/>
      <c r="AO23" s="356">
        <f>AN23/AM23</f>
        <v>0</v>
      </c>
      <c r="AP23" s="42">
        <f>AO23</f>
        <v>0</v>
      </c>
    </row>
    <row r="24" spans="1:42" ht="392.25" customHeight="1" x14ac:dyDescent="0.25">
      <c r="A24" s="950"/>
      <c r="B24" s="955"/>
      <c r="C24" s="951"/>
      <c r="D24" s="735" t="s">
        <v>369</v>
      </c>
      <c r="E24" s="735"/>
      <c r="F24" s="735" t="s">
        <v>356</v>
      </c>
      <c r="G24" s="735"/>
      <c r="H24" s="735"/>
      <c r="I24" s="118" t="s">
        <v>13</v>
      </c>
      <c r="J24" s="735" t="s">
        <v>357</v>
      </c>
      <c r="K24" s="735"/>
      <c r="L24" s="735"/>
      <c r="M24" s="735"/>
      <c r="N24" s="735"/>
      <c r="O24" s="735"/>
      <c r="P24" s="722" t="str">
        <f>'Oficina de Control Interno'!P25:S25</f>
        <v>452 - Porcentaje de acciones programadas para la construcción de un Gobierno de Tecnologías de la Información - TI y para el fortalecimiento de la arquitectura empresarial.</v>
      </c>
      <c r="Q24" s="624"/>
      <c r="R24" s="624"/>
      <c r="S24" s="625"/>
      <c r="T24" s="80" t="s">
        <v>58</v>
      </c>
      <c r="U24" s="410">
        <f>'Oficina de Control Interno'!U25</f>
        <v>1</v>
      </c>
      <c r="V24" s="170">
        <f>'Oficina de Control Interno'!V25</f>
        <v>1</v>
      </c>
      <c r="W24" s="373"/>
      <c r="X24" s="356">
        <f>W24/V24</f>
        <v>0</v>
      </c>
      <c r="Y24" s="42">
        <f t="shared" si="0"/>
        <v>0</v>
      </c>
      <c r="AA24" s="377"/>
      <c r="AB24" s="377"/>
      <c r="AC24" s="356" t="e">
        <f>AB24/AA24</f>
        <v>#DIV/0!</v>
      </c>
      <c r="AD24" s="42" t="e">
        <f>AC24</f>
        <v>#DIV/0!</v>
      </c>
      <c r="AE24" s="377"/>
      <c r="AF24" s="377"/>
      <c r="AG24" s="356" t="e">
        <f>AF24/AE24</f>
        <v>#DIV/0!</v>
      </c>
      <c r="AH24" s="42" t="e">
        <f>AG24</f>
        <v>#DIV/0!</v>
      </c>
      <c r="AI24" s="377"/>
      <c r="AJ24" s="377"/>
      <c r="AK24" s="356" t="e">
        <f>AJ24/AI24</f>
        <v>#DIV/0!</v>
      </c>
      <c r="AL24" s="42" t="e">
        <f>AK24</f>
        <v>#DIV/0!</v>
      </c>
      <c r="AM24" s="377">
        <f>+V24</f>
        <v>1</v>
      </c>
      <c r="AN24" s="377"/>
      <c r="AO24" s="356">
        <f>AN24/AM24</f>
        <v>0</v>
      </c>
      <c r="AP24" s="42">
        <f>AO24</f>
        <v>0</v>
      </c>
    </row>
    <row r="25" spans="1:42" ht="392.25" customHeight="1" x14ac:dyDescent="0.25">
      <c r="A25" s="952"/>
      <c r="B25" s="956"/>
      <c r="C25" s="953"/>
      <c r="D25" s="735" t="s">
        <v>370</v>
      </c>
      <c r="E25" s="735"/>
      <c r="F25" s="735" t="s">
        <v>229</v>
      </c>
      <c r="G25" s="735"/>
      <c r="H25" s="735"/>
      <c r="I25" s="118" t="s">
        <v>13</v>
      </c>
      <c r="J25" s="735" t="s">
        <v>231</v>
      </c>
      <c r="K25" s="735"/>
      <c r="L25" s="735"/>
      <c r="M25" s="735"/>
      <c r="N25" s="735"/>
      <c r="O25" s="735"/>
      <c r="P25" s="722" t="str">
        <f>'Oficina de Control Interno'!P26:S26</f>
        <v>493 - Acciones de participación ciudadana desarrolladas por organizaciones comunales, sociales y comunitarias</v>
      </c>
      <c r="Q25" s="624"/>
      <c r="R25" s="624"/>
      <c r="S25" s="625"/>
      <c r="T25" s="80" t="s">
        <v>52</v>
      </c>
      <c r="U25" s="129">
        <f>'Oficina de Control Interno'!U26</f>
        <v>3</v>
      </c>
      <c r="V25" s="374">
        <f>'Oficina de Control Interno'!V26</f>
        <v>2.75</v>
      </c>
      <c r="W25" s="373"/>
      <c r="X25" s="356">
        <f>W25/V25</f>
        <v>0</v>
      </c>
      <c r="Y25" s="42">
        <f t="shared" si="0"/>
        <v>0</v>
      </c>
      <c r="AA25" s="377"/>
      <c r="AB25" s="377"/>
      <c r="AC25" s="356" t="e">
        <f>AB25/AA25</f>
        <v>#DIV/0!</v>
      </c>
      <c r="AD25" s="42" t="e">
        <f>AC25</f>
        <v>#DIV/0!</v>
      </c>
      <c r="AE25" s="377"/>
      <c r="AF25" s="377"/>
      <c r="AG25" s="356" t="e">
        <f>AF25/AE25</f>
        <v>#DIV/0!</v>
      </c>
      <c r="AH25" s="42" t="e">
        <f>AG25</f>
        <v>#DIV/0!</v>
      </c>
      <c r="AI25" s="377"/>
      <c r="AJ25" s="377"/>
      <c r="AK25" s="356" t="e">
        <f>AJ25/AI25</f>
        <v>#DIV/0!</v>
      </c>
      <c r="AL25" s="42" t="e">
        <f>AK25</f>
        <v>#DIV/0!</v>
      </c>
      <c r="AM25" s="377">
        <f>+V25</f>
        <v>2.75</v>
      </c>
      <c r="AN25" s="377"/>
      <c r="AO25" s="356">
        <f>AN25/AM25</f>
        <v>0</v>
      </c>
      <c r="AP25" s="42">
        <f>AO25</f>
        <v>0</v>
      </c>
    </row>
    <row r="26" spans="1:42" ht="50.25" customHeight="1" x14ac:dyDescent="0.25">
      <c r="A26" s="2"/>
      <c r="B26" s="2"/>
      <c r="C26" s="2"/>
      <c r="D26" s="2"/>
      <c r="E26" s="14"/>
      <c r="F26" s="14"/>
      <c r="G26" s="14"/>
      <c r="H26" s="14"/>
      <c r="I26" s="14"/>
      <c r="J26" s="14"/>
      <c r="K26" s="14"/>
      <c r="L26" s="14"/>
      <c r="M26" s="14"/>
      <c r="N26" s="14"/>
      <c r="O26" s="14"/>
      <c r="P26" s="14"/>
      <c r="Q26" s="14"/>
      <c r="R26" s="14"/>
      <c r="S26" s="84"/>
      <c r="T26" s="14"/>
      <c r="U26" s="14"/>
    </row>
    <row r="27" spans="1:42" ht="95.25" customHeight="1" x14ac:dyDescent="0.25">
      <c r="A27" s="1346" t="s">
        <v>594</v>
      </c>
      <c r="B27" s="1346"/>
      <c r="C27" s="1346"/>
      <c r="D27" s="1346"/>
      <c r="E27" s="1346"/>
      <c r="F27" s="1346"/>
      <c r="G27" s="1346"/>
      <c r="H27" s="1346"/>
      <c r="I27" s="1346"/>
      <c r="J27" s="1346"/>
      <c r="K27" s="1346"/>
      <c r="L27" s="1346"/>
      <c r="M27" s="1346"/>
      <c r="N27" s="1346"/>
      <c r="O27" s="1346"/>
      <c r="P27" s="1346"/>
      <c r="Q27" s="1346"/>
      <c r="R27" s="1346"/>
      <c r="S27" s="1346"/>
      <c r="T27" s="1346"/>
      <c r="U27" s="1346"/>
      <c r="V27" s="1346"/>
      <c r="W27" s="1346"/>
      <c r="X27" s="1346"/>
      <c r="Y27" s="1346"/>
      <c r="AA27" s="644" t="s">
        <v>1252</v>
      </c>
      <c r="AB27" s="645"/>
      <c r="AC27" s="645"/>
      <c r="AD27" s="645"/>
      <c r="AE27" s="645"/>
      <c r="AF27" s="645"/>
      <c r="AG27" s="645"/>
      <c r="AH27" s="645"/>
      <c r="AI27" s="645"/>
      <c r="AJ27" s="645"/>
      <c r="AK27" s="645"/>
      <c r="AL27" s="645"/>
      <c r="AM27" s="645"/>
      <c r="AN27" s="645"/>
      <c r="AO27" s="645"/>
      <c r="AP27" s="646"/>
    </row>
    <row r="28" spans="1:42" x14ac:dyDescent="0.25">
      <c r="A28" s="40"/>
      <c r="B28" s="40"/>
      <c r="C28" s="40"/>
      <c r="D28" s="40"/>
      <c r="E28" s="40"/>
      <c r="F28" s="40"/>
      <c r="G28" s="40"/>
      <c r="H28" s="40"/>
      <c r="I28" s="40"/>
      <c r="J28" s="40"/>
      <c r="K28" s="40"/>
      <c r="L28" s="40"/>
      <c r="M28" s="40"/>
      <c r="N28" s="40"/>
      <c r="O28" s="40"/>
      <c r="P28" s="40"/>
      <c r="Q28" s="40"/>
      <c r="R28" s="40"/>
      <c r="S28" s="85"/>
      <c r="T28" s="40"/>
      <c r="U28" s="40"/>
    </row>
    <row r="29" spans="1:42" s="71" customFormat="1" ht="84" customHeight="1" x14ac:dyDescent="0.25">
      <c r="A29" s="715" t="s">
        <v>15</v>
      </c>
      <c r="B29" s="715"/>
      <c r="C29" s="715"/>
      <c r="D29" s="715"/>
      <c r="E29" s="715"/>
      <c r="F29" s="715"/>
      <c r="G29" s="715"/>
      <c r="H29" s="715"/>
      <c r="I29" s="730" t="s">
        <v>16</v>
      </c>
      <c r="J29" s="730"/>
      <c r="K29" s="730"/>
      <c r="L29" s="730"/>
      <c r="M29" s="730"/>
      <c r="N29" s="730"/>
      <c r="O29" s="715" t="s">
        <v>17</v>
      </c>
      <c r="P29" s="696" t="s">
        <v>18</v>
      </c>
      <c r="Q29" s="697"/>
      <c r="R29" s="698"/>
      <c r="S29" s="709" t="s">
        <v>148</v>
      </c>
      <c r="T29" s="767" t="s">
        <v>7</v>
      </c>
      <c r="U29" s="1216" t="s">
        <v>1310</v>
      </c>
      <c r="V29" s="619">
        <v>2020</v>
      </c>
      <c r="W29" s="619"/>
      <c r="X29" s="619"/>
      <c r="Y29" s="619"/>
      <c r="AA29" s="590" t="s">
        <v>1253</v>
      </c>
      <c r="AB29" s="590"/>
      <c r="AC29" s="590"/>
      <c r="AD29" s="590"/>
      <c r="AE29" s="590" t="s">
        <v>1254</v>
      </c>
      <c r="AF29" s="590"/>
      <c r="AG29" s="590"/>
      <c r="AH29" s="590"/>
      <c r="AI29" s="590" t="s">
        <v>1255</v>
      </c>
      <c r="AJ29" s="590"/>
      <c r="AK29" s="590"/>
      <c r="AL29" s="590"/>
      <c r="AM29" s="590" t="s">
        <v>1256</v>
      </c>
      <c r="AN29" s="590"/>
      <c r="AO29" s="590"/>
      <c r="AP29" s="590"/>
    </row>
    <row r="30" spans="1:42" s="71" customFormat="1" ht="84" customHeight="1" x14ac:dyDescent="0.25">
      <c r="A30" s="715"/>
      <c r="B30" s="715"/>
      <c r="C30" s="715"/>
      <c r="D30" s="715"/>
      <c r="E30" s="715"/>
      <c r="F30" s="715"/>
      <c r="G30" s="715"/>
      <c r="H30" s="715"/>
      <c r="I30" s="730"/>
      <c r="J30" s="730"/>
      <c r="K30" s="730"/>
      <c r="L30" s="730"/>
      <c r="M30" s="730"/>
      <c r="N30" s="730"/>
      <c r="O30" s="715"/>
      <c r="P30" s="699"/>
      <c r="Q30" s="700"/>
      <c r="R30" s="701"/>
      <c r="S30" s="710"/>
      <c r="T30" s="768"/>
      <c r="U30" s="1217"/>
      <c r="V30" s="164" t="s">
        <v>11</v>
      </c>
      <c r="W30" s="164" t="s">
        <v>12</v>
      </c>
      <c r="X30" s="165" t="s">
        <v>9</v>
      </c>
      <c r="Y30" s="166" t="s">
        <v>10</v>
      </c>
      <c r="AA30" s="201" t="s">
        <v>13</v>
      </c>
      <c r="AB30" s="201" t="s">
        <v>14</v>
      </c>
      <c r="AC30" s="165" t="s">
        <v>9</v>
      </c>
      <c r="AD30" s="166" t="s">
        <v>10</v>
      </c>
      <c r="AE30" s="201" t="s">
        <v>13</v>
      </c>
      <c r="AF30" s="201" t="s">
        <v>14</v>
      </c>
      <c r="AG30" s="165" t="s">
        <v>9</v>
      </c>
      <c r="AH30" s="166" t="s">
        <v>10</v>
      </c>
      <c r="AI30" s="201" t="s">
        <v>13</v>
      </c>
      <c r="AJ30" s="201" t="s">
        <v>14</v>
      </c>
      <c r="AK30" s="165" t="s">
        <v>9</v>
      </c>
      <c r="AL30" s="166" t="s">
        <v>10</v>
      </c>
      <c r="AM30" s="201" t="s">
        <v>13</v>
      </c>
      <c r="AN30" s="201" t="s">
        <v>14</v>
      </c>
      <c r="AO30" s="165" t="s">
        <v>9</v>
      </c>
      <c r="AP30" s="166" t="s">
        <v>10</v>
      </c>
    </row>
    <row r="31" spans="1:42" s="71" customFormat="1" ht="317.25" customHeight="1" x14ac:dyDescent="0.25">
      <c r="A31" s="1325" t="s">
        <v>310</v>
      </c>
      <c r="B31" s="1326"/>
      <c r="C31" s="1326"/>
      <c r="D31" s="1326"/>
      <c r="E31" s="1326"/>
      <c r="F31" s="1326"/>
      <c r="G31" s="1326"/>
      <c r="H31" s="1327"/>
      <c r="I31" s="1328" t="s">
        <v>56</v>
      </c>
      <c r="J31" s="1328"/>
      <c r="K31" s="1328"/>
      <c r="L31" s="1328"/>
      <c r="M31" s="1328"/>
      <c r="N31" s="1328"/>
      <c r="O31" s="78">
        <v>123</v>
      </c>
      <c r="P31" s="1257" t="s">
        <v>57</v>
      </c>
      <c r="Q31" s="1257"/>
      <c r="R31" s="1257"/>
      <c r="S31" s="93" t="s">
        <v>184</v>
      </c>
      <c r="T31" s="80" t="s">
        <v>52</v>
      </c>
      <c r="U31" s="23">
        <v>1</v>
      </c>
      <c r="V31" s="377">
        <f>'Dirección G. Corporativa'!V30</f>
        <v>100</v>
      </c>
      <c r="W31" s="373"/>
      <c r="X31" s="356">
        <f>W31/V31</f>
        <v>0</v>
      </c>
      <c r="Y31" s="42">
        <f>X31</f>
        <v>0</v>
      </c>
      <c r="Z31" s="46"/>
      <c r="AA31" s="377"/>
      <c r="AB31" s="377"/>
      <c r="AC31" s="356" t="e">
        <f>AB31/AA31</f>
        <v>#DIV/0!</v>
      </c>
      <c r="AD31" s="42" t="e">
        <f>AC31</f>
        <v>#DIV/0!</v>
      </c>
      <c r="AE31" s="377"/>
      <c r="AF31" s="377"/>
      <c r="AG31" s="356" t="e">
        <f>AF31/AE31</f>
        <v>#DIV/0!</v>
      </c>
      <c r="AH31" s="42" t="e">
        <f>AG31</f>
        <v>#DIV/0!</v>
      </c>
      <c r="AI31" s="377"/>
      <c r="AJ31" s="377"/>
      <c r="AK31" s="356" t="e">
        <f>AJ31/AI31</f>
        <v>#DIV/0!</v>
      </c>
      <c r="AL31" s="42" t="e">
        <f>AK31</f>
        <v>#DIV/0!</v>
      </c>
      <c r="AM31" s="377">
        <f>+V31</f>
        <v>100</v>
      </c>
      <c r="AN31" s="377"/>
      <c r="AO31" s="356">
        <f>AN31/AM31</f>
        <v>0</v>
      </c>
      <c r="AP31" s="42">
        <f>AO31</f>
        <v>0</v>
      </c>
    </row>
    <row r="32" spans="1:42" ht="12.75" customHeight="1" x14ac:dyDescent="0.25">
      <c r="A32" s="2"/>
      <c r="B32" s="2"/>
      <c r="C32" s="2"/>
      <c r="D32" s="2"/>
      <c r="E32" s="14"/>
      <c r="F32" s="14"/>
      <c r="G32" s="14"/>
      <c r="H32" s="14"/>
      <c r="I32" s="14"/>
      <c r="J32" s="14"/>
      <c r="K32" s="14"/>
      <c r="L32" s="14"/>
      <c r="M32" s="14"/>
      <c r="N32" s="14"/>
      <c r="O32" s="14"/>
      <c r="P32" s="14"/>
      <c r="Q32" s="14"/>
      <c r="R32" s="14"/>
      <c r="S32" s="84"/>
      <c r="T32" s="14"/>
      <c r="U32" s="14"/>
    </row>
    <row r="33" spans="1:256" ht="12.75" customHeight="1" x14ac:dyDescent="0.25">
      <c r="A33" s="2"/>
      <c r="B33" s="2"/>
      <c r="C33" s="2"/>
      <c r="D33" s="2"/>
      <c r="E33" s="14"/>
      <c r="F33" s="14"/>
      <c r="G33" s="14"/>
      <c r="H33" s="14"/>
      <c r="I33" s="14"/>
      <c r="J33" s="14"/>
      <c r="K33" s="14"/>
      <c r="L33" s="14"/>
      <c r="M33" s="14"/>
      <c r="N33" s="14"/>
      <c r="O33" s="14"/>
      <c r="P33" s="14"/>
      <c r="Q33" s="14"/>
      <c r="R33" s="14"/>
      <c r="S33" s="84"/>
      <c r="T33" s="14"/>
      <c r="U33" s="14"/>
    </row>
    <row r="34" spans="1:256" ht="117.75" customHeight="1" x14ac:dyDescent="0.25">
      <c r="A34" s="596" t="s">
        <v>608</v>
      </c>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row>
    <row r="35" spans="1:256" s="15" customFormat="1" ht="12" customHeight="1" x14ac:dyDescent="0.25">
      <c r="A35" s="5"/>
      <c r="B35" s="5"/>
      <c r="C35" s="5"/>
      <c r="D35" s="5"/>
      <c r="E35" s="5"/>
      <c r="F35" s="5"/>
      <c r="G35" s="5"/>
      <c r="H35" s="5"/>
      <c r="I35" s="5"/>
      <c r="J35" s="5"/>
      <c r="K35" s="5"/>
      <c r="L35" s="5"/>
      <c r="M35" s="5"/>
      <c r="N35" s="5"/>
      <c r="O35" s="5"/>
      <c r="P35" s="5"/>
      <c r="Q35" s="5"/>
      <c r="R35" s="5"/>
      <c r="S35" s="5"/>
      <c r="T35" s="5"/>
      <c r="U35" s="5"/>
    </row>
    <row r="36" spans="1:256" s="15" customFormat="1" ht="92.25" customHeight="1" x14ac:dyDescent="0.25">
      <c r="A36" s="739" t="s">
        <v>59</v>
      </c>
      <c r="B36" s="739"/>
      <c r="C36" s="935" t="s">
        <v>60</v>
      </c>
      <c r="D36" s="935"/>
      <c r="E36" s="935"/>
      <c r="F36" s="935"/>
      <c r="G36" s="935"/>
      <c r="H36" s="935"/>
      <c r="I36" s="935"/>
      <c r="J36" s="935"/>
      <c r="K36" s="935"/>
      <c r="L36" s="935"/>
      <c r="M36" s="935"/>
      <c r="N36" s="935"/>
      <c r="O36" s="935"/>
      <c r="P36" s="935"/>
      <c r="Q36" s="935"/>
      <c r="R36" s="935"/>
      <c r="S36" s="935"/>
      <c r="T36" s="935"/>
      <c r="U36" s="935"/>
      <c r="V36" s="935"/>
      <c r="W36" s="935"/>
      <c r="X36" s="935"/>
      <c r="Y36" s="935"/>
    </row>
    <row r="37" spans="1:256" s="15" customFormat="1" ht="94.5" customHeight="1" x14ac:dyDescent="0.25">
      <c r="A37" s="739" t="s">
        <v>19</v>
      </c>
      <c r="B37" s="739"/>
      <c r="C37" s="935" t="s">
        <v>61</v>
      </c>
      <c r="D37" s="935"/>
      <c r="E37" s="935"/>
      <c r="F37" s="935"/>
      <c r="G37" s="935"/>
      <c r="H37" s="935"/>
      <c r="I37" s="935"/>
      <c r="J37" s="935"/>
      <c r="K37" s="935"/>
      <c r="L37" s="935"/>
      <c r="M37" s="935"/>
      <c r="N37" s="935"/>
      <c r="O37" s="935"/>
      <c r="P37" s="935"/>
      <c r="Q37" s="935"/>
      <c r="R37" s="935"/>
      <c r="S37" s="935"/>
      <c r="T37" s="935"/>
      <c r="U37" s="935"/>
      <c r="V37" s="935"/>
      <c r="W37" s="935"/>
      <c r="X37" s="935"/>
      <c r="Y37" s="935"/>
    </row>
    <row r="38" spans="1:256" s="15" customFormat="1" ht="159.75" customHeight="1" x14ac:dyDescent="0.25">
      <c r="A38" s="739" t="s">
        <v>62</v>
      </c>
      <c r="B38" s="739"/>
      <c r="C38" s="935" t="s">
        <v>63</v>
      </c>
      <c r="D38" s="935"/>
      <c r="E38" s="935"/>
      <c r="F38" s="935"/>
      <c r="G38" s="935"/>
      <c r="H38" s="935"/>
      <c r="I38" s="935"/>
      <c r="J38" s="935"/>
      <c r="K38" s="935"/>
      <c r="L38" s="935"/>
      <c r="M38" s="935"/>
      <c r="N38" s="935"/>
      <c r="O38" s="935"/>
      <c r="P38" s="935"/>
      <c r="Q38" s="935"/>
      <c r="R38" s="935"/>
      <c r="S38" s="935"/>
      <c r="T38" s="935"/>
      <c r="U38" s="935"/>
      <c r="V38" s="935"/>
      <c r="W38" s="935"/>
      <c r="X38" s="935"/>
      <c r="Y38" s="935"/>
      <c r="AA38" s="644" t="s">
        <v>1252</v>
      </c>
      <c r="AB38" s="645"/>
      <c r="AC38" s="645"/>
      <c r="AD38" s="645"/>
      <c r="AE38" s="645"/>
      <c r="AF38" s="645"/>
      <c r="AG38" s="645"/>
      <c r="AH38" s="645"/>
      <c r="AI38" s="645"/>
      <c r="AJ38" s="645"/>
      <c r="AK38" s="645"/>
      <c r="AL38" s="645"/>
      <c r="AM38" s="645"/>
      <c r="AN38" s="645"/>
      <c r="AO38" s="645"/>
      <c r="AP38" s="646"/>
    </row>
    <row r="39" spans="1:256" s="15" customFormat="1" ht="17.25" customHeight="1" x14ac:dyDescent="0.25">
      <c r="A39" s="5"/>
      <c r="B39" s="5"/>
      <c r="C39" s="5"/>
      <c r="D39" s="5"/>
      <c r="E39" s="5"/>
      <c r="F39" s="5"/>
      <c r="G39" s="5"/>
      <c r="H39" s="5"/>
      <c r="I39" s="5"/>
      <c r="J39" s="5"/>
      <c r="K39" s="5"/>
      <c r="L39" s="5"/>
      <c r="M39" s="5"/>
      <c r="N39" s="5"/>
      <c r="O39" s="5"/>
      <c r="P39" s="5"/>
      <c r="Q39" s="5"/>
      <c r="R39" s="5"/>
      <c r="S39" s="5"/>
      <c r="T39" s="5"/>
      <c r="U39" s="5"/>
      <c r="AA39" s="46"/>
      <c r="AB39" s="46"/>
      <c r="AC39" s="46"/>
      <c r="AD39" s="46"/>
      <c r="AE39" s="46"/>
      <c r="AF39" s="46"/>
      <c r="AG39" s="46"/>
      <c r="AH39" s="46"/>
      <c r="AI39" s="46"/>
      <c r="AJ39" s="46"/>
      <c r="AK39" s="46"/>
      <c r="AL39" s="46"/>
      <c r="AM39" s="46"/>
      <c r="AN39" s="46"/>
      <c r="AO39" s="46"/>
      <c r="AP39" s="46"/>
    </row>
    <row r="40" spans="1:256" ht="64.5" customHeight="1" x14ac:dyDescent="0.25">
      <c r="A40" s="680" t="s">
        <v>20</v>
      </c>
      <c r="B40" s="680"/>
      <c r="C40" s="1118" t="s">
        <v>21</v>
      </c>
      <c r="D40" s="1120"/>
      <c r="E40" s="1268" t="s">
        <v>22</v>
      </c>
      <c r="F40" s="680" t="s">
        <v>69</v>
      </c>
      <c r="G40" s="680"/>
      <c r="H40" s="680"/>
      <c r="I40" s="680"/>
      <c r="J40" s="680" t="s">
        <v>77</v>
      </c>
      <c r="K40" s="1357" t="s">
        <v>25</v>
      </c>
      <c r="L40" s="680" t="s">
        <v>150</v>
      </c>
      <c r="M40" s="680"/>
      <c r="N40" s="680"/>
      <c r="O40" s="680" t="s">
        <v>96</v>
      </c>
      <c r="P40" s="691" t="s">
        <v>23</v>
      </c>
      <c r="Q40" s="691"/>
      <c r="R40" s="691"/>
      <c r="S40" s="691" t="s">
        <v>148</v>
      </c>
      <c r="T40" s="692" t="s">
        <v>7</v>
      </c>
      <c r="U40" s="1329" t="s">
        <v>1315</v>
      </c>
      <c r="V40" s="619">
        <v>2020</v>
      </c>
      <c r="W40" s="619"/>
      <c r="X40" s="619"/>
      <c r="Y40" s="619"/>
      <c r="AA40" s="590" t="s">
        <v>1253</v>
      </c>
      <c r="AB40" s="590"/>
      <c r="AC40" s="590"/>
      <c r="AD40" s="590"/>
      <c r="AE40" s="590" t="s">
        <v>1254</v>
      </c>
      <c r="AF40" s="590"/>
      <c r="AG40" s="590"/>
      <c r="AH40" s="590"/>
      <c r="AI40" s="590" t="s">
        <v>1255</v>
      </c>
      <c r="AJ40" s="590"/>
      <c r="AK40" s="590"/>
      <c r="AL40" s="590"/>
      <c r="AM40" s="590" t="s">
        <v>1256</v>
      </c>
      <c r="AN40" s="590"/>
      <c r="AO40" s="590"/>
      <c r="AP40" s="590"/>
    </row>
    <row r="41" spans="1:256" ht="140.25" customHeight="1" x14ac:dyDescent="0.25">
      <c r="A41" s="680"/>
      <c r="B41" s="680"/>
      <c r="C41" s="1121"/>
      <c r="D41" s="1123"/>
      <c r="E41" s="1268"/>
      <c r="F41" s="680"/>
      <c r="G41" s="680"/>
      <c r="H41" s="680"/>
      <c r="I41" s="680"/>
      <c r="J41" s="680"/>
      <c r="K41" s="1357"/>
      <c r="L41" s="680"/>
      <c r="M41" s="680"/>
      <c r="N41" s="680"/>
      <c r="O41" s="680"/>
      <c r="P41" s="691"/>
      <c r="Q41" s="691"/>
      <c r="R41" s="691"/>
      <c r="S41" s="691"/>
      <c r="T41" s="692"/>
      <c r="U41" s="1330"/>
      <c r="V41" s="164" t="s">
        <v>11</v>
      </c>
      <c r="W41" s="164" t="s">
        <v>12</v>
      </c>
      <c r="X41" s="165" t="s">
        <v>9</v>
      </c>
      <c r="Y41" s="166" t="s">
        <v>10</v>
      </c>
      <c r="AA41" s="201" t="s">
        <v>13</v>
      </c>
      <c r="AB41" s="201" t="s">
        <v>14</v>
      </c>
      <c r="AC41" s="165" t="s">
        <v>9</v>
      </c>
      <c r="AD41" s="166" t="s">
        <v>10</v>
      </c>
      <c r="AE41" s="201" t="s">
        <v>13</v>
      </c>
      <c r="AF41" s="201" t="s">
        <v>14</v>
      </c>
      <c r="AG41" s="165" t="s">
        <v>9</v>
      </c>
      <c r="AH41" s="166" t="s">
        <v>10</v>
      </c>
      <c r="AI41" s="201" t="s">
        <v>13</v>
      </c>
      <c r="AJ41" s="201" t="s">
        <v>14</v>
      </c>
      <c r="AK41" s="165" t="s">
        <v>9</v>
      </c>
      <c r="AL41" s="166" t="s">
        <v>10</v>
      </c>
      <c r="AM41" s="201" t="s">
        <v>13</v>
      </c>
      <c r="AN41" s="201" t="s">
        <v>14</v>
      </c>
      <c r="AO41" s="165" t="s">
        <v>9</v>
      </c>
      <c r="AP41" s="166" t="s">
        <v>10</v>
      </c>
    </row>
    <row r="42" spans="1:256" ht="409.5" customHeight="1" x14ac:dyDescent="0.25">
      <c r="A42" s="1339" t="s">
        <v>247</v>
      </c>
      <c r="B42" s="1340"/>
      <c r="C42" s="1126" t="s">
        <v>65</v>
      </c>
      <c r="D42" s="1128"/>
      <c r="E42" s="112" t="s">
        <v>382</v>
      </c>
      <c r="F42" s="1126" t="s">
        <v>381</v>
      </c>
      <c r="G42" s="1127"/>
      <c r="H42" s="1127"/>
      <c r="I42" s="1128"/>
      <c r="J42" s="228" t="s">
        <v>894</v>
      </c>
      <c r="K42" s="120" t="s">
        <v>367</v>
      </c>
      <c r="L42" s="996" t="s">
        <v>384</v>
      </c>
      <c r="M42" s="1356"/>
      <c r="N42" s="997"/>
      <c r="O42" s="229" t="s">
        <v>385</v>
      </c>
      <c r="P42" s="749" t="s">
        <v>386</v>
      </c>
      <c r="Q42" s="750"/>
      <c r="R42" s="751"/>
      <c r="S42" s="93" t="s">
        <v>149</v>
      </c>
      <c r="T42" s="80" t="s">
        <v>110</v>
      </c>
      <c r="U42" s="183" t="s">
        <v>878</v>
      </c>
      <c r="V42" s="170">
        <v>1</v>
      </c>
      <c r="W42" s="373"/>
      <c r="X42" s="356">
        <f>W42/V42</f>
        <v>0</v>
      </c>
      <c r="Y42" s="42">
        <f>X42</f>
        <v>0</v>
      </c>
      <c r="AA42" s="377"/>
      <c r="AB42" s="377"/>
      <c r="AC42" s="356" t="e">
        <f>AB42/AA42</f>
        <v>#DIV/0!</v>
      </c>
      <c r="AD42" s="42" t="e">
        <f>AC42</f>
        <v>#DIV/0!</v>
      </c>
      <c r="AE42" s="377"/>
      <c r="AF42" s="377"/>
      <c r="AG42" s="356" t="e">
        <f>AF42/AE42</f>
        <v>#DIV/0!</v>
      </c>
      <c r="AH42" s="42" t="e">
        <f>AG42</f>
        <v>#DIV/0!</v>
      </c>
      <c r="AI42" s="377"/>
      <c r="AJ42" s="377"/>
      <c r="AK42" s="356" t="e">
        <f>AJ42/AI42</f>
        <v>#DIV/0!</v>
      </c>
      <c r="AL42" s="42" t="e">
        <f>AK42</f>
        <v>#DIV/0!</v>
      </c>
      <c r="AM42" s="377">
        <f>+V42</f>
        <v>1</v>
      </c>
      <c r="AN42" s="377"/>
      <c r="AO42" s="356">
        <f>AN42/AM42</f>
        <v>0</v>
      </c>
      <c r="AP42" s="42">
        <f>AO42</f>
        <v>0</v>
      </c>
    </row>
    <row r="43" spans="1:256" ht="409.5" customHeight="1" x14ac:dyDescent="0.25">
      <c r="A43" s="1339" t="s">
        <v>247</v>
      </c>
      <c r="B43" s="1340"/>
      <c r="C43" s="1126" t="s">
        <v>65</v>
      </c>
      <c r="D43" s="1128"/>
      <c r="E43" s="112" t="s">
        <v>382</v>
      </c>
      <c r="F43" s="1126" t="s">
        <v>381</v>
      </c>
      <c r="G43" s="1127"/>
      <c r="H43" s="1127"/>
      <c r="I43" s="1128"/>
      <c r="J43" s="228" t="s">
        <v>895</v>
      </c>
      <c r="K43" s="120" t="s">
        <v>367</v>
      </c>
      <c r="L43" s="996" t="s">
        <v>384</v>
      </c>
      <c r="M43" s="1356"/>
      <c r="N43" s="997"/>
      <c r="O43" s="229" t="s">
        <v>385</v>
      </c>
      <c r="P43" s="749" t="s">
        <v>387</v>
      </c>
      <c r="Q43" s="750"/>
      <c r="R43" s="751"/>
      <c r="S43" s="93" t="s">
        <v>149</v>
      </c>
      <c r="T43" s="80" t="s">
        <v>110</v>
      </c>
      <c r="U43" s="183" t="s">
        <v>1189</v>
      </c>
      <c r="V43" s="275">
        <f>AA43</f>
        <v>0</v>
      </c>
      <c r="W43" s="373"/>
      <c r="X43" s="356" t="e">
        <f>W43/V43</f>
        <v>#DIV/0!</v>
      </c>
      <c r="Y43" s="42" t="e">
        <f>X43</f>
        <v>#DIV/0!</v>
      </c>
      <c r="AA43" s="377"/>
      <c r="AB43" s="377"/>
      <c r="AC43" s="356" t="e">
        <f>AB43/AA43</f>
        <v>#DIV/0!</v>
      </c>
      <c r="AD43" s="42" t="e">
        <f>AC43</f>
        <v>#DIV/0!</v>
      </c>
      <c r="AE43" s="377"/>
      <c r="AF43" s="377"/>
      <c r="AG43" s="356" t="e">
        <f>AF43/AE43</f>
        <v>#DIV/0!</v>
      </c>
      <c r="AH43" s="42" t="e">
        <f>AG43</f>
        <v>#DIV/0!</v>
      </c>
      <c r="AI43" s="377"/>
      <c r="AJ43" s="377"/>
      <c r="AK43" s="356" t="e">
        <f>AJ43/AI43</f>
        <v>#DIV/0!</v>
      </c>
      <c r="AL43" s="42" t="e">
        <f>AK43</f>
        <v>#DIV/0!</v>
      </c>
      <c r="AM43" s="377">
        <f>+V43</f>
        <v>0</v>
      </c>
      <c r="AN43" s="377"/>
      <c r="AO43" s="356" t="e">
        <f>AN43/AM43</f>
        <v>#DIV/0!</v>
      </c>
      <c r="AP43" s="42" t="e">
        <f>AO43</f>
        <v>#DIV/0!</v>
      </c>
    </row>
    <row r="44" spans="1:256" s="45" customFormat="1" ht="55.5" hidden="1" customHeight="1" x14ac:dyDescent="0.25">
      <c r="A44" s="786"/>
      <c r="B44" s="787"/>
      <c r="C44" s="788"/>
      <c r="D44" s="789"/>
      <c r="E44" s="789"/>
      <c r="F44" s="790"/>
      <c r="G44" s="788"/>
      <c r="H44" s="789"/>
      <c r="I44" s="790"/>
      <c r="J44" s="788"/>
      <c r="K44" s="789"/>
      <c r="L44" s="790"/>
      <c r="M44" s="8"/>
      <c r="N44" s="8"/>
      <c r="O44" s="8"/>
      <c r="P44" s="791"/>
      <c r="Q44" s="791"/>
      <c r="R44" s="791"/>
      <c r="S44" s="791"/>
      <c r="T44" s="179"/>
      <c r="U44" s="24"/>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row>
    <row r="45" spans="1:256" s="45" customFormat="1" x14ac:dyDescent="0.25">
      <c r="A45" s="40"/>
      <c r="B45" s="40"/>
      <c r="C45" s="40"/>
      <c r="D45" s="40"/>
      <c r="E45" s="40"/>
      <c r="F45" s="40"/>
      <c r="G45" s="40"/>
      <c r="H45" s="40"/>
      <c r="I45" s="40"/>
      <c r="J45" s="40"/>
      <c r="K45" s="40"/>
      <c r="L45" s="40"/>
      <c r="M45" s="40"/>
      <c r="N45" s="40"/>
      <c r="O45" s="40"/>
      <c r="P45" s="40"/>
      <c r="Q45" s="40"/>
      <c r="R45" s="40"/>
      <c r="S45" s="85"/>
      <c r="T45" s="40"/>
      <c r="U45" s="40"/>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row>
    <row r="47" spans="1:256" ht="96.75" customHeight="1" x14ac:dyDescent="0.25">
      <c r="A47" s="671" t="s">
        <v>609</v>
      </c>
      <c r="B47" s="671"/>
      <c r="C47" s="671"/>
      <c r="D47" s="671"/>
      <c r="E47" s="671"/>
      <c r="F47" s="671"/>
      <c r="G47" s="671"/>
      <c r="H47" s="671"/>
      <c r="I47" s="671"/>
      <c r="J47" s="671"/>
      <c r="K47" s="671"/>
      <c r="L47" s="671"/>
      <c r="M47" s="671"/>
      <c r="N47" s="671"/>
      <c r="O47" s="671"/>
      <c r="P47" s="671"/>
      <c r="Q47" s="671"/>
      <c r="R47" s="671"/>
      <c r="S47" s="671"/>
      <c r="T47" s="671"/>
      <c r="U47" s="671"/>
      <c r="V47" s="671"/>
      <c r="W47" s="671"/>
      <c r="X47" s="671"/>
      <c r="Y47" s="671"/>
      <c r="AA47" s="644" t="s">
        <v>1252</v>
      </c>
      <c r="AB47" s="645"/>
      <c r="AC47" s="645"/>
      <c r="AD47" s="645"/>
      <c r="AE47" s="645"/>
      <c r="AF47" s="645"/>
      <c r="AG47" s="645"/>
      <c r="AH47" s="645"/>
      <c r="AI47" s="645"/>
      <c r="AJ47" s="645"/>
      <c r="AK47" s="645"/>
      <c r="AL47" s="645"/>
      <c r="AM47" s="645"/>
      <c r="AN47" s="645"/>
      <c r="AO47" s="645"/>
      <c r="AP47" s="646"/>
    </row>
    <row r="48" spans="1:256" s="45" customFormat="1" x14ac:dyDescent="0.25">
      <c r="A48" s="9"/>
      <c r="B48" s="9"/>
      <c r="C48" s="9"/>
      <c r="D48" s="9"/>
      <c r="E48" s="9"/>
      <c r="F48" s="9"/>
      <c r="G48" s="9"/>
      <c r="H48" s="9"/>
      <c r="I48" s="9"/>
      <c r="J48" s="9"/>
      <c r="K48" s="9"/>
      <c r="L48" s="9"/>
      <c r="M48" s="9"/>
      <c r="N48" s="9"/>
      <c r="O48" s="9"/>
      <c r="P48" s="9"/>
      <c r="Q48" s="9"/>
      <c r="R48" s="9"/>
      <c r="S48" s="87"/>
      <c r="T48" s="9"/>
      <c r="U48" s="9"/>
      <c r="AA48" s="46"/>
      <c r="AB48" s="46"/>
      <c r="AC48" s="46"/>
      <c r="AD48" s="46"/>
      <c r="AE48" s="46"/>
      <c r="AF48" s="46"/>
      <c r="AG48" s="46"/>
      <c r="AH48" s="46"/>
      <c r="AI48" s="46"/>
      <c r="AJ48" s="46"/>
      <c r="AK48" s="46"/>
      <c r="AL48" s="46"/>
      <c r="AM48" s="46"/>
      <c r="AN48" s="46"/>
      <c r="AO48" s="46"/>
      <c r="AP48" s="46"/>
    </row>
    <row r="49" spans="1:42" s="28" customFormat="1" ht="120" customHeight="1" x14ac:dyDescent="0.25">
      <c r="A49" s="1131" t="s">
        <v>22</v>
      </c>
      <c r="B49" s="659" t="s">
        <v>81</v>
      </c>
      <c r="C49" s="659"/>
      <c r="D49" s="659" t="s">
        <v>108</v>
      </c>
      <c r="E49" s="702" t="s">
        <v>93</v>
      </c>
      <c r="F49" s="703"/>
      <c r="G49" s="704"/>
      <c r="H49" s="702" t="s">
        <v>26</v>
      </c>
      <c r="I49" s="703"/>
      <c r="J49" s="704"/>
      <c r="K49" s="715" t="s">
        <v>82</v>
      </c>
      <c r="L49" s="715" t="s">
        <v>83</v>
      </c>
      <c r="M49" s="715" t="s">
        <v>28</v>
      </c>
      <c r="N49" s="591" t="s">
        <v>104</v>
      </c>
      <c r="O49" s="591" t="s">
        <v>105</v>
      </c>
      <c r="P49" s="696" t="s">
        <v>106</v>
      </c>
      <c r="Q49" s="697"/>
      <c r="R49" s="698"/>
      <c r="S49" s="709" t="s">
        <v>148</v>
      </c>
      <c r="T49" s="692" t="s">
        <v>7</v>
      </c>
      <c r="U49" s="1329" t="s">
        <v>1315</v>
      </c>
      <c r="V49" s="619">
        <v>2020</v>
      </c>
      <c r="W49" s="619"/>
      <c r="X49" s="619"/>
      <c r="Y49" s="619"/>
      <c r="AA49" s="590" t="s">
        <v>1253</v>
      </c>
      <c r="AB49" s="590"/>
      <c r="AC49" s="590"/>
      <c r="AD49" s="590"/>
      <c r="AE49" s="590" t="s">
        <v>1254</v>
      </c>
      <c r="AF49" s="590"/>
      <c r="AG49" s="590"/>
      <c r="AH49" s="590"/>
      <c r="AI49" s="590" t="s">
        <v>1255</v>
      </c>
      <c r="AJ49" s="590"/>
      <c r="AK49" s="590"/>
      <c r="AL49" s="590"/>
      <c r="AM49" s="590" t="s">
        <v>1256</v>
      </c>
      <c r="AN49" s="590"/>
      <c r="AO49" s="590"/>
      <c r="AP49" s="590"/>
    </row>
    <row r="50" spans="1:42" s="28" customFormat="1" ht="75.75" customHeight="1" x14ac:dyDescent="0.25">
      <c r="A50" s="1132"/>
      <c r="B50" s="659"/>
      <c r="C50" s="659"/>
      <c r="D50" s="659"/>
      <c r="E50" s="705"/>
      <c r="F50" s="706"/>
      <c r="G50" s="707"/>
      <c r="H50" s="705"/>
      <c r="I50" s="706"/>
      <c r="J50" s="707"/>
      <c r="K50" s="715"/>
      <c r="L50" s="715"/>
      <c r="M50" s="715"/>
      <c r="N50" s="591"/>
      <c r="O50" s="591"/>
      <c r="P50" s="699"/>
      <c r="Q50" s="700"/>
      <c r="R50" s="701"/>
      <c r="S50" s="710"/>
      <c r="T50" s="692"/>
      <c r="U50" s="1330"/>
      <c r="V50" s="164" t="s">
        <v>11</v>
      </c>
      <c r="W50" s="164" t="s">
        <v>12</v>
      </c>
      <c r="X50" s="165" t="s">
        <v>9</v>
      </c>
      <c r="Y50" s="166" t="s">
        <v>10</v>
      </c>
      <c r="AA50" s="201" t="s">
        <v>13</v>
      </c>
      <c r="AB50" s="201" t="s">
        <v>14</v>
      </c>
      <c r="AC50" s="165" t="s">
        <v>9</v>
      </c>
      <c r="AD50" s="166" t="s">
        <v>10</v>
      </c>
      <c r="AE50" s="201" t="s">
        <v>13</v>
      </c>
      <c r="AF50" s="201" t="s">
        <v>14</v>
      </c>
      <c r="AG50" s="165" t="s">
        <v>9</v>
      </c>
      <c r="AH50" s="166" t="s">
        <v>10</v>
      </c>
      <c r="AI50" s="201" t="s">
        <v>13</v>
      </c>
      <c r="AJ50" s="201" t="s">
        <v>14</v>
      </c>
      <c r="AK50" s="165" t="s">
        <v>9</v>
      </c>
      <c r="AL50" s="166" t="s">
        <v>10</v>
      </c>
      <c r="AM50" s="201" t="s">
        <v>13</v>
      </c>
      <c r="AN50" s="201" t="s">
        <v>14</v>
      </c>
      <c r="AO50" s="165" t="s">
        <v>9</v>
      </c>
      <c r="AP50" s="166" t="s">
        <v>10</v>
      </c>
    </row>
    <row r="51" spans="1:42" s="49" customFormat="1" ht="407.25" customHeight="1" x14ac:dyDescent="0.25">
      <c r="A51" s="112" t="s">
        <v>382</v>
      </c>
      <c r="B51" s="1358" t="s">
        <v>1308</v>
      </c>
      <c r="C51" s="1358"/>
      <c r="D51" s="121"/>
      <c r="E51" s="1359"/>
      <c r="F51" s="1360"/>
      <c r="G51" s="1361"/>
      <c r="H51" s="1350"/>
      <c r="I51" s="1351"/>
      <c r="J51" s="1352"/>
      <c r="K51" s="122"/>
      <c r="L51" s="122"/>
      <c r="M51" s="186"/>
      <c r="N51" s="123"/>
      <c r="O51" s="123"/>
      <c r="P51" s="587" t="s">
        <v>395</v>
      </c>
      <c r="Q51" s="588"/>
      <c r="R51" s="589"/>
      <c r="S51" s="124" t="s">
        <v>184</v>
      </c>
      <c r="T51" s="80" t="s">
        <v>58</v>
      </c>
      <c r="U51" s="183">
        <v>1</v>
      </c>
      <c r="V51" s="182">
        <v>0</v>
      </c>
      <c r="W51" s="373"/>
      <c r="X51" s="356" t="e">
        <f>W51/V51</f>
        <v>#DIV/0!</v>
      </c>
      <c r="Y51" s="42" t="e">
        <f>X51</f>
        <v>#DIV/0!</v>
      </c>
      <c r="Z51" s="46"/>
      <c r="AA51" s="377"/>
      <c r="AB51" s="377"/>
      <c r="AC51" s="356" t="e">
        <f>AB51/AA51</f>
        <v>#DIV/0!</v>
      </c>
      <c r="AD51" s="42" t="e">
        <f>AC51</f>
        <v>#DIV/0!</v>
      </c>
      <c r="AE51" s="377"/>
      <c r="AF51" s="377"/>
      <c r="AG51" s="356" t="e">
        <f>AF51/AE51</f>
        <v>#DIV/0!</v>
      </c>
      <c r="AH51" s="42" t="e">
        <f>AG51</f>
        <v>#DIV/0!</v>
      </c>
      <c r="AI51" s="377"/>
      <c r="AJ51" s="377"/>
      <c r="AK51" s="356" t="e">
        <f>AJ51/AI51</f>
        <v>#DIV/0!</v>
      </c>
      <c r="AL51" s="42" t="e">
        <f>AK51</f>
        <v>#DIV/0!</v>
      </c>
      <c r="AM51" s="377">
        <f>+V51</f>
        <v>0</v>
      </c>
      <c r="AN51" s="377"/>
      <c r="AO51" s="356" t="e">
        <f>AN51/AM51</f>
        <v>#DIV/0!</v>
      </c>
      <c r="AP51" s="42" t="e">
        <f>AO51</f>
        <v>#DIV/0!</v>
      </c>
    </row>
    <row r="52" spans="1:42" s="45" customFormat="1" ht="15.75" customHeight="1" x14ac:dyDescent="0.25">
      <c r="A52" s="40"/>
      <c r="B52" s="40"/>
      <c r="C52" s="40"/>
      <c r="D52" s="40"/>
      <c r="E52" s="40"/>
      <c r="F52" s="40"/>
      <c r="G52" s="40"/>
      <c r="H52" s="40"/>
      <c r="I52" s="40"/>
      <c r="J52" s="40"/>
      <c r="K52" s="40"/>
      <c r="L52" s="40"/>
      <c r="M52" s="40"/>
      <c r="N52" s="40"/>
      <c r="O52" s="40"/>
      <c r="P52" s="40"/>
      <c r="Q52" s="40"/>
      <c r="R52" s="40"/>
      <c r="S52" s="85"/>
      <c r="T52" s="40"/>
      <c r="U52" s="40"/>
    </row>
    <row r="58" spans="1:42" ht="13.5" thickBot="1" x14ac:dyDescent="0.3"/>
    <row r="59" spans="1:42" ht="113.25" customHeight="1" thickTop="1" thickBot="1" x14ac:dyDescent="0.3">
      <c r="A59" s="1072" t="s">
        <v>35</v>
      </c>
      <c r="B59" s="1073"/>
      <c r="C59" s="637">
        <v>43860</v>
      </c>
      <c r="D59" s="637"/>
      <c r="E59" s="157" t="s">
        <v>36</v>
      </c>
      <c r="F59" s="52"/>
      <c r="G59" s="1362" t="s">
        <v>37</v>
      </c>
      <c r="H59" s="1363"/>
      <c r="I59" s="44"/>
      <c r="J59" s="365" t="s">
        <v>38</v>
      </c>
      <c r="K59" s="44"/>
      <c r="L59" s="1364" t="s">
        <v>39</v>
      </c>
      <c r="M59" s="1365"/>
      <c r="N59" s="158"/>
      <c r="O59" s="366" t="s">
        <v>40</v>
      </c>
      <c r="V59" s="74"/>
    </row>
    <row r="60" spans="1:42" ht="13.5" thickTop="1" x14ac:dyDescent="0.25"/>
  </sheetData>
  <mergeCells count="147">
    <mergeCell ref="V20:X20"/>
    <mergeCell ref="D17:E17"/>
    <mergeCell ref="F17:H17"/>
    <mergeCell ref="J17:O17"/>
    <mergeCell ref="P17:S17"/>
    <mergeCell ref="D18:E18"/>
    <mergeCell ref="F18:H18"/>
    <mergeCell ref="AA21:AP21"/>
    <mergeCell ref="AA20:AP20"/>
    <mergeCell ref="D21:E22"/>
    <mergeCell ref="F21:H22"/>
    <mergeCell ref="I21:I22"/>
    <mergeCell ref="V21:X21"/>
    <mergeCell ref="F19:H19"/>
    <mergeCell ref="J19:O19"/>
    <mergeCell ref="P19:S19"/>
    <mergeCell ref="D20:E20"/>
    <mergeCell ref="F20:H20"/>
    <mergeCell ref="B51:C51"/>
    <mergeCell ref="E51:G51"/>
    <mergeCell ref="P51:R51"/>
    <mergeCell ref="A59:B59"/>
    <mergeCell ref="C59:D59"/>
    <mergeCell ref="G59:H59"/>
    <mergeCell ref="L59:M59"/>
    <mergeCell ref="J18:O18"/>
    <mergeCell ref="P18:S18"/>
    <mergeCell ref="D19:E19"/>
    <mergeCell ref="D23:E23"/>
    <mergeCell ref="F23:H23"/>
    <mergeCell ref="J23:O23"/>
    <mergeCell ref="P23:S23"/>
    <mergeCell ref="P25:S25"/>
    <mergeCell ref="J20:O20"/>
    <mergeCell ref="P20:S20"/>
    <mergeCell ref="A17:C25"/>
    <mergeCell ref="D25:E25"/>
    <mergeCell ref="F25:H25"/>
    <mergeCell ref="J25:O25"/>
    <mergeCell ref="C40:D41"/>
    <mergeCell ref="E40:E41"/>
    <mergeCell ref="F40:I41"/>
    <mergeCell ref="A44:B44"/>
    <mergeCell ref="C44:F44"/>
    <mergeCell ref="G44:I44"/>
    <mergeCell ref="J44:L44"/>
    <mergeCell ref="P44:S44"/>
    <mergeCell ref="A47:Y47"/>
    <mergeCell ref="P49:R50"/>
    <mergeCell ref="P42:R42"/>
    <mergeCell ref="A43:B43"/>
    <mergeCell ref="C43:D43"/>
    <mergeCell ref="F43:I43"/>
    <mergeCell ref="L42:N42"/>
    <mergeCell ref="V49:Y49"/>
    <mergeCell ref="K49:K50"/>
    <mergeCell ref="L49:L50"/>
    <mergeCell ref="M49:M50"/>
    <mergeCell ref="N49:N50"/>
    <mergeCell ref="O49:O50"/>
    <mergeCell ref="S49:S50"/>
    <mergeCell ref="T49:T50"/>
    <mergeCell ref="U49:U50"/>
    <mergeCell ref="L43:N43"/>
    <mergeCell ref="P43:R43"/>
    <mergeCell ref="A49:A50"/>
    <mergeCell ref="B49:C50"/>
    <mergeCell ref="D49:D50"/>
    <mergeCell ref="E49:G50"/>
    <mergeCell ref="H49:J50"/>
    <mergeCell ref="A27:Y27"/>
    <mergeCell ref="A29:H30"/>
    <mergeCell ref="I29:N30"/>
    <mergeCell ref="O29:O30"/>
    <mergeCell ref="P29:R30"/>
    <mergeCell ref="S29:S30"/>
    <mergeCell ref="T29:T30"/>
    <mergeCell ref="U29:U30"/>
    <mergeCell ref="V29:Y29"/>
    <mergeCell ref="U40:U41"/>
    <mergeCell ref="J40:J41"/>
    <mergeCell ref="K40:K41"/>
    <mergeCell ref="C38:Y38"/>
    <mergeCell ref="A40:B41"/>
    <mergeCell ref="A42:B42"/>
    <mergeCell ref="C42:D42"/>
    <mergeCell ref="F42:I42"/>
    <mergeCell ref="A3:U3"/>
    <mergeCell ref="A5:U5"/>
    <mergeCell ref="C6:U6"/>
    <mergeCell ref="AA13:AP13"/>
    <mergeCell ref="AA15:AD15"/>
    <mergeCell ref="AE15:AH15"/>
    <mergeCell ref="AI15:AL15"/>
    <mergeCell ref="AM15:AP15"/>
    <mergeCell ref="V15:Y15"/>
    <mergeCell ref="C8:U8"/>
    <mergeCell ref="C9:U9"/>
    <mergeCell ref="C11:U11"/>
    <mergeCell ref="H51:J51"/>
    <mergeCell ref="AA27:AP27"/>
    <mergeCell ref="A13:Y13"/>
    <mergeCell ref="A15:C16"/>
    <mergeCell ref="D15:E16"/>
    <mergeCell ref="F15:H16"/>
    <mergeCell ref="I15:I16"/>
    <mergeCell ref="J15:O16"/>
    <mergeCell ref="P15:S16"/>
    <mergeCell ref="T15:T16"/>
    <mergeCell ref="U15:U16"/>
    <mergeCell ref="D24:E24"/>
    <mergeCell ref="F24:H24"/>
    <mergeCell ref="J24:O24"/>
    <mergeCell ref="P24:S24"/>
    <mergeCell ref="J21:O21"/>
    <mergeCell ref="P21:S21"/>
    <mergeCell ref="J22:O22"/>
    <mergeCell ref="P22:S22"/>
    <mergeCell ref="AA47:AP47"/>
    <mergeCell ref="AA49:AD49"/>
    <mergeCell ref="AE49:AH49"/>
    <mergeCell ref="AI49:AL49"/>
    <mergeCell ref="AM49:AP49"/>
    <mergeCell ref="AA29:AD29"/>
    <mergeCell ref="AE29:AH29"/>
    <mergeCell ref="AI29:AL29"/>
    <mergeCell ref="AM29:AP29"/>
    <mergeCell ref="AA38:AP38"/>
    <mergeCell ref="A37:B37"/>
    <mergeCell ref="C37:Y37"/>
    <mergeCell ref="A38:B38"/>
    <mergeCell ref="AA40:AD40"/>
    <mergeCell ref="AE40:AH40"/>
    <mergeCell ref="AI40:AL40"/>
    <mergeCell ref="AM40:AP40"/>
    <mergeCell ref="A31:H31"/>
    <mergeCell ref="I31:N31"/>
    <mergeCell ref="P31:R31"/>
    <mergeCell ref="A34:Y34"/>
    <mergeCell ref="A36:B36"/>
    <mergeCell ref="C36:Y36"/>
    <mergeCell ref="V40:Y40"/>
    <mergeCell ref="L40:N41"/>
    <mergeCell ref="O40:O41"/>
    <mergeCell ref="P40:R41"/>
    <mergeCell ref="S40:S41"/>
    <mergeCell ref="T40:T41"/>
  </mergeCells>
  <conditionalFormatting sqref="Y17:Y19">
    <cfRule type="iconSet" priority="271">
      <iconSet iconSet="4Arrows" showValue="0">
        <cfvo type="percent" val="0"/>
        <cfvo type="num" val="0.6"/>
        <cfvo type="num" val="0.8"/>
        <cfvo type="num" val="0.9"/>
      </iconSet>
    </cfRule>
    <cfRule type="cellIs" dxfId="67" priority="272" operator="lessThan">
      <formula>0.6</formula>
    </cfRule>
    <cfRule type="cellIs" dxfId="66" priority="273" operator="between">
      <formula>0.8</formula>
      <formula>0.899999999999999</formula>
    </cfRule>
    <cfRule type="cellIs" dxfId="65" priority="274" operator="between">
      <formula>0.6</formula>
      <formula>0.8</formula>
    </cfRule>
    <cfRule type="cellIs" dxfId="64" priority="275" operator="greaterThanOrEqual">
      <formula>0.9</formula>
    </cfRule>
  </conditionalFormatting>
  <conditionalFormatting sqref="Y20">
    <cfRule type="iconSet" priority="256">
      <iconSet iconSet="4Arrows" showValue="0">
        <cfvo type="percent" val="0"/>
        <cfvo type="num" val="0.6"/>
        <cfvo type="num" val="0.8"/>
        <cfvo type="num" val="0.9"/>
      </iconSet>
    </cfRule>
    <cfRule type="cellIs" dxfId="63" priority="257" operator="lessThan">
      <formula>0.6</formula>
    </cfRule>
    <cfRule type="cellIs" dxfId="62" priority="258" operator="between">
      <formula>0.8</formula>
      <formula>0.899999999999999</formula>
    </cfRule>
    <cfRule type="cellIs" dxfId="61" priority="259" operator="between">
      <formula>0.6</formula>
      <formula>0.8</formula>
    </cfRule>
    <cfRule type="cellIs" dxfId="60" priority="260" operator="greaterThanOrEqual">
      <formula>0.9</formula>
    </cfRule>
  </conditionalFormatting>
  <conditionalFormatting sqref="Y21">
    <cfRule type="iconSet" priority="251">
      <iconSet iconSet="4Arrows" showValue="0">
        <cfvo type="percent" val="0"/>
        <cfvo type="num" val="0.6"/>
        <cfvo type="num" val="0.8"/>
        <cfvo type="num" val="0.9"/>
      </iconSet>
    </cfRule>
    <cfRule type="cellIs" dxfId="59" priority="252" operator="lessThan">
      <formula>0.6</formula>
    </cfRule>
    <cfRule type="cellIs" dxfId="58" priority="253" operator="between">
      <formula>0.8</formula>
      <formula>0.899999999999999</formula>
    </cfRule>
    <cfRule type="cellIs" dxfId="57" priority="254" operator="between">
      <formula>0.6</formula>
      <formula>0.8</formula>
    </cfRule>
    <cfRule type="cellIs" dxfId="56" priority="255" operator="greaterThanOrEqual">
      <formula>0.9</formula>
    </cfRule>
  </conditionalFormatting>
  <conditionalFormatting sqref="AD17:AD19">
    <cfRule type="iconSet" priority="241">
      <iconSet iconSet="4Arrows" showValue="0">
        <cfvo type="percent" val="0"/>
        <cfvo type="num" val="0.6"/>
        <cfvo type="num" val="0.8"/>
        <cfvo type="num" val="0.9"/>
      </iconSet>
    </cfRule>
    <cfRule type="cellIs" dxfId="55" priority="242" operator="lessThan">
      <formula>0.6</formula>
    </cfRule>
    <cfRule type="cellIs" dxfId="54" priority="243" operator="between">
      <formula>0.8</formula>
      <formula>0.899999999999999</formula>
    </cfRule>
    <cfRule type="cellIs" dxfId="53" priority="244" operator="between">
      <formula>0.6</formula>
      <formula>0.8</formula>
    </cfRule>
    <cfRule type="cellIs" dxfId="52" priority="245" operator="greaterThanOrEqual">
      <formula>0.9</formula>
    </cfRule>
  </conditionalFormatting>
  <conditionalFormatting sqref="AH17:AH19 AL17:AL19 AP17:AP19">
    <cfRule type="iconSet" priority="61">
      <iconSet iconSet="4Arrows" showValue="0">
        <cfvo type="percent" val="0"/>
        <cfvo type="num" val="0.6"/>
        <cfvo type="num" val="0.8"/>
        <cfvo type="num" val="0.9"/>
      </iconSet>
    </cfRule>
    <cfRule type="cellIs" dxfId="51" priority="62" operator="lessThan">
      <formula>0.6</formula>
    </cfRule>
    <cfRule type="cellIs" dxfId="50" priority="63" operator="between">
      <formula>0.8</formula>
      <formula>0.899999999999999</formula>
    </cfRule>
    <cfRule type="cellIs" dxfId="49" priority="64" operator="between">
      <formula>0.6</formula>
      <formula>0.8</formula>
    </cfRule>
    <cfRule type="cellIs" dxfId="48" priority="65" operator="greaterThanOrEqual">
      <formula>0.9</formula>
    </cfRule>
  </conditionalFormatting>
  <conditionalFormatting sqref="Y22:Y25">
    <cfRule type="iconSet" priority="56">
      <iconSet iconSet="4Arrows" showValue="0">
        <cfvo type="percent" val="0"/>
        <cfvo type="num" val="0.6"/>
        <cfvo type="num" val="0.8"/>
        <cfvo type="num" val="0.9"/>
      </iconSet>
    </cfRule>
    <cfRule type="cellIs" dxfId="47" priority="57" operator="lessThan">
      <formula>0.6</formula>
    </cfRule>
    <cfRule type="cellIs" dxfId="46" priority="58" operator="between">
      <formula>0.8</formula>
      <formula>0.899999999999999</formula>
    </cfRule>
    <cfRule type="cellIs" dxfId="45" priority="59" operator="between">
      <formula>0.6</formula>
      <formula>0.8</formula>
    </cfRule>
    <cfRule type="cellIs" dxfId="44" priority="60" operator="greaterThanOrEqual">
      <formula>0.9</formula>
    </cfRule>
  </conditionalFormatting>
  <conditionalFormatting sqref="AD22:AD25">
    <cfRule type="iconSet" priority="51">
      <iconSet iconSet="4Arrows" showValue="0">
        <cfvo type="percent" val="0"/>
        <cfvo type="num" val="0.6"/>
        <cfvo type="num" val="0.8"/>
        <cfvo type="num" val="0.9"/>
      </iconSet>
    </cfRule>
    <cfRule type="cellIs" dxfId="43" priority="52" operator="lessThan">
      <formula>0.6</formula>
    </cfRule>
    <cfRule type="cellIs" dxfId="42" priority="53" operator="between">
      <formula>0.8</formula>
      <formula>0.899999999999999</formula>
    </cfRule>
    <cfRule type="cellIs" dxfId="41" priority="54" operator="between">
      <formula>0.6</formula>
      <formula>0.8</formula>
    </cfRule>
    <cfRule type="cellIs" dxfId="40" priority="55" operator="greaterThanOrEqual">
      <formula>0.9</formula>
    </cfRule>
  </conditionalFormatting>
  <conditionalFormatting sqref="AH22:AH25 AL22:AL25 AP22:AP25">
    <cfRule type="iconSet" priority="46">
      <iconSet iconSet="4Arrows" showValue="0">
        <cfvo type="percent" val="0"/>
        <cfvo type="num" val="0.6"/>
        <cfvo type="num" val="0.8"/>
        <cfvo type="num" val="0.9"/>
      </iconSet>
    </cfRule>
    <cfRule type="cellIs" dxfId="39" priority="47" operator="lessThan">
      <formula>0.6</formula>
    </cfRule>
    <cfRule type="cellIs" dxfId="38" priority="48" operator="between">
      <formula>0.8</formula>
      <formula>0.899999999999999</formula>
    </cfRule>
    <cfRule type="cellIs" dxfId="37" priority="49" operator="between">
      <formula>0.6</formula>
      <formula>0.8</formula>
    </cfRule>
    <cfRule type="cellIs" dxfId="36" priority="50" operator="greaterThanOrEqual">
      <formula>0.9</formula>
    </cfRule>
  </conditionalFormatting>
  <conditionalFormatting sqref="Y31">
    <cfRule type="iconSet" priority="41">
      <iconSet iconSet="4Arrows" showValue="0">
        <cfvo type="percent" val="0"/>
        <cfvo type="num" val="0.6"/>
        <cfvo type="num" val="0.8"/>
        <cfvo type="num" val="0.9"/>
      </iconSet>
    </cfRule>
    <cfRule type="cellIs" dxfId="35" priority="42" operator="lessThan">
      <formula>0.6</formula>
    </cfRule>
    <cfRule type="cellIs" dxfId="34" priority="43" operator="between">
      <formula>0.8</formula>
      <formula>0.899999999999999</formula>
    </cfRule>
    <cfRule type="cellIs" dxfId="33" priority="44" operator="between">
      <formula>0.6</formula>
      <formula>0.8</formula>
    </cfRule>
    <cfRule type="cellIs" dxfId="32" priority="45" operator="greaterThanOrEqual">
      <formula>0.9</formula>
    </cfRule>
  </conditionalFormatting>
  <conditionalFormatting sqref="AD31">
    <cfRule type="iconSet" priority="36">
      <iconSet iconSet="4Arrows" showValue="0">
        <cfvo type="percent" val="0"/>
        <cfvo type="num" val="0.6"/>
        <cfvo type="num" val="0.8"/>
        <cfvo type="num" val="0.9"/>
      </iconSet>
    </cfRule>
    <cfRule type="cellIs" dxfId="31" priority="37" operator="lessThan">
      <formula>0.6</formula>
    </cfRule>
    <cfRule type="cellIs" dxfId="30" priority="38" operator="between">
      <formula>0.8</formula>
      <formula>0.899999999999999</formula>
    </cfRule>
    <cfRule type="cellIs" dxfId="29" priority="39" operator="between">
      <formula>0.6</formula>
      <formula>0.8</formula>
    </cfRule>
    <cfRule type="cellIs" dxfId="28" priority="40" operator="greaterThanOrEqual">
      <formula>0.9</formula>
    </cfRule>
  </conditionalFormatting>
  <conditionalFormatting sqref="AH31 AL31 AP31">
    <cfRule type="iconSet" priority="31">
      <iconSet iconSet="4Arrows" showValue="0">
        <cfvo type="percent" val="0"/>
        <cfvo type="num" val="0.6"/>
        <cfvo type="num" val="0.8"/>
        <cfvo type="num" val="0.9"/>
      </iconSet>
    </cfRule>
    <cfRule type="cellIs" dxfId="27" priority="32" operator="lessThan">
      <formula>0.6</formula>
    </cfRule>
    <cfRule type="cellIs" dxfId="26" priority="33" operator="between">
      <formula>0.8</formula>
      <formula>0.899999999999999</formula>
    </cfRule>
    <cfRule type="cellIs" dxfId="25" priority="34" operator="between">
      <formula>0.6</formula>
      <formula>0.8</formula>
    </cfRule>
    <cfRule type="cellIs" dxfId="24" priority="35" operator="greaterThanOrEqual">
      <formula>0.9</formula>
    </cfRule>
  </conditionalFormatting>
  <conditionalFormatting sqref="Y42:Y43">
    <cfRule type="iconSet" priority="26">
      <iconSet iconSet="4Arrows" showValue="0">
        <cfvo type="percent" val="0"/>
        <cfvo type="num" val="0.6"/>
        <cfvo type="num" val="0.8"/>
        <cfvo type="num" val="0.9"/>
      </iconSet>
    </cfRule>
    <cfRule type="cellIs" dxfId="23" priority="27" operator="lessThan">
      <formula>0.6</formula>
    </cfRule>
    <cfRule type="cellIs" dxfId="22" priority="28" operator="between">
      <formula>0.8</formula>
      <formula>0.899999999999999</formula>
    </cfRule>
    <cfRule type="cellIs" dxfId="21" priority="29" operator="between">
      <formula>0.6</formula>
      <formula>0.8</formula>
    </cfRule>
    <cfRule type="cellIs" dxfId="20" priority="30" operator="greaterThanOrEqual">
      <formula>0.9</formula>
    </cfRule>
  </conditionalFormatting>
  <conditionalFormatting sqref="AD42:AD43">
    <cfRule type="iconSet" priority="21">
      <iconSet iconSet="4Arrows" showValue="0">
        <cfvo type="percent" val="0"/>
        <cfvo type="num" val="0.6"/>
        <cfvo type="num" val="0.8"/>
        <cfvo type="num" val="0.9"/>
      </iconSet>
    </cfRule>
    <cfRule type="cellIs" dxfId="19" priority="22" operator="lessThan">
      <formula>0.6</formula>
    </cfRule>
    <cfRule type="cellIs" dxfId="18" priority="23" operator="between">
      <formula>0.8</formula>
      <formula>0.899999999999999</formula>
    </cfRule>
    <cfRule type="cellIs" dxfId="17" priority="24" operator="between">
      <formula>0.6</formula>
      <formula>0.8</formula>
    </cfRule>
    <cfRule type="cellIs" dxfId="16" priority="25" operator="greaterThanOrEqual">
      <formula>0.9</formula>
    </cfRule>
  </conditionalFormatting>
  <conditionalFormatting sqref="AH42:AH43 AL42:AL43 AP42:AP43">
    <cfRule type="iconSet" priority="16">
      <iconSet iconSet="4Arrows" showValue="0">
        <cfvo type="percent" val="0"/>
        <cfvo type="num" val="0.6"/>
        <cfvo type="num" val="0.8"/>
        <cfvo type="num" val="0.9"/>
      </iconSet>
    </cfRule>
    <cfRule type="cellIs" dxfId="15" priority="17" operator="lessThan">
      <formula>0.6</formula>
    </cfRule>
    <cfRule type="cellIs" dxfId="14" priority="18" operator="between">
      <formula>0.8</formula>
      <formula>0.899999999999999</formula>
    </cfRule>
    <cfRule type="cellIs" dxfId="13" priority="19" operator="between">
      <formula>0.6</formula>
      <formula>0.8</formula>
    </cfRule>
    <cfRule type="cellIs" dxfId="12" priority="20" operator="greaterThanOrEqual">
      <formula>0.9</formula>
    </cfRule>
  </conditionalFormatting>
  <conditionalFormatting sqref="Y51">
    <cfRule type="iconSet" priority="11">
      <iconSet iconSet="4Arrows" showValue="0">
        <cfvo type="percent" val="0"/>
        <cfvo type="num" val="0.6"/>
        <cfvo type="num" val="0.8"/>
        <cfvo type="num" val="0.9"/>
      </iconSet>
    </cfRule>
    <cfRule type="cellIs" dxfId="11" priority="12" operator="lessThan">
      <formula>0.6</formula>
    </cfRule>
    <cfRule type="cellIs" dxfId="10" priority="13" operator="between">
      <formula>0.8</formula>
      <formula>0.899999999999999</formula>
    </cfRule>
    <cfRule type="cellIs" dxfId="9" priority="14" operator="between">
      <formula>0.6</formula>
      <formula>0.8</formula>
    </cfRule>
    <cfRule type="cellIs" dxfId="8" priority="15" operator="greaterThanOrEqual">
      <formula>0.9</formula>
    </cfRule>
  </conditionalFormatting>
  <conditionalFormatting sqref="AD51">
    <cfRule type="iconSet" priority="6">
      <iconSet iconSet="4Arrows" showValue="0">
        <cfvo type="percent" val="0"/>
        <cfvo type="num" val="0.6"/>
        <cfvo type="num" val="0.8"/>
        <cfvo type="num" val="0.9"/>
      </iconSet>
    </cfRule>
    <cfRule type="cellIs" dxfId="7" priority="7" operator="lessThan">
      <formula>0.6</formula>
    </cfRule>
    <cfRule type="cellIs" dxfId="6" priority="8" operator="between">
      <formula>0.8</formula>
      <formula>0.899999999999999</formula>
    </cfRule>
    <cfRule type="cellIs" dxfId="5" priority="9" operator="between">
      <formula>0.6</formula>
      <formula>0.8</formula>
    </cfRule>
    <cfRule type="cellIs" dxfId="4" priority="10" operator="greaterThanOrEqual">
      <formula>0.9</formula>
    </cfRule>
  </conditionalFormatting>
  <conditionalFormatting sqref="AH51 AL51 AP51">
    <cfRule type="iconSet" priority="1">
      <iconSet iconSet="4Arrows" showValue="0">
        <cfvo type="percent" val="0"/>
        <cfvo type="num" val="0.6"/>
        <cfvo type="num" val="0.8"/>
        <cfvo type="num" val="0.9"/>
      </iconSet>
    </cfRule>
    <cfRule type="cellIs" dxfId="3" priority="2" operator="lessThan">
      <formula>0.6</formula>
    </cfRule>
    <cfRule type="cellIs" dxfId="2" priority="3" operator="between">
      <formula>0.8</formula>
      <formula>0.899999999999999</formula>
    </cfRule>
    <cfRule type="cellIs" dxfId="1" priority="4" operator="between">
      <formula>0.6</formula>
      <formula>0.8</formula>
    </cfRule>
    <cfRule type="cellIs" dxfId="0" priority="5" operator="greaterThanOrEqual">
      <formula>0.9</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0"/>
  </sheetPr>
  <dimension ref="A1:M65527"/>
  <sheetViews>
    <sheetView view="pageBreakPreview" zoomScale="80" zoomScaleSheetLayoutView="80" workbookViewId="0">
      <selection activeCell="B14" sqref="B14"/>
    </sheetView>
  </sheetViews>
  <sheetFormatPr baseColWidth="10" defaultColWidth="11.42578125" defaultRowHeight="14.1" customHeight="1" x14ac:dyDescent="0.2"/>
  <cols>
    <col min="1" max="1" width="6.7109375" style="478" customWidth="1"/>
    <col min="2" max="2" width="58.140625" style="478" customWidth="1"/>
    <col min="3" max="3" width="20.7109375" style="478" customWidth="1"/>
    <col min="4" max="4" width="15.85546875" style="478" bestFit="1" customWidth="1"/>
    <col min="5" max="6" width="17.28515625" style="478" bestFit="1" customWidth="1"/>
    <col min="7" max="7" width="17.7109375" style="478" bestFit="1" customWidth="1"/>
    <col min="8" max="8" width="15.85546875" style="478" bestFit="1" customWidth="1"/>
    <col min="9" max="9" width="17.28515625" style="478" bestFit="1" customWidth="1"/>
    <col min="10" max="10" width="17.42578125" style="478" customWidth="1"/>
    <col min="11" max="11" width="21.85546875" style="478" customWidth="1"/>
    <col min="12" max="12" width="18.42578125" style="498" bestFit="1" customWidth="1"/>
    <col min="13" max="13" width="30.28515625" style="478" customWidth="1"/>
    <col min="14" max="16384" width="11.42578125" style="478"/>
  </cols>
  <sheetData>
    <row r="1" spans="1:13" ht="24.6" customHeight="1" x14ac:dyDescent="0.2">
      <c r="A1" s="475"/>
      <c r="B1" s="476"/>
      <c r="C1" s="476"/>
      <c r="D1" s="476"/>
      <c r="E1" s="476"/>
      <c r="F1" s="476"/>
      <c r="G1" s="476"/>
      <c r="H1" s="476"/>
      <c r="I1" s="476"/>
      <c r="J1" s="476"/>
      <c r="K1" s="476"/>
      <c r="L1" s="477"/>
    </row>
    <row r="2" spans="1:13" ht="24.6" customHeight="1" x14ac:dyDescent="0.25">
      <c r="A2" s="479" t="s">
        <v>1265</v>
      </c>
      <c r="B2" s="476"/>
      <c r="C2" s="476"/>
      <c r="D2" s="476"/>
      <c r="E2" s="476"/>
      <c r="F2" s="476"/>
      <c r="G2" s="476"/>
      <c r="H2" s="476"/>
      <c r="I2" s="476"/>
      <c r="J2" s="476"/>
      <c r="K2" s="476"/>
      <c r="L2" s="477"/>
    </row>
    <row r="3" spans="1:13" ht="14.1" customHeight="1" x14ac:dyDescent="0.2">
      <c r="A3" s="480"/>
      <c r="B3" s="480"/>
      <c r="C3" s="481" t="s">
        <v>1266</v>
      </c>
      <c r="D3" s="481"/>
      <c r="E3" s="481"/>
      <c r="F3" s="481"/>
      <c r="G3" s="481"/>
      <c r="H3" s="481"/>
      <c r="I3" s="481"/>
      <c r="J3" s="481"/>
      <c r="K3" s="480"/>
      <c r="L3" s="482"/>
    </row>
    <row r="4" spans="1:13" ht="42" customHeight="1" x14ac:dyDescent="0.2">
      <c r="A4" s="1369" t="s">
        <v>1267</v>
      </c>
      <c r="B4" s="1369" t="s">
        <v>1268</v>
      </c>
      <c r="C4" s="1369" t="s">
        <v>1269</v>
      </c>
      <c r="D4" s="1369"/>
      <c r="E4" s="1369"/>
      <c r="F4" s="1369"/>
      <c r="G4" s="1369"/>
      <c r="H4" s="1369"/>
      <c r="I4" s="1369"/>
      <c r="J4" s="1369"/>
      <c r="K4" s="483" t="s">
        <v>1270</v>
      </c>
      <c r="L4" s="1370" t="s">
        <v>1271</v>
      </c>
    </row>
    <row r="5" spans="1:13" s="484" customFormat="1" ht="75.75" customHeight="1" x14ac:dyDescent="0.25">
      <c r="A5" s="1369"/>
      <c r="B5" s="1369"/>
      <c r="C5" s="483" t="s">
        <v>1272</v>
      </c>
      <c r="D5" s="483" t="s">
        <v>1273</v>
      </c>
      <c r="E5" s="483" t="s">
        <v>1274</v>
      </c>
      <c r="F5" s="483" t="s">
        <v>1275</v>
      </c>
      <c r="G5" s="483" t="s">
        <v>1276</v>
      </c>
      <c r="H5" s="483" t="s">
        <v>1277</v>
      </c>
      <c r="I5" s="483" t="s">
        <v>1278</v>
      </c>
      <c r="J5" s="483" t="s">
        <v>1279</v>
      </c>
      <c r="K5" s="483" t="s">
        <v>1280</v>
      </c>
      <c r="L5" s="1370"/>
    </row>
    <row r="6" spans="1:13" s="484" customFormat="1" ht="36" customHeight="1" x14ac:dyDescent="0.25">
      <c r="A6" s="485">
        <v>997</v>
      </c>
      <c r="B6" s="486" t="str">
        <f>+'[1]997 - Formación '!E8</f>
        <v>Fotalecimiento de los procesos y agentes de formación del sector</v>
      </c>
      <c r="C6" s="487">
        <f>+'[1]997 - Formación '!D13</f>
        <v>898425000</v>
      </c>
      <c r="D6" s="487"/>
      <c r="E6" s="487"/>
      <c r="F6" s="487"/>
      <c r="G6" s="487"/>
      <c r="H6" s="487"/>
      <c r="I6" s="487"/>
      <c r="J6" s="487"/>
      <c r="K6" s="487"/>
      <c r="L6" s="488">
        <f t="shared" ref="L6:L16" si="0">SUM(C6:K6)</f>
        <v>898425000</v>
      </c>
    </row>
    <row r="7" spans="1:13" s="484" customFormat="1" ht="36" customHeight="1" x14ac:dyDescent="0.25">
      <c r="A7" s="485">
        <v>1008</v>
      </c>
      <c r="B7" s="486" t="str">
        <f>+'[1]1008 - Fomento'!E8</f>
        <v>Fomento y gestión para el desarrollo cultural</v>
      </c>
      <c r="C7" s="487">
        <f>+'[1]1008 - Fomento'!D13</f>
        <v>8516203000</v>
      </c>
      <c r="D7" s="487"/>
      <c r="E7" s="487"/>
      <c r="F7" s="487"/>
      <c r="G7" s="487"/>
      <c r="H7" s="487"/>
      <c r="I7" s="487"/>
      <c r="J7" s="487"/>
      <c r="K7" s="487"/>
      <c r="L7" s="488">
        <f t="shared" si="0"/>
        <v>8516203000</v>
      </c>
    </row>
    <row r="8" spans="1:13" s="484" customFormat="1" ht="36" customHeight="1" x14ac:dyDescent="0.25">
      <c r="A8" s="485">
        <v>1011</v>
      </c>
      <c r="B8" s="489" t="str">
        <f>+'[1]1011 - Lectura'!E8</f>
        <v>Lectura, escritura y redes de conocimiento</v>
      </c>
      <c r="C8" s="487">
        <f>+'[1]1011 - Lectura'!D13</f>
        <v>20000000000</v>
      </c>
      <c r="D8" s="487"/>
      <c r="E8" s="487"/>
      <c r="F8" s="487"/>
      <c r="G8" s="487"/>
      <c r="H8" s="487"/>
      <c r="I8" s="487"/>
      <c r="J8" s="487">
        <f>+'[1]1011 - Lectura'!D14</f>
        <v>741855000</v>
      </c>
      <c r="K8" s="487">
        <f>+'[1]1011 - Lectura'!D15</f>
        <v>15846963000</v>
      </c>
      <c r="L8" s="488">
        <f t="shared" si="0"/>
        <v>36588818000</v>
      </c>
      <c r="M8" s="490"/>
    </row>
    <row r="9" spans="1:13" s="484" customFormat="1" ht="36" customHeight="1" x14ac:dyDescent="0.25">
      <c r="A9" s="485">
        <v>992</v>
      </c>
      <c r="B9" s="486" t="str">
        <f>+'[1]992 - Infraestructura'!E8</f>
        <v xml:space="preserve">Patrimonio e infraestructura cultural fortalecida </v>
      </c>
      <c r="C9" s="487">
        <f>+'[1]992 - Infraestructura'!D13</f>
        <v>21723587000</v>
      </c>
      <c r="D9" s="487"/>
      <c r="E9" s="487"/>
      <c r="F9" s="487">
        <f>+'[1]992 - Infraestructura'!D14</f>
        <v>9705000000</v>
      </c>
      <c r="G9" s="487">
        <f>+'[1]992 - Infraestructura'!D16</f>
        <v>715646000</v>
      </c>
      <c r="H9" s="487"/>
      <c r="I9" s="487">
        <f>+'[1]992 - Infraestructura'!D15</f>
        <v>3300000000</v>
      </c>
      <c r="J9" s="487"/>
      <c r="K9" s="487"/>
      <c r="L9" s="488">
        <f t="shared" si="0"/>
        <v>35444233000</v>
      </c>
    </row>
    <row r="10" spans="1:13" s="484" customFormat="1" ht="36" customHeight="1" x14ac:dyDescent="0.25">
      <c r="A10" s="485">
        <v>987</v>
      </c>
      <c r="B10" s="486" t="str">
        <f>+'[1]987 - Saberes'!E8</f>
        <v>Saberes sociales para la cultura ciudadana y la transformación cultural</v>
      </c>
      <c r="C10" s="487">
        <f>+'[1]987 - Saberes'!D13</f>
        <v>1712644000</v>
      </c>
      <c r="D10" s="487"/>
      <c r="E10" s="487"/>
      <c r="F10" s="487"/>
      <c r="G10" s="487"/>
      <c r="H10" s="487"/>
      <c r="I10" s="487"/>
      <c r="J10" s="487"/>
      <c r="K10" s="487"/>
      <c r="L10" s="488">
        <f t="shared" si="0"/>
        <v>1712644000</v>
      </c>
      <c r="M10" s="490"/>
    </row>
    <row r="11" spans="1:13" s="484" customFormat="1" ht="36" customHeight="1" x14ac:dyDescent="0.25">
      <c r="A11" s="485">
        <v>1016</v>
      </c>
      <c r="B11" s="486" t="str">
        <f>+'[1]1016 - Poblaciones '!E8</f>
        <v xml:space="preserve">Poblaciones diversas e interculturales </v>
      </c>
      <c r="C11" s="487">
        <f>+'[1]1016 - Poblaciones '!D13</f>
        <v>863405000</v>
      </c>
      <c r="D11" s="487">
        <f>+'[1]1016 - Poblaciones '!D14</f>
        <v>40908000</v>
      </c>
      <c r="E11" s="487">
        <f>+'[1]1016 - Poblaciones '!D15</f>
        <v>17677064000</v>
      </c>
      <c r="F11" s="487"/>
      <c r="G11" s="487"/>
      <c r="H11" s="487">
        <f>+'[1]1016 - Poblaciones '!D16</f>
        <v>2678729000</v>
      </c>
      <c r="I11" s="487"/>
      <c r="J11" s="487"/>
      <c r="K11" s="487"/>
      <c r="L11" s="488">
        <f t="shared" si="0"/>
        <v>21260106000</v>
      </c>
    </row>
    <row r="12" spans="1:13" s="484" customFormat="1" ht="36" customHeight="1" x14ac:dyDescent="0.25">
      <c r="A12" s="485">
        <v>1137</v>
      </c>
      <c r="B12" s="486" t="str">
        <f>+'[1]1137 - Comunidades'!E8</f>
        <v>Comunidades culturales para la paz</v>
      </c>
      <c r="C12" s="487">
        <f>+'[1]1137 - Comunidades'!D13</f>
        <v>950000000</v>
      </c>
      <c r="D12" s="487"/>
      <c r="E12" s="487"/>
      <c r="F12" s="487"/>
      <c r="G12" s="487"/>
      <c r="H12" s="487"/>
      <c r="I12" s="487"/>
      <c r="J12" s="487"/>
      <c r="K12" s="487"/>
      <c r="L12" s="488">
        <f t="shared" si="0"/>
        <v>950000000</v>
      </c>
      <c r="M12" s="490"/>
    </row>
    <row r="13" spans="1:13" s="484" customFormat="1" ht="36" customHeight="1" x14ac:dyDescent="0.25">
      <c r="A13" s="485">
        <v>1009</v>
      </c>
      <c r="B13" s="486" t="str">
        <f>+'[1]1009 - Transparencia'!E8</f>
        <v xml:space="preserve">Transparencia y gestión pública para todos </v>
      </c>
      <c r="C13" s="487">
        <f>+'[1]1009 - Transparencia'!D13</f>
        <v>3120227000</v>
      </c>
      <c r="D13" s="487"/>
      <c r="E13" s="487"/>
      <c r="F13" s="487"/>
      <c r="G13" s="487"/>
      <c r="H13" s="487"/>
      <c r="I13" s="487"/>
      <c r="J13" s="487"/>
      <c r="K13" s="487"/>
      <c r="L13" s="488">
        <f t="shared" si="0"/>
        <v>3120227000</v>
      </c>
    </row>
    <row r="14" spans="1:13" s="484" customFormat="1" ht="36" customHeight="1" x14ac:dyDescent="0.25">
      <c r="A14" s="485">
        <v>1012</v>
      </c>
      <c r="B14" s="486" t="str">
        <f>+'[1]1012 - Fortalecimiento'!E8</f>
        <v xml:space="preserve">Fortalecimiento a la gestión </v>
      </c>
      <c r="C14" s="487">
        <f>+'[1]1012 - Fortalecimiento'!D13</f>
        <v>1725554000</v>
      </c>
      <c r="D14" s="487"/>
      <c r="E14" s="487"/>
      <c r="F14" s="487"/>
      <c r="G14" s="487"/>
      <c r="H14" s="487"/>
      <c r="I14" s="487"/>
      <c r="J14" s="487"/>
      <c r="K14" s="487"/>
      <c r="L14" s="488">
        <f t="shared" si="0"/>
        <v>1725554000</v>
      </c>
    </row>
    <row r="15" spans="1:13" s="484" customFormat="1" ht="36" customHeight="1" x14ac:dyDescent="0.25">
      <c r="A15" s="485">
        <v>1007</v>
      </c>
      <c r="B15" s="486" t="str">
        <f>+'[1]1007 - Información '!E8</f>
        <v xml:space="preserve">Información y ciudadanía digital para todos </v>
      </c>
      <c r="C15" s="487">
        <f>+'[1]1007 - Información '!D13</f>
        <v>1232080000</v>
      </c>
      <c r="D15" s="487"/>
      <c r="E15" s="487"/>
      <c r="F15" s="487"/>
      <c r="G15" s="487"/>
      <c r="H15" s="487"/>
      <c r="I15" s="487"/>
      <c r="J15" s="487"/>
      <c r="K15" s="487"/>
      <c r="L15" s="488">
        <f t="shared" si="0"/>
        <v>1232080000</v>
      </c>
    </row>
    <row r="16" spans="1:13" s="484" customFormat="1" ht="36" customHeight="1" x14ac:dyDescent="0.25">
      <c r="A16" s="485">
        <v>1018</v>
      </c>
      <c r="B16" s="486" t="str">
        <f>+'[1]1018 - Participación'!E8</f>
        <v>Participación para la democracia cultural, recreativa y deportiva</v>
      </c>
      <c r="C16" s="487">
        <f>+'[1]1018 - Participación'!D13</f>
        <v>2976871000</v>
      </c>
      <c r="D16" s="487"/>
      <c r="E16" s="487"/>
      <c r="F16" s="487" t="s">
        <v>1266</v>
      </c>
      <c r="G16" s="487"/>
      <c r="H16" s="487"/>
      <c r="I16" s="487"/>
      <c r="J16" s="487"/>
      <c r="K16" s="487"/>
      <c r="L16" s="488">
        <f t="shared" si="0"/>
        <v>2976871000</v>
      </c>
    </row>
    <row r="17" spans="1:12" s="484" customFormat="1" ht="19.350000000000001" customHeight="1" x14ac:dyDescent="0.25">
      <c r="A17" s="1371" t="s">
        <v>1281</v>
      </c>
      <c r="B17" s="1371"/>
      <c r="C17" s="491">
        <f t="shared" ref="C17:K17" si="1">SUM(C6:C16)</f>
        <v>63718996000</v>
      </c>
      <c r="D17" s="491">
        <f t="shared" si="1"/>
        <v>40908000</v>
      </c>
      <c r="E17" s="491">
        <f t="shared" si="1"/>
        <v>17677064000</v>
      </c>
      <c r="F17" s="491">
        <f t="shared" si="1"/>
        <v>9705000000</v>
      </c>
      <c r="G17" s="491">
        <f t="shared" si="1"/>
        <v>715646000</v>
      </c>
      <c r="H17" s="491">
        <f t="shared" si="1"/>
        <v>2678729000</v>
      </c>
      <c r="I17" s="491">
        <f t="shared" si="1"/>
        <v>3300000000</v>
      </c>
      <c r="J17" s="491">
        <f t="shared" si="1"/>
        <v>741855000</v>
      </c>
      <c r="K17" s="491">
        <f t="shared" si="1"/>
        <v>15846963000</v>
      </c>
      <c r="L17" s="492">
        <f>SUM(L6:L16)</f>
        <v>114425161000</v>
      </c>
    </row>
    <row r="18" spans="1:12" ht="9.75" customHeight="1" x14ac:dyDescent="0.2">
      <c r="L18" s="478"/>
    </row>
    <row r="19" spans="1:12" ht="16.350000000000001" customHeight="1" x14ac:dyDescent="0.25">
      <c r="L19" s="493">
        <v>0</v>
      </c>
    </row>
    <row r="20" spans="1:12" ht="18.600000000000001" customHeight="1" x14ac:dyDescent="0.2">
      <c r="F20" s="494"/>
      <c r="L20" s="495">
        <v>43818</v>
      </c>
    </row>
    <row r="23" spans="1:12" ht="14.1" customHeight="1" x14ac:dyDescent="0.2">
      <c r="L23" s="496">
        <v>114425161000</v>
      </c>
    </row>
    <row r="24" spans="1:12" ht="14.1" customHeight="1" x14ac:dyDescent="0.2">
      <c r="L24" s="497">
        <f>+L17-L23</f>
        <v>0</v>
      </c>
    </row>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sheetData>
  <sheetProtection selectLockedCells="1" selectUnlockedCells="1"/>
  <mergeCells count="5">
    <mergeCell ref="A4:A5"/>
    <mergeCell ref="B4:B5"/>
    <mergeCell ref="C4:J4"/>
    <mergeCell ref="L4:L5"/>
    <mergeCell ref="A17:B17"/>
  </mergeCells>
  <printOptions horizontalCentered="1" verticalCentered="1"/>
  <pageMargins left="0.48888888888888887" right="0.2638888888888889" top="0.50416666666666665" bottom="0.60763888888888884" header="0.51180555555555551" footer="0.51180555555555551"/>
  <pageSetup scale="43" firstPageNumber="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382"/>
  <sheetViews>
    <sheetView topLeftCell="B1" zoomScale="120" zoomScaleNormal="120" workbookViewId="0">
      <pane ySplit="1" topLeftCell="A31" activePane="bottomLeft" state="frozen"/>
      <selection activeCell="L1" sqref="L1"/>
      <selection pane="bottomLeft" activeCell="C41" sqref="C41"/>
    </sheetView>
  </sheetViews>
  <sheetFormatPr baseColWidth="10" defaultRowHeight="15" x14ac:dyDescent="0.25"/>
  <cols>
    <col min="1" max="1" width="10.85546875" hidden="1" customWidth="1"/>
    <col min="2" max="2" width="21.28515625" style="514" customWidth="1"/>
    <col min="3" max="3" width="20" customWidth="1"/>
    <col min="4" max="4" width="29.140625" customWidth="1"/>
    <col min="5" max="5" width="40.42578125" customWidth="1"/>
    <col min="6" max="6" width="16.42578125" style="516" customWidth="1"/>
    <col min="7" max="7" width="16.7109375" style="537" hidden="1" customWidth="1"/>
    <col min="8" max="8" width="53.140625" customWidth="1"/>
    <col min="9" max="9" width="13.85546875" style="537" hidden="1" customWidth="1"/>
    <col min="10" max="10" width="20" style="537" hidden="1" customWidth="1"/>
    <col min="11" max="11" width="20.42578125" style="537" bestFit="1" customWidth="1"/>
    <col min="12" max="12" width="0" style="537" hidden="1" customWidth="1"/>
    <col min="13" max="13" width="33.85546875" hidden="1" customWidth="1"/>
    <col min="14" max="14" width="20.85546875" hidden="1" customWidth="1"/>
    <col min="15" max="15" width="25.42578125" hidden="1" customWidth="1"/>
    <col min="16" max="17" width="17.85546875" style="516" hidden="1" customWidth="1"/>
    <col min="18" max="18" width="35.42578125" customWidth="1"/>
    <col min="19" max="19" width="26.85546875" hidden="1" customWidth="1"/>
    <col min="20" max="20" width="35" bestFit="1" customWidth="1"/>
    <col min="21" max="21" width="30.42578125" hidden="1" customWidth="1"/>
    <col min="22" max="22" width="11.42578125" hidden="1" customWidth="1"/>
    <col min="23" max="23" width="92.140625" bestFit="1" customWidth="1"/>
    <col min="24" max="24" width="16.140625" customWidth="1"/>
    <col min="25" max="25" width="15.28515625" hidden="1" customWidth="1"/>
    <col min="26" max="26" width="17.42578125" hidden="1" customWidth="1"/>
    <col min="27" max="28" width="19.42578125" hidden="1" customWidth="1"/>
    <col min="29" max="29" width="20.85546875" customWidth="1"/>
    <col min="30" max="30" width="18.7109375" bestFit="1" customWidth="1"/>
  </cols>
  <sheetData>
    <row r="1" spans="1:29" s="513" customFormat="1" ht="39" thickBot="1" x14ac:dyDescent="0.3">
      <c r="A1" s="509" t="s">
        <v>1323</v>
      </c>
      <c r="B1" s="509" t="s">
        <v>1324</v>
      </c>
      <c r="C1" s="509" t="s">
        <v>1325</v>
      </c>
      <c r="D1" s="509" t="s">
        <v>1326</v>
      </c>
      <c r="E1" s="509" t="s">
        <v>1327</v>
      </c>
      <c r="F1" s="510" t="s">
        <v>1328</v>
      </c>
      <c r="G1" s="511" t="s">
        <v>1329</v>
      </c>
      <c r="H1" s="511" t="s">
        <v>1330</v>
      </c>
      <c r="I1" s="511" t="s">
        <v>1331</v>
      </c>
      <c r="J1" s="511" t="s">
        <v>1332</v>
      </c>
      <c r="K1" s="511" t="s">
        <v>1333</v>
      </c>
      <c r="L1" s="511" t="s">
        <v>1334</v>
      </c>
      <c r="M1" s="511" t="s">
        <v>1335</v>
      </c>
      <c r="N1" s="511" t="s">
        <v>1336</v>
      </c>
      <c r="O1" s="511" t="s">
        <v>1337</v>
      </c>
      <c r="P1" s="512" t="s">
        <v>1338</v>
      </c>
      <c r="Q1" s="512" t="s">
        <v>1339</v>
      </c>
      <c r="R1" s="511" t="s">
        <v>1340</v>
      </c>
      <c r="S1" s="511" t="s">
        <v>1341</v>
      </c>
      <c r="T1" s="511" t="s">
        <v>1342</v>
      </c>
      <c r="U1" s="511" t="s">
        <v>1343</v>
      </c>
      <c r="V1" s="511" t="s">
        <v>1344</v>
      </c>
      <c r="W1" s="509" t="s">
        <v>1345</v>
      </c>
      <c r="X1" s="509" t="s">
        <v>1346</v>
      </c>
      <c r="Y1" s="509" t="s">
        <v>1347</v>
      </c>
      <c r="Z1" s="509" t="s">
        <v>1348</v>
      </c>
      <c r="AA1" s="509" t="s">
        <v>1349</v>
      </c>
      <c r="AB1" s="509" t="s">
        <v>1350</v>
      </c>
      <c r="AC1" s="509"/>
    </row>
    <row r="2" spans="1:29" ht="15.75" customHeight="1" x14ac:dyDescent="0.25">
      <c r="A2">
        <v>696</v>
      </c>
      <c r="B2" s="514" t="s">
        <v>1351</v>
      </c>
      <c r="C2" s="515" t="s">
        <v>1352</v>
      </c>
      <c r="D2" t="s">
        <v>1353</v>
      </c>
      <c r="E2" s="515" t="s">
        <v>1354</v>
      </c>
      <c r="F2" s="516">
        <v>15000000</v>
      </c>
      <c r="G2" s="517" t="s">
        <v>680</v>
      </c>
      <c r="H2" s="116" t="s">
        <v>1355</v>
      </c>
      <c r="I2" s="517">
        <v>4</v>
      </c>
      <c r="J2" s="517">
        <v>5</v>
      </c>
      <c r="K2" s="517">
        <v>1</v>
      </c>
      <c r="L2" s="517">
        <v>1</v>
      </c>
      <c r="M2" s="116" t="s">
        <v>1356</v>
      </c>
      <c r="N2" s="116" t="s">
        <v>1356</v>
      </c>
      <c r="O2" s="116" t="s">
        <v>1357</v>
      </c>
      <c r="P2" s="518">
        <v>15000000</v>
      </c>
      <c r="Q2" s="518">
        <v>15000000</v>
      </c>
      <c r="R2" s="116" t="s">
        <v>1358</v>
      </c>
      <c r="S2" s="519" t="s">
        <v>1359</v>
      </c>
      <c r="T2" s="519" t="s">
        <v>1360</v>
      </c>
      <c r="U2" s="519" t="s">
        <v>1361</v>
      </c>
      <c r="V2" s="116">
        <v>3274850</v>
      </c>
      <c r="W2" t="s">
        <v>1362</v>
      </c>
      <c r="X2" s="520">
        <v>43952</v>
      </c>
      <c r="AB2" s="520">
        <v>43951</v>
      </c>
      <c r="AC2" s="532">
        <f>+X2+(30*K2)</f>
        <v>43982</v>
      </c>
    </row>
    <row r="3" spans="1:29" ht="15.75" customHeight="1" x14ac:dyDescent="0.25">
      <c r="A3">
        <v>1305</v>
      </c>
      <c r="B3" s="514" t="s">
        <v>1351</v>
      </c>
      <c r="C3" s="515" t="s">
        <v>1352</v>
      </c>
      <c r="D3" t="s">
        <v>1353</v>
      </c>
      <c r="E3" s="515" t="s">
        <v>1354</v>
      </c>
      <c r="F3" s="516">
        <v>166365</v>
      </c>
      <c r="G3" s="517" t="s">
        <v>680</v>
      </c>
      <c r="H3" s="116" t="s">
        <v>1363</v>
      </c>
      <c r="I3" s="517" t="s">
        <v>680</v>
      </c>
      <c r="J3" s="517" t="s">
        <v>680</v>
      </c>
      <c r="K3" s="517" t="s">
        <v>680</v>
      </c>
      <c r="L3" s="517">
        <v>1</v>
      </c>
      <c r="M3" s="116" t="s">
        <v>1364</v>
      </c>
      <c r="N3" s="116" t="s">
        <v>1364</v>
      </c>
      <c r="O3" s="116" t="s">
        <v>1357</v>
      </c>
      <c r="P3" s="518">
        <v>166365</v>
      </c>
      <c r="Q3" s="518">
        <v>166365</v>
      </c>
      <c r="R3" s="116" t="s">
        <v>1358</v>
      </c>
      <c r="S3" s="519" t="s">
        <v>1359</v>
      </c>
      <c r="T3" s="519" t="s">
        <v>1360</v>
      </c>
      <c r="U3" s="519" t="s">
        <v>1361</v>
      </c>
      <c r="V3" s="116">
        <v>3274850</v>
      </c>
      <c r="W3" t="s">
        <v>1365</v>
      </c>
      <c r="X3" s="520">
        <v>44089</v>
      </c>
      <c r="AB3" s="520">
        <v>44089</v>
      </c>
      <c r="AC3" s="532" t="e">
        <f>+X3+(30*K3)</f>
        <v>#VALUE!</v>
      </c>
    </row>
    <row r="4" spans="1:29" ht="15.75" customHeight="1" x14ac:dyDescent="0.25">
      <c r="A4">
        <v>697</v>
      </c>
      <c r="B4" s="514" t="s">
        <v>1351</v>
      </c>
      <c r="C4" s="515" t="s">
        <v>1352</v>
      </c>
      <c r="D4" t="s">
        <v>1353</v>
      </c>
      <c r="E4" s="515" t="s">
        <v>1354</v>
      </c>
      <c r="F4" s="516">
        <v>200000000</v>
      </c>
      <c r="G4" s="517" t="s">
        <v>680</v>
      </c>
      <c r="H4" s="116" t="s">
        <v>1366</v>
      </c>
      <c r="I4" s="517">
        <v>4</v>
      </c>
      <c r="J4" s="517">
        <v>5</v>
      </c>
      <c r="K4" s="517">
        <v>4</v>
      </c>
      <c r="L4" s="517">
        <v>1</v>
      </c>
      <c r="M4" s="116" t="s">
        <v>1356</v>
      </c>
      <c r="N4" s="116" t="s">
        <v>1356</v>
      </c>
      <c r="O4" s="116" t="s">
        <v>1357</v>
      </c>
      <c r="P4" s="518">
        <v>200000000</v>
      </c>
      <c r="Q4" s="518">
        <v>200000000</v>
      </c>
      <c r="R4" s="116" t="s">
        <v>1367</v>
      </c>
      <c r="S4" s="519" t="s">
        <v>1359</v>
      </c>
      <c r="T4" s="519" t="s">
        <v>1368</v>
      </c>
      <c r="U4" s="519" t="s">
        <v>1369</v>
      </c>
      <c r="V4" s="116">
        <v>3274850</v>
      </c>
      <c r="W4" t="s">
        <v>1183</v>
      </c>
      <c r="X4" s="520">
        <v>43983</v>
      </c>
      <c r="AB4" s="520">
        <v>43973</v>
      </c>
      <c r="AC4" s="520"/>
    </row>
    <row r="5" spans="1:29" ht="15.75" customHeight="1" x14ac:dyDescent="0.25">
      <c r="A5">
        <v>1304</v>
      </c>
      <c r="B5" s="514" t="s">
        <v>1351</v>
      </c>
      <c r="C5" s="515" t="s">
        <v>1352</v>
      </c>
      <c r="D5" t="s">
        <v>1353</v>
      </c>
      <c r="E5" s="515" t="s">
        <v>1354</v>
      </c>
      <c r="F5" s="516">
        <v>11650535</v>
      </c>
      <c r="G5" s="517" t="s">
        <v>680</v>
      </c>
      <c r="H5" s="116" t="s">
        <v>1370</v>
      </c>
      <c r="I5" s="517">
        <v>2</v>
      </c>
      <c r="J5" s="517">
        <v>3</v>
      </c>
      <c r="K5" s="517">
        <v>4</v>
      </c>
      <c r="L5" s="517">
        <v>1</v>
      </c>
      <c r="M5" s="116" t="s">
        <v>1356</v>
      </c>
      <c r="N5" s="116" t="s">
        <v>1356</v>
      </c>
      <c r="O5" s="116" t="s">
        <v>1357</v>
      </c>
      <c r="P5" s="518">
        <v>11650535</v>
      </c>
      <c r="Q5" s="518">
        <v>11650535</v>
      </c>
      <c r="R5" s="116" t="s">
        <v>1367</v>
      </c>
      <c r="S5" s="519" t="s">
        <v>1359</v>
      </c>
      <c r="T5" s="519" t="s">
        <v>1368</v>
      </c>
      <c r="U5" s="519" t="s">
        <v>1369</v>
      </c>
      <c r="V5" s="116">
        <v>3274850</v>
      </c>
      <c r="W5" t="s">
        <v>1370</v>
      </c>
      <c r="X5" s="520">
        <v>43920</v>
      </c>
      <c r="AB5" s="520">
        <v>43920</v>
      </c>
      <c r="AC5" s="520"/>
    </row>
    <row r="6" spans="1:29" ht="15.75" customHeight="1" x14ac:dyDescent="0.25">
      <c r="A6">
        <v>1298</v>
      </c>
      <c r="B6" s="514" t="s">
        <v>1351</v>
      </c>
      <c r="C6" s="515" t="s">
        <v>1352</v>
      </c>
      <c r="D6" t="s">
        <v>1353</v>
      </c>
      <c r="E6" s="515" t="s">
        <v>1354</v>
      </c>
      <c r="F6" s="516">
        <v>91000000</v>
      </c>
      <c r="G6" s="517" t="s">
        <v>680</v>
      </c>
      <c r="H6" s="116" t="s">
        <v>1371</v>
      </c>
      <c r="I6" s="517">
        <v>2</v>
      </c>
      <c r="J6" s="517">
        <v>2</v>
      </c>
      <c r="K6" s="517">
        <v>4</v>
      </c>
      <c r="L6" s="517">
        <v>1</v>
      </c>
      <c r="M6" s="116" t="s">
        <v>1356</v>
      </c>
      <c r="N6" s="116" t="s">
        <v>1356</v>
      </c>
      <c r="O6" s="116" t="s">
        <v>1357</v>
      </c>
      <c r="P6" s="518">
        <v>91000000</v>
      </c>
      <c r="Q6" s="518">
        <v>91000000</v>
      </c>
      <c r="R6" s="116" t="s">
        <v>1367</v>
      </c>
      <c r="S6" s="519" t="s">
        <v>1359</v>
      </c>
      <c r="T6" s="519" t="s">
        <v>1368</v>
      </c>
      <c r="U6" s="519" t="s">
        <v>1369</v>
      </c>
      <c r="V6" s="116">
        <v>3274850</v>
      </c>
      <c r="W6" t="s">
        <v>1371</v>
      </c>
      <c r="X6" s="520">
        <v>43920</v>
      </c>
      <c r="AB6" s="520">
        <v>43920</v>
      </c>
      <c r="AC6" s="520"/>
    </row>
    <row r="7" spans="1:29" ht="15.75" customHeight="1" x14ac:dyDescent="0.25">
      <c r="A7">
        <v>1303</v>
      </c>
      <c r="B7" s="514" t="s">
        <v>1351</v>
      </c>
      <c r="C7" s="515" t="s">
        <v>1352</v>
      </c>
      <c r="D7" t="s">
        <v>1353</v>
      </c>
      <c r="E7" s="515" t="s">
        <v>1372</v>
      </c>
      <c r="F7" s="516">
        <v>57858190</v>
      </c>
      <c r="G7" s="517" t="s">
        <v>680</v>
      </c>
      <c r="H7" s="116" t="s">
        <v>1363</v>
      </c>
      <c r="I7" s="517" t="s">
        <v>680</v>
      </c>
      <c r="J7" s="517" t="s">
        <v>680</v>
      </c>
      <c r="K7" s="517" t="s">
        <v>680</v>
      </c>
      <c r="L7" s="517">
        <v>1</v>
      </c>
      <c r="M7" s="116" t="s">
        <v>1364</v>
      </c>
      <c r="N7" s="116" t="s">
        <v>1364</v>
      </c>
      <c r="O7" s="116" t="s">
        <v>1357</v>
      </c>
      <c r="P7" s="518">
        <v>57858190</v>
      </c>
      <c r="Q7" s="518">
        <v>57858190</v>
      </c>
      <c r="R7" s="116" t="s">
        <v>1358</v>
      </c>
      <c r="S7" s="519" t="s">
        <v>1359</v>
      </c>
      <c r="T7" s="519" t="s">
        <v>1360</v>
      </c>
      <c r="U7" s="519" t="s">
        <v>1361</v>
      </c>
      <c r="V7" s="116">
        <v>3274850</v>
      </c>
      <c r="W7" t="s">
        <v>1365</v>
      </c>
      <c r="X7" s="520">
        <v>44089</v>
      </c>
      <c r="AB7" s="520">
        <v>44089</v>
      </c>
      <c r="AC7" s="532" t="e">
        <f t="shared" ref="AC7:AC14" si="0">+X7+(30*K7)</f>
        <v>#VALUE!</v>
      </c>
    </row>
    <row r="8" spans="1:29" ht="15.75" customHeight="1" x14ac:dyDescent="0.25">
      <c r="A8">
        <v>930</v>
      </c>
      <c r="B8" s="514" t="s">
        <v>1351</v>
      </c>
      <c r="C8" s="515" t="s">
        <v>1352</v>
      </c>
      <c r="D8" t="s">
        <v>1353</v>
      </c>
      <c r="E8" s="515" t="s">
        <v>1373</v>
      </c>
      <c r="F8" s="516">
        <v>49214945</v>
      </c>
      <c r="G8" s="517">
        <v>80111701</v>
      </c>
      <c r="H8" s="116" t="s">
        <v>1374</v>
      </c>
      <c r="I8" s="517">
        <v>1</v>
      </c>
      <c r="J8" s="517">
        <v>2</v>
      </c>
      <c r="K8" s="517">
        <v>7</v>
      </c>
      <c r="L8" s="517">
        <v>1</v>
      </c>
      <c r="M8" s="116" t="s">
        <v>1375</v>
      </c>
      <c r="N8" s="116" t="s">
        <v>1364</v>
      </c>
      <c r="O8" s="116" t="s">
        <v>1357</v>
      </c>
      <c r="P8" s="518">
        <v>49214945</v>
      </c>
      <c r="Q8" s="518">
        <v>49214945</v>
      </c>
      <c r="R8" s="116" t="s">
        <v>1358</v>
      </c>
      <c r="S8" s="519" t="s">
        <v>1359</v>
      </c>
      <c r="T8" s="519" t="s">
        <v>1360</v>
      </c>
      <c r="U8" s="519" t="s">
        <v>1361</v>
      </c>
      <c r="V8" s="116">
        <v>3274850</v>
      </c>
      <c r="W8" t="s">
        <v>1374</v>
      </c>
      <c r="X8" s="520">
        <v>43892</v>
      </c>
      <c r="Y8" s="520">
        <v>43847</v>
      </c>
      <c r="Z8" s="520">
        <v>43868</v>
      </c>
      <c r="AA8" s="520">
        <v>43882</v>
      </c>
      <c r="AB8" s="520">
        <v>43889</v>
      </c>
      <c r="AC8" s="532">
        <f t="shared" si="0"/>
        <v>44102</v>
      </c>
    </row>
    <row r="9" spans="1:29" ht="15.75" customHeight="1" x14ac:dyDescent="0.25">
      <c r="A9">
        <v>1299</v>
      </c>
      <c r="B9" s="514" t="s">
        <v>1351</v>
      </c>
      <c r="C9" s="515" t="s">
        <v>1352</v>
      </c>
      <c r="D9" t="s">
        <v>1353</v>
      </c>
      <c r="E9" s="515" t="s">
        <v>1373</v>
      </c>
      <c r="F9" s="516">
        <v>49214945</v>
      </c>
      <c r="G9" s="517">
        <v>80111701</v>
      </c>
      <c r="H9" s="116" t="s">
        <v>1376</v>
      </c>
      <c r="I9" s="517">
        <v>2</v>
      </c>
      <c r="J9" s="517">
        <v>2</v>
      </c>
      <c r="K9" s="517">
        <v>7</v>
      </c>
      <c r="L9" s="517">
        <v>1</v>
      </c>
      <c r="M9" s="116" t="s">
        <v>1375</v>
      </c>
      <c r="N9" s="116" t="s">
        <v>1377</v>
      </c>
      <c r="O9" s="116" t="s">
        <v>1357</v>
      </c>
      <c r="P9" s="518">
        <v>49214945</v>
      </c>
      <c r="Q9" s="518">
        <v>49214945</v>
      </c>
      <c r="R9" s="116" t="s">
        <v>1358</v>
      </c>
      <c r="S9" s="519" t="s">
        <v>1359</v>
      </c>
      <c r="T9" s="519" t="s">
        <v>1360</v>
      </c>
      <c r="U9" s="519" t="s">
        <v>1361</v>
      </c>
      <c r="V9" s="116">
        <v>3274850</v>
      </c>
      <c r="W9" t="s">
        <v>1376</v>
      </c>
      <c r="X9" s="520">
        <v>43881</v>
      </c>
      <c r="Y9" s="520">
        <v>43861</v>
      </c>
      <c r="Z9" s="520">
        <v>43868</v>
      </c>
      <c r="AA9" s="520">
        <v>43873</v>
      </c>
      <c r="AB9" s="520">
        <v>43880</v>
      </c>
      <c r="AC9" s="532">
        <f t="shared" si="0"/>
        <v>44091</v>
      </c>
    </row>
    <row r="10" spans="1:29" ht="15.75" customHeight="1" x14ac:dyDescent="0.25">
      <c r="A10">
        <v>692</v>
      </c>
      <c r="B10" s="514" t="s">
        <v>1351</v>
      </c>
      <c r="C10" s="515" t="s">
        <v>1352</v>
      </c>
      <c r="D10" t="s">
        <v>1353</v>
      </c>
      <c r="E10" s="515" t="s">
        <v>1373</v>
      </c>
      <c r="F10" s="516">
        <v>37290120</v>
      </c>
      <c r="G10" s="517">
        <v>80111701</v>
      </c>
      <c r="H10" s="116" t="s">
        <v>1378</v>
      </c>
      <c r="I10" s="517">
        <v>1</v>
      </c>
      <c r="J10" s="517">
        <v>1</v>
      </c>
      <c r="K10" s="517">
        <v>7</v>
      </c>
      <c r="L10" s="517">
        <v>1</v>
      </c>
      <c r="M10" s="116" t="s">
        <v>1375</v>
      </c>
      <c r="N10" s="116" t="s">
        <v>1377</v>
      </c>
      <c r="O10" s="116" t="s">
        <v>1357</v>
      </c>
      <c r="P10" s="518">
        <v>37290120</v>
      </c>
      <c r="Q10" s="518">
        <v>37290120</v>
      </c>
      <c r="R10" s="116" t="s">
        <v>1358</v>
      </c>
      <c r="S10" s="519" t="s">
        <v>1359</v>
      </c>
      <c r="T10" s="519" t="s">
        <v>1360</v>
      </c>
      <c r="U10" s="519" t="s">
        <v>1361</v>
      </c>
      <c r="V10" s="116">
        <v>3274850</v>
      </c>
      <c r="W10" t="s">
        <v>1379</v>
      </c>
      <c r="X10" s="520">
        <v>43864</v>
      </c>
      <c r="Y10" s="520">
        <v>43847</v>
      </c>
      <c r="Z10" s="520">
        <v>43854</v>
      </c>
      <c r="AA10" s="520">
        <v>43854</v>
      </c>
      <c r="AB10" s="520">
        <v>43861</v>
      </c>
      <c r="AC10" s="532">
        <f t="shared" si="0"/>
        <v>44074</v>
      </c>
    </row>
    <row r="11" spans="1:29" ht="15.75" customHeight="1" x14ac:dyDescent="0.25">
      <c r="A11">
        <v>931</v>
      </c>
      <c r="B11" s="514" t="s">
        <v>1351</v>
      </c>
      <c r="C11" s="515" t="s">
        <v>1352</v>
      </c>
      <c r="D11" t="s">
        <v>1353</v>
      </c>
      <c r="E11" s="515" t="s">
        <v>1373</v>
      </c>
      <c r="F11" s="516">
        <v>37290120</v>
      </c>
      <c r="G11" s="517">
        <v>80111701</v>
      </c>
      <c r="H11" s="116" t="s">
        <v>1380</v>
      </c>
      <c r="I11" s="517">
        <v>1</v>
      </c>
      <c r="J11" s="517">
        <v>2</v>
      </c>
      <c r="K11" s="517">
        <v>7</v>
      </c>
      <c r="L11" s="517">
        <v>1</v>
      </c>
      <c r="M11" s="116" t="s">
        <v>1375</v>
      </c>
      <c r="N11" s="116" t="s">
        <v>1377</v>
      </c>
      <c r="O11" s="116" t="s">
        <v>1357</v>
      </c>
      <c r="P11" s="518">
        <v>37290120</v>
      </c>
      <c r="Q11" s="518">
        <v>37290120</v>
      </c>
      <c r="R11" s="116" t="s">
        <v>1358</v>
      </c>
      <c r="S11" s="519" t="s">
        <v>1359</v>
      </c>
      <c r="T11" s="519" t="s">
        <v>1360</v>
      </c>
      <c r="U11" s="519" t="s">
        <v>1361</v>
      </c>
      <c r="V11" s="116">
        <v>3274850</v>
      </c>
      <c r="W11" t="s">
        <v>899</v>
      </c>
      <c r="X11" s="520">
        <v>43893</v>
      </c>
      <c r="Y11" s="520">
        <v>43854</v>
      </c>
      <c r="Z11" s="520">
        <v>43868</v>
      </c>
      <c r="AA11" s="520">
        <v>43882</v>
      </c>
      <c r="AB11" s="520">
        <v>43889</v>
      </c>
      <c r="AC11" s="532">
        <f t="shared" si="0"/>
        <v>44103</v>
      </c>
    </row>
    <row r="12" spans="1:29" ht="15.75" customHeight="1" x14ac:dyDescent="0.25">
      <c r="A12">
        <v>1301</v>
      </c>
      <c r="B12" s="514" t="s">
        <v>1351</v>
      </c>
      <c r="C12" s="515" t="s">
        <v>1352</v>
      </c>
      <c r="D12" t="s">
        <v>1353</v>
      </c>
      <c r="E12" s="515" t="s">
        <v>1373</v>
      </c>
      <c r="F12" s="516">
        <v>54577640</v>
      </c>
      <c r="G12" s="517" t="s">
        <v>680</v>
      </c>
      <c r="H12" s="116" t="s">
        <v>1363</v>
      </c>
      <c r="I12" s="517" t="s">
        <v>680</v>
      </c>
      <c r="J12" s="517" t="s">
        <v>680</v>
      </c>
      <c r="K12" s="517" t="s">
        <v>680</v>
      </c>
      <c r="L12" s="517">
        <v>1</v>
      </c>
      <c r="M12" s="116" t="s">
        <v>1364</v>
      </c>
      <c r="N12" s="116" t="s">
        <v>1364</v>
      </c>
      <c r="O12" s="116" t="s">
        <v>1357</v>
      </c>
      <c r="P12" s="518">
        <v>54577640</v>
      </c>
      <c r="Q12" s="518">
        <v>54577640</v>
      </c>
      <c r="R12" s="116" t="s">
        <v>1358</v>
      </c>
      <c r="S12" s="519" t="s">
        <v>1359</v>
      </c>
      <c r="T12" s="519" t="s">
        <v>1360</v>
      </c>
      <c r="U12" s="519" t="s">
        <v>1361</v>
      </c>
      <c r="V12" s="116">
        <v>3274850</v>
      </c>
      <c r="W12" t="s">
        <v>1365</v>
      </c>
      <c r="X12" s="520">
        <v>44089</v>
      </c>
      <c r="AB12" s="520">
        <v>44089</v>
      </c>
      <c r="AC12" s="532" t="e">
        <f t="shared" si="0"/>
        <v>#VALUE!</v>
      </c>
    </row>
    <row r="13" spans="1:29" ht="15.75" customHeight="1" x14ac:dyDescent="0.25">
      <c r="A13">
        <v>1296</v>
      </c>
      <c r="B13" s="514" t="s">
        <v>1351</v>
      </c>
      <c r="C13" s="515" t="s">
        <v>1352</v>
      </c>
      <c r="D13" t="s">
        <v>1353</v>
      </c>
      <c r="E13" s="515" t="s">
        <v>1373</v>
      </c>
      <c r="F13" s="516">
        <v>31573620</v>
      </c>
      <c r="G13" s="517">
        <v>80111701</v>
      </c>
      <c r="H13" s="116" t="s">
        <v>1381</v>
      </c>
      <c r="I13" s="517">
        <v>2</v>
      </c>
      <c r="J13" s="517">
        <v>2</v>
      </c>
      <c r="K13" s="517">
        <v>6</v>
      </c>
      <c r="L13" s="517">
        <v>1</v>
      </c>
      <c r="M13" s="116" t="s">
        <v>1375</v>
      </c>
      <c r="N13" s="116" t="s">
        <v>1364</v>
      </c>
      <c r="O13" s="116" t="s">
        <v>1357</v>
      </c>
      <c r="P13" s="518">
        <v>31573620</v>
      </c>
      <c r="Q13" s="518">
        <v>31573620</v>
      </c>
      <c r="R13" s="116" t="s">
        <v>1358</v>
      </c>
      <c r="S13" s="519" t="s">
        <v>1359</v>
      </c>
      <c r="T13" s="519" t="s">
        <v>1360</v>
      </c>
      <c r="U13" s="519" t="s">
        <v>1361</v>
      </c>
      <c r="V13" s="116">
        <v>3274850</v>
      </c>
      <c r="W13" t="s">
        <v>1381</v>
      </c>
      <c r="X13" s="520">
        <v>43881</v>
      </c>
      <c r="Y13" s="520">
        <v>43861</v>
      </c>
      <c r="Z13" s="520">
        <v>43868</v>
      </c>
      <c r="AA13" s="520">
        <v>43873</v>
      </c>
      <c r="AB13" s="520">
        <v>43880</v>
      </c>
      <c r="AC13" s="532">
        <f t="shared" si="0"/>
        <v>44061</v>
      </c>
    </row>
    <row r="14" spans="1:29" ht="15.75" customHeight="1" x14ac:dyDescent="0.25">
      <c r="A14">
        <v>1297</v>
      </c>
      <c r="B14" s="514" t="s">
        <v>1351</v>
      </c>
      <c r="C14" s="515" t="s">
        <v>1352</v>
      </c>
      <c r="D14" t="s">
        <v>1353</v>
      </c>
      <c r="E14" s="515" t="s">
        <v>1373</v>
      </c>
      <c r="F14" s="516">
        <v>31573620</v>
      </c>
      <c r="G14" s="517">
        <v>80111701</v>
      </c>
      <c r="H14" s="116" t="s">
        <v>1382</v>
      </c>
      <c r="I14" s="517">
        <v>2</v>
      </c>
      <c r="J14" s="517">
        <v>2</v>
      </c>
      <c r="K14" s="517">
        <v>6</v>
      </c>
      <c r="L14" s="517">
        <v>1</v>
      </c>
      <c r="M14" s="116" t="s">
        <v>1375</v>
      </c>
      <c r="N14" s="116" t="s">
        <v>1377</v>
      </c>
      <c r="O14" s="116" t="s">
        <v>1357</v>
      </c>
      <c r="P14" s="518">
        <v>31573620</v>
      </c>
      <c r="Q14" s="518">
        <v>31573620</v>
      </c>
      <c r="R14" s="116" t="s">
        <v>1358</v>
      </c>
      <c r="S14" s="519" t="s">
        <v>1359</v>
      </c>
      <c r="T14" s="519" t="s">
        <v>1360</v>
      </c>
      <c r="U14" s="519" t="s">
        <v>1361</v>
      </c>
      <c r="V14" s="116">
        <v>3274850</v>
      </c>
      <c r="W14" t="s">
        <v>1382</v>
      </c>
      <c r="X14" s="520">
        <v>43881</v>
      </c>
      <c r="Y14" s="520">
        <v>43861</v>
      </c>
      <c r="Z14" s="520">
        <v>43868</v>
      </c>
      <c r="AA14" s="520">
        <v>43873</v>
      </c>
      <c r="AB14" s="520">
        <v>43880</v>
      </c>
      <c r="AC14" s="532">
        <f t="shared" si="0"/>
        <v>44061</v>
      </c>
    </row>
    <row r="15" spans="1:29" ht="15.75" customHeight="1" x14ac:dyDescent="0.25">
      <c r="A15">
        <v>680</v>
      </c>
      <c r="B15" s="514" t="s">
        <v>1383</v>
      </c>
      <c r="C15" s="515" t="s">
        <v>539</v>
      </c>
      <c r="D15" t="s">
        <v>538</v>
      </c>
      <c r="E15" s="515" t="s">
        <v>1354</v>
      </c>
      <c r="F15" s="516">
        <v>180000000</v>
      </c>
      <c r="G15" s="517" t="s">
        <v>680</v>
      </c>
      <c r="H15" s="116" t="s">
        <v>1384</v>
      </c>
      <c r="I15" s="517">
        <v>2</v>
      </c>
      <c r="J15" s="517">
        <v>6</v>
      </c>
      <c r="K15" s="517">
        <v>7</v>
      </c>
      <c r="L15" s="517">
        <v>1</v>
      </c>
      <c r="M15" s="116" t="s">
        <v>1356</v>
      </c>
      <c r="N15" s="116" t="s">
        <v>1356</v>
      </c>
      <c r="O15" s="116" t="s">
        <v>1357</v>
      </c>
      <c r="P15" s="518">
        <v>180000000</v>
      </c>
      <c r="Q15" s="518">
        <v>180000000</v>
      </c>
      <c r="R15" s="116" t="s">
        <v>1385</v>
      </c>
      <c r="S15" s="519" t="s">
        <v>1359</v>
      </c>
      <c r="T15" s="519" t="s">
        <v>1386</v>
      </c>
      <c r="U15" s="519" t="s">
        <v>1387</v>
      </c>
      <c r="V15" s="116">
        <v>3274850</v>
      </c>
      <c r="W15" t="s">
        <v>1384</v>
      </c>
      <c r="AC15" s="532">
        <f>+X15+(30*K15)</f>
        <v>210</v>
      </c>
    </row>
    <row r="16" spans="1:29" ht="15.75" customHeight="1" x14ac:dyDescent="0.25">
      <c r="A16">
        <v>679</v>
      </c>
      <c r="B16" s="514" t="s">
        <v>1383</v>
      </c>
      <c r="C16" s="515" t="s">
        <v>536</v>
      </c>
      <c r="D16" t="s">
        <v>535</v>
      </c>
      <c r="E16" s="515" t="s">
        <v>1354</v>
      </c>
      <c r="F16" s="516">
        <v>60000000</v>
      </c>
      <c r="G16" s="517" t="s">
        <v>680</v>
      </c>
      <c r="H16" s="116" t="s">
        <v>1388</v>
      </c>
      <c r="I16" s="517">
        <v>2</v>
      </c>
      <c r="J16" s="517">
        <v>4</v>
      </c>
      <c r="K16" s="517">
        <v>7</v>
      </c>
      <c r="L16" s="517">
        <v>1</v>
      </c>
      <c r="M16" s="116" t="s">
        <v>1356</v>
      </c>
      <c r="N16" s="116" t="s">
        <v>1356</v>
      </c>
      <c r="O16" s="116" t="s">
        <v>1357</v>
      </c>
      <c r="P16" s="518">
        <v>60000000</v>
      </c>
      <c r="Q16" s="518">
        <v>60000000</v>
      </c>
      <c r="R16" s="116" t="s">
        <v>1385</v>
      </c>
      <c r="S16" s="519" t="s">
        <v>1359</v>
      </c>
      <c r="T16" s="519" t="s">
        <v>1386</v>
      </c>
      <c r="U16" s="519" t="s">
        <v>1387</v>
      </c>
      <c r="V16" s="116">
        <v>3274850</v>
      </c>
      <c r="W16" t="s">
        <v>1388</v>
      </c>
      <c r="X16" s="520">
        <v>43861</v>
      </c>
      <c r="Y16" s="520">
        <v>43836</v>
      </c>
      <c r="Z16" s="520">
        <v>43843</v>
      </c>
      <c r="AA16" s="520">
        <v>43851</v>
      </c>
      <c r="AB16" s="520">
        <v>43857</v>
      </c>
      <c r="AC16" s="532">
        <f>+X16+(30*K16)</f>
        <v>44071</v>
      </c>
    </row>
    <row r="17" spans="1:29" ht="15.75" customHeight="1" x14ac:dyDescent="0.25">
      <c r="A17">
        <v>1321</v>
      </c>
      <c r="B17" s="514" t="s">
        <v>1389</v>
      </c>
      <c r="C17" s="515" t="s">
        <v>1390</v>
      </c>
      <c r="D17" t="s">
        <v>1391</v>
      </c>
      <c r="E17" s="515" t="s">
        <v>1392</v>
      </c>
      <c r="F17" s="516">
        <v>20000000</v>
      </c>
      <c r="G17" s="517" t="s">
        <v>680</v>
      </c>
      <c r="H17" s="116" t="s">
        <v>1363</v>
      </c>
      <c r="I17" s="517" t="s">
        <v>680</v>
      </c>
      <c r="J17" s="517" t="s">
        <v>680</v>
      </c>
      <c r="K17" s="517" t="s">
        <v>680</v>
      </c>
      <c r="L17" s="517">
        <v>1</v>
      </c>
      <c r="M17" s="116" t="s">
        <v>1364</v>
      </c>
      <c r="N17" s="116" t="s">
        <v>1364</v>
      </c>
      <c r="O17" s="116" t="s">
        <v>1357</v>
      </c>
      <c r="P17" s="518">
        <v>20000000</v>
      </c>
      <c r="Q17" s="518">
        <v>20000000</v>
      </c>
      <c r="R17" s="116" t="s">
        <v>1358</v>
      </c>
      <c r="S17" s="519" t="s">
        <v>1359</v>
      </c>
      <c r="T17" s="519" t="s">
        <v>1360</v>
      </c>
      <c r="U17" s="519" t="s">
        <v>1361</v>
      </c>
      <c r="V17" s="116">
        <v>3274850</v>
      </c>
      <c r="W17" t="s">
        <v>1363</v>
      </c>
      <c r="X17" s="520">
        <v>43981</v>
      </c>
      <c r="AB17" s="520">
        <v>43981</v>
      </c>
      <c r="AC17" s="532" t="e">
        <f t="shared" ref="AC17:AC23" si="1">+X17+(30*K17)</f>
        <v>#VALUE!</v>
      </c>
    </row>
    <row r="18" spans="1:29" ht="15.75" customHeight="1" x14ac:dyDescent="0.25">
      <c r="A18">
        <v>516</v>
      </c>
      <c r="B18" s="514" t="s">
        <v>1389</v>
      </c>
      <c r="C18" s="515" t="s">
        <v>1390</v>
      </c>
      <c r="D18" t="s">
        <v>1391</v>
      </c>
      <c r="E18" s="515" t="s">
        <v>1372</v>
      </c>
      <c r="F18" s="516">
        <v>99053000</v>
      </c>
      <c r="G18" s="517">
        <v>93141703</v>
      </c>
      <c r="H18" s="116" t="s">
        <v>1393</v>
      </c>
      <c r="I18" s="517">
        <v>4</v>
      </c>
      <c r="J18" s="517">
        <v>4</v>
      </c>
      <c r="K18" s="517">
        <v>6</v>
      </c>
      <c r="L18" s="517">
        <v>1</v>
      </c>
      <c r="M18" s="116" t="s">
        <v>1375</v>
      </c>
      <c r="N18" s="116" t="s">
        <v>1377</v>
      </c>
      <c r="O18" s="116" t="s">
        <v>1357</v>
      </c>
      <c r="P18" s="518">
        <v>99053000</v>
      </c>
      <c r="Q18" s="518">
        <v>99053000</v>
      </c>
      <c r="R18" s="116" t="s">
        <v>1358</v>
      </c>
      <c r="S18" s="519" t="s">
        <v>1359</v>
      </c>
      <c r="T18" s="519" t="s">
        <v>1360</v>
      </c>
      <c r="U18" s="519" t="s">
        <v>1361</v>
      </c>
      <c r="V18" s="116">
        <v>3274850</v>
      </c>
      <c r="W18" t="s">
        <v>1393</v>
      </c>
      <c r="X18" s="520">
        <v>43951</v>
      </c>
      <c r="Y18" s="520">
        <v>43934</v>
      </c>
      <c r="Z18" s="520">
        <v>43938</v>
      </c>
      <c r="AA18" s="520">
        <v>43938</v>
      </c>
      <c r="AB18" s="520">
        <v>43951</v>
      </c>
      <c r="AC18" s="532">
        <f t="shared" si="1"/>
        <v>44131</v>
      </c>
    </row>
    <row r="19" spans="1:29" ht="15.75" customHeight="1" x14ac:dyDescent="0.25">
      <c r="A19">
        <v>535</v>
      </c>
      <c r="B19" s="514" t="s">
        <v>1389</v>
      </c>
      <c r="C19" s="515" t="s">
        <v>1390</v>
      </c>
      <c r="D19" t="s">
        <v>1391</v>
      </c>
      <c r="E19" s="515" t="s">
        <v>1373</v>
      </c>
      <c r="F19" s="516">
        <v>20720000</v>
      </c>
      <c r="G19" s="517">
        <v>80111701</v>
      </c>
      <c r="H19" s="116" t="s">
        <v>1394</v>
      </c>
      <c r="I19" s="517">
        <v>3</v>
      </c>
      <c r="J19" s="517">
        <v>3</v>
      </c>
      <c r="K19" s="517">
        <v>10</v>
      </c>
      <c r="L19" s="517">
        <v>1</v>
      </c>
      <c r="M19" s="116" t="s">
        <v>1375</v>
      </c>
      <c r="N19" s="116" t="s">
        <v>1377</v>
      </c>
      <c r="O19" s="116" t="s">
        <v>1357</v>
      </c>
      <c r="P19" s="518">
        <v>20720000</v>
      </c>
      <c r="Q19" s="518">
        <v>20720000</v>
      </c>
      <c r="R19" s="116" t="s">
        <v>1358</v>
      </c>
      <c r="S19" s="519" t="s">
        <v>1359</v>
      </c>
      <c r="T19" s="519" t="s">
        <v>1360</v>
      </c>
      <c r="U19" s="519" t="s">
        <v>1361</v>
      </c>
      <c r="V19" s="116">
        <v>3274850</v>
      </c>
      <c r="W19" t="s">
        <v>1394</v>
      </c>
      <c r="X19" s="520">
        <v>43895</v>
      </c>
      <c r="Y19" s="520">
        <v>43882</v>
      </c>
      <c r="Z19" s="520">
        <v>43888</v>
      </c>
      <c r="AA19" s="520">
        <v>43888</v>
      </c>
      <c r="AB19" s="520">
        <v>43895</v>
      </c>
      <c r="AC19" s="532">
        <f t="shared" si="1"/>
        <v>44195</v>
      </c>
    </row>
    <row r="20" spans="1:29" ht="15.75" customHeight="1" x14ac:dyDescent="0.25">
      <c r="A20">
        <v>515</v>
      </c>
      <c r="B20" s="514" t="s">
        <v>1389</v>
      </c>
      <c r="C20" s="515" t="s">
        <v>1390</v>
      </c>
      <c r="D20" t="s">
        <v>1391</v>
      </c>
      <c r="E20" s="515" t="s">
        <v>1373</v>
      </c>
      <c r="F20" s="516">
        <v>60887000</v>
      </c>
      <c r="G20" s="517">
        <v>80111701</v>
      </c>
      <c r="H20" s="116" t="s">
        <v>1395</v>
      </c>
      <c r="I20" s="517">
        <v>1</v>
      </c>
      <c r="J20" s="517">
        <v>1</v>
      </c>
      <c r="K20" s="517">
        <v>11</v>
      </c>
      <c r="L20" s="517">
        <v>1</v>
      </c>
      <c r="M20" s="116" t="s">
        <v>1375</v>
      </c>
      <c r="N20" s="116" t="s">
        <v>1377</v>
      </c>
      <c r="O20" s="116" t="s">
        <v>1357</v>
      </c>
      <c r="P20" s="518">
        <v>60887000</v>
      </c>
      <c r="Q20" s="518">
        <v>60887000</v>
      </c>
      <c r="R20" s="116" t="s">
        <v>1358</v>
      </c>
      <c r="S20" s="519" t="s">
        <v>1359</v>
      </c>
      <c r="T20" s="519" t="s">
        <v>1360</v>
      </c>
      <c r="U20" s="519" t="s">
        <v>1361</v>
      </c>
      <c r="V20" s="116">
        <v>3274850</v>
      </c>
      <c r="W20" t="s">
        <v>1395</v>
      </c>
      <c r="X20" s="520">
        <v>43860</v>
      </c>
      <c r="Y20" s="520">
        <v>43850</v>
      </c>
      <c r="Z20" s="520">
        <v>43854</v>
      </c>
      <c r="AA20" s="520">
        <v>43854</v>
      </c>
      <c r="AB20" s="520">
        <v>43860</v>
      </c>
      <c r="AC20" s="532">
        <f t="shared" si="1"/>
        <v>44190</v>
      </c>
    </row>
    <row r="21" spans="1:29" ht="15.75" customHeight="1" x14ac:dyDescent="0.25">
      <c r="A21">
        <v>683</v>
      </c>
      <c r="B21" s="514" t="s">
        <v>1383</v>
      </c>
      <c r="C21" s="515" t="s">
        <v>533</v>
      </c>
      <c r="D21" t="s">
        <v>532</v>
      </c>
      <c r="E21" s="515" t="s">
        <v>1372</v>
      </c>
      <c r="F21" s="516">
        <v>386511000</v>
      </c>
      <c r="G21" s="517">
        <v>83121501</v>
      </c>
      <c r="H21" s="116" t="s">
        <v>1396</v>
      </c>
      <c r="I21" s="517">
        <v>1</v>
      </c>
      <c r="J21" s="517">
        <v>1</v>
      </c>
      <c r="K21" s="517">
        <v>12</v>
      </c>
      <c r="L21" s="517">
        <v>1</v>
      </c>
      <c r="M21" s="116" t="s">
        <v>1397</v>
      </c>
      <c r="N21" s="116" t="s">
        <v>1398</v>
      </c>
      <c r="O21" s="116" t="s">
        <v>1357</v>
      </c>
      <c r="P21" s="518">
        <v>386511000</v>
      </c>
      <c r="Q21" s="518">
        <v>386511000</v>
      </c>
      <c r="R21" s="116" t="s">
        <v>1385</v>
      </c>
      <c r="S21" s="519" t="s">
        <v>1359</v>
      </c>
      <c r="T21" s="519" t="s">
        <v>1386</v>
      </c>
      <c r="U21" s="519" t="s">
        <v>1387</v>
      </c>
      <c r="V21" s="116">
        <v>3274850</v>
      </c>
      <c r="W21" t="s">
        <v>1399</v>
      </c>
      <c r="X21" s="520">
        <v>43861</v>
      </c>
      <c r="Y21" s="520">
        <v>43836</v>
      </c>
      <c r="Z21" s="520">
        <v>43843</v>
      </c>
      <c r="AA21" s="520">
        <v>43850</v>
      </c>
      <c r="AB21" s="520">
        <v>43857</v>
      </c>
      <c r="AC21" s="532">
        <f t="shared" si="1"/>
        <v>44221</v>
      </c>
    </row>
    <row r="22" spans="1:29" ht="15.75" customHeight="1" x14ac:dyDescent="0.25">
      <c r="A22">
        <v>1226</v>
      </c>
      <c r="B22" s="514" t="s">
        <v>1383</v>
      </c>
      <c r="C22" s="515" t="s">
        <v>533</v>
      </c>
      <c r="D22" t="s">
        <v>532</v>
      </c>
      <c r="E22" s="515" t="s">
        <v>1372</v>
      </c>
      <c r="F22" s="516">
        <v>115000000</v>
      </c>
      <c r="G22" s="517" t="s">
        <v>680</v>
      </c>
      <c r="H22" s="116" t="s">
        <v>1400</v>
      </c>
      <c r="I22" s="517" t="s">
        <v>680</v>
      </c>
      <c r="J22" s="517" t="s">
        <v>680</v>
      </c>
      <c r="K22" s="517" t="s">
        <v>680</v>
      </c>
      <c r="L22" s="517">
        <v>1</v>
      </c>
      <c r="M22" s="116" t="s">
        <v>1401</v>
      </c>
      <c r="N22" s="116" t="s">
        <v>1402</v>
      </c>
      <c r="O22" s="116" t="s">
        <v>1357</v>
      </c>
      <c r="P22" s="518">
        <v>115000000</v>
      </c>
      <c r="Q22" s="518">
        <v>115000000</v>
      </c>
      <c r="R22" s="116" t="s">
        <v>1385</v>
      </c>
      <c r="S22" s="519" t="s">
        <v>1359</v>
      </c>
      <c r="T22" s="519" t="s">
        <v>1386</v>
      </c>
      <c r="U22" s="519" t="s">
        <v>1387</v>
      </c>
      <c r="V22" s="116">
        <v>3274850</v>
      </c>
      <c r="W22" t="s">
        <v>1400</v>
      </c>
      <c r="X22" s="520">
        <v>43840</v>
      </c>
      <c r="Y22" s="520">
        <v>43839</v>
      </c>
      <c r="AC22" s="532" t="e">
        <f t="shared" si="1"/>
        <v>#VALUE!</v>
      </c>
    </row>
    <row r="23" spans="1:29" ht="15.75" customHeight="1" x14ac:dyDescent="0.25">
      <c r="A23">
        <v>688</v>
      </c>
      <c r="B23" s="514" t="s">
        <v>1383</v>
      </c>
      <c r="C23" s="515" t="s">
        <v>548</v>
      </c>
      <c r="D23" t="s">
        <v>547</v>
      </c>
      <c r="E23" s="515" t="s">
        <v>1372</v>
      </c>
      <c r="F23" s="516">
        <v>614000000</v>
      </c>
      <c r="G23" s="517">
        <v>83121501</v>
      </c>
      <c r="H23" s="116" t="s">
        <v>1396</v>
      </c>
      <c r="I23" s="517">
        <v>1</v>
      </c>
      <c r="J23" s="517">
        <v>1</v>
      </c>
      <c r="K23" s="517">
        <v>12</v>
      </c>
      <c r="L23" s="517">
        <v>1</v>
      </c>
      <c r="M23" s="116" t="s">
        <v>1397</v>
      </c>
      <c r="N23" s="116" t="s">
        <v>1398</v>
      </c>
      <c r="O23" s="116" t="s">
        <v>1357</v>
      </c>
      <c r="P23" s="518">
        <v>614000000</v>
      </c>
      <c r="Q23" s="518">
        <v>614000000</v>
      </c>
      <c r="R23" s="116" t="s">
        <v>1385</v>
      </c>
      <c r="S23" s="519" t="s">
        <v>1359</v>
      </c>
      <c r="T23" s="519" t="s">
        <v>1386</v>
      </c>
      <c r="U23" s="519" t="s">
        <v>1387</v>
      </c>
      <c r="V23" s="116">
        <v>3274850</v>
      </c>
      <c r="W23" t="s">
        <v>1403</v>
      </c>
      <c r="X23" s="520">
        <v>43861</v>
      </c>
      <c r="Y23" s="520">
        <v>43836</v>
      </c>
      <c r="Z23" s="520">
        <v>43843</v>
      </c>
      <c r="AA23" s="520">
        <v>43850</v>
      </c>
      <c r="AB23" s="520">
        <v>43857</v>
      </c>
      <c r="AC23" s="532">
        <f t="shared" si="1"/>
        <v>44221</v>
      </c>
    </row>
    <row r="24" spans="1:29" ht="15.75" customHeight="1" x14ac:dyDescent="0.25">
      <c r="A24">
        <v>545</v>
      </c>
      <c r="B24" s="514" t="s">
        <v>1404</v>
      </c>
      <c r="C24" s="515" t="s">
        <v>1405</v>
      </c>
      <c r="D24" t="s">
        <v>1406</v>
      </c>
      <c r="E24" s="515" t="s">
        <v>1373</v>
      </c>
      <c r="F24" s="516">
        <v>58785000</v>
      </c>
      <c r="G24" s="517">
        <v>80111701</v>
      </c>
      <c r="H24" s="116" t="s">
        <v>1407</v>
      </c>
      <c r="I24" s="517">
        <v>1</v>
      </c>
      <c r="J24" s="517">
        <v>1</v>
      </c>
      <c r="K24" s="517">
        <v>10</v>
      </c>
      <c r="L24" s="517">
        <v>1</v>
      </c>
      <c r="M24" s="116" t="s">
        <v>1375</v>
      </c>
      <c r="N24" s="116" t="s">
        <v>1377</v>
      </c>
      <c r="O24" s="116" t="s">
        <v>1357</v>
      </c>
      <c r="P24" s="518">
        <v>58785000</v>
      </c>
      <c r="Q24" s="518">
        <v>58785000</v>
      </c>
      <c r="R24" s="116" t="s">
        <v>1358</v>
      </c>
      <c r="S24" s="519" t="s">
        <v>1359</v>
      </c>
      <c r="T24" s="519" t="s">
        <v>1360</v>
      </c>
      <c r="U24" s="519" t="s">
        <v>1361</v>
      </c>
      <c r="V24" s="116">
        <v>3274850</v>
      </c>
      <c r="W24" t="s">
        <v>1407</v>
      </c>
      <c r="X24" s="520">
        <v>43871</v>
      </c>
      <c r="Y24" s="520">
        <v>43850</v>
      </c>
      <c r="Z24" s="520">
        <v>43857</v>
      </c>
      <c r="AA24" s="520">
        <v>43864</v>
      </c>
      <c r="AB24" s="520">
        <v>43871</v>
      </c>
      <c r="AC24" s="532">
        <f t="shared" ref="AC24:AC30" si="2">+X24+(30*K24)</f>
        <v>44171</v>
      </c>
    </row>
    <row r="25" spans="1:29" ht="15.75" customHeight="1" x14ac:dyDescent="0.25">
      <c r="A25">
        <v>1362</v>
      </c>
      <c r="B25" s="514" t="s">
        <v>1404</v>
      </c>
      <c r="C25" s="515" t="s">
        <v>1405</v>
      </c>
      <c r="D25" t="s">
        <v>1406</v>
      </c>
      <c r="E25" s="515" t="s">
        <v>1373</v>
      </c>
      <c r="F25" s="516">
        <v>37324000</v>
      </c>
      <c r="G25" s="517" t="s">
        <v>680</v>
      </c>
      <c r="H25" s="116" t="s">
        <v>1408</v>
      </c>
      <c r="I25" s="517" t="s">
        <v>680</v>
      </c>
      <c r="J25" s="517" t="s">
        <v>680</v>
      </c>
      <c r="K25" s="517" t="s">
        <v>680</v>
      </c>
      <c r="L25" s="517">
        <v>1</v>
      </c>
      <c r="M25" s="116" t="s">
        <v>1401</v>
      </c>
      <c r="N25" s="116" t="s">
        <v>1402</v>
      </c>
      <c r="O25" s="116" t="s">
        <v>1357</v>
      </c>
      <c r="P25" s="518">
        <v>37324000</v>
      </c>
      <c r="Q25" s="518">
        <v>37324000</v>
      </c>
      <c r="R25" s="116" t="s">
        <v>1358</v>
      </c>
      <c r="S25" s="519" t="s">
        <v>1359</v>
      </c>
      <c r="T25" s="519" t="s">
        <v>1360</v>
      </c>
      <c r="U25" s="519" t="s">
        <v>1361</v>
      </c>
      <c r="V25" s="116">
        <v>3274850</v>
      </c>
      <c r="W25" t="s">
        <v>1408</v>
      </c>
      <c r="X25" s="520">
        <v>43854</v>
      </c>
      <c r="AB25" s="520">
        <v>43854</v>
      </c>
      <c r="AC25" s="532" t="e">
        <f t="shared" si="2"/>
        <v>#VALUE!</v>
      </c>
    </row>
    <row r="26" spans="1:29" ht="15.75" customHeight="1" x14ac:dyDescent="0.25">
      <c r="A26">
        <v>547</v>
      </c>
      <c r="B26" s="514" t="s">
        <v>1404</v>
      </c>
      <c r="C26" s="515" t="s">
        <v>1405</v>
      </c>
      <c r="D26" t="s">
        <v>1406</v>
      </c>
      <c r="E26" s="515" t="s">
        <v>1373</v>
      </c>
      <c r="F26" s="516">
        <v>46329000</v>
      </c>
      <c r="G26" s="517">
        <v>80111701</v>
      </c>
      <c r="H26" s="116" t="s">
        <v>1409</v>
      </c>
      <c r="I26" s="517">
        <v>1</v>
      </c>
      <c r="J26" s="517">
        <v>1</v>
      </c>
      <c r="K26" s="517">
        <v>10</v>
      </c>
      <c r="L26" s="517">
        <v>1</v>
      </c>
      <c r="M26" s="116" t="s">
        <v>1375</v>
      </c>
      <c r="N26" s="116" t="s">
        <v>1377</v>
      </c>
      <c r="O26" s="116" t="s">
        <v>1357</v>
      </c>
      <c r="P26" s="518">
        <v>46329000</v>
      </c>
      <c r="Q26" s="518">
        <v>46329000</v>
      </c>
      <c r="R26" s="116" t="s">
        <v>1358</v>
      </c>
      <c r="S26" s="519" t="s">
        <v>1359</v>
      </c>
      <c r="T26" s="519" t="s">
        <v>1360</v>
      </c>
      <c r="U26" s="519" t="s">
        <v>1361</v>
      </c>
      <c r="V26" s="116">
        <v>3274850</v>
      </c>
      <c r="W26" t="s">
        <v>1409</v>
      </c>
      <c r="X26" s="520">
        <v>43871</v>
      </c>
      <c r="Y26" s="520">
        <v>43850</v>
      </c>
      <c r="Z26" s="520">
        <v>43857</v>
      </c>
      <c r="AA26" s="520">
        <v>43864</v>
      </c>
      <c r="AB26" s="520">
        <v>43871</v>
      </c>
      <c r="AC26" s="532">
        <f t="shared" si="2"/>
        <v>44171</v>
      </c>
    </row>
    <row r="27" spans="1:29" ht="15.75" customHeight="1" x14ac:dyDescent="0.25">
      <c r="A27">
        <v>546</v>
      </c>
      <c r="B27" s="514" t="s">
        <v>1404</v>
      </c>
      <c r="C27" s="515" t="s">
        <v>1405</v>
      </c>
      <c r="D27" t="s">
        <v>1406</v>
      </c>
      <c r="E27" s="515" t="s">
        <v>1373</v>
      </c>
      <c r="F27" s="516">
        <v>42165000</v>
      </c>
      <c r="G27" s="517">
        <v>80111701</v>
      </c>
      <c r="H27" s="116" t="s">
        <v>1410</v>
      </c>
      <c r="I27" s="517">
        <v>1</v>
      </c>
      <c r="J27" s="517">
        <v>1</v>
      </c>
      <c r="K27" s="517">
        <v>10</v>
      </c>
      <c r="L27" s="517">
        <v>1</v>
      </c>
      <c r="M27" s="116" t="s">
        <v>1375</v>
      </c>
      <c r="N27" s="116" t="s">
        <v>1377</v>
      </c>
      <c r="O27" s="116" t="s">
        <v>1357</v>
      </c>
      <c r="P27" s="518">
        <v>42165000</v>
      </c>
      <c r="Q27" s="518">
        <v>42165000</v>
      </c>
      <c r="R27" s="116" t="s">
        <v>1358</v>
      </c>
      <c r="S27" s="519" t="s">
        <v>1359</v>
      </c>
      <c r="T27" s="519" t="s">
        <v>1360</v>
      </c>
      <c r="U27" s="519" t="s">
        <v>1361</v>
      </c>
      <c r="V27" s="116">
        <v>3274850</v>
      </c>
      <c r="W27" t="s">
        <v>1410</v>
      </c>
      <c r="X27" s="520">
        <v>43871</v>
      </c>
      <c r="Y27" s="520">
        <v>43850</v>
      </c>
      <c r="Z27" s="520">
        <v>43857</v>
      </c>
      <c r="AA27" s="520">
        <v>43864</v>
      </c>
      <c r="AB27" s="520">
        <v>43871</v>
      </c>
      <c r="AC27" s="532">
        <f t="shared" si="2"/>
        <v>44171</v>
      </c>
    </row>
    <row r="28" spans="1:29" ht="15.75" customHeight="1" x14ac:dyDescent="0.25">
      <c r="A28">
        <v>1364</v>
      </c>
      <c r="B28" s="514" t="s">
        <v>1404</v>
      </c>
      <c r="C28" s="515" t="s">
        <v>1405</v>
      </c>
      <c r="D28" t="s">
        <v>1406</v>
      </c>
      <c r="E28" s="515" t="s">
        <v>1373</v>
      </c>
      <c r="F28" s="516">
        <v>26772000</v>
      </c>
      <c r="G28" s="517" t="s">
        <v>680</v>
      </c>
      <c r="H28" s="116" t="s">
        <v>1411</v>
      </c>
      <c r="I28" s="517" t="s">
        <v>680</v>
      </c>
      <c r="J28" s="517" t="s">
        <v>680</v>
      </c>
      <c r="K28" s="517" t="s">
        <v>680</v>
      </c>
      <c r="L28" s="517">
        <v>1</v>
      </c>
      <c r="M28" s="116" t="s">
        <v>1401</v>
      </c>
      <c r="N28" s="116" t="s">
        <v>1402</v>
      </c>
      <c r="O28" s="116" t="s">
        <v>1357</v>
      </c>
      <c r="P28" s="518">
        <v>26772000</v>
      </c>
      <c r="Q28" s="518">
        <v>26772000</v>
      </c>
      <c r="R28" s="116" t="s">
        <v>1358</v>
      </c>
      <c r="S28" s="519" t="s">
        <v>1359</v>
      </c>
      <c r="T28" s="519" t="s">
        <v>1360</v>
      </c>
      <c r="U28" s="519" t="s">
        <v>1361</v>
      </c>
      <c r="V28" s="116">
        <v>3274850</v>
      </c>
      <c r="W28" t="s">
        <v>1411</v>
      </c>
      <c r="X28" s="520">
        <v>43860</v>
      </c>
      <c r="AB28" s="520">
        <v>43860</v>
      </c>
      <c r="AC28" s="532" t="e">
        <f t="shared" si="2"/>
        <v>#VALUE!</v>
      </c>
    </row>
    <row r="29" spans="1:29" ht="15.75" customHeight="1" x14ac:dyDescent="0.25">
      <c r="A29">
        <v>1363</v>
      </c>
      <c r="B29" s="514" t="s">
        <v>1404</v>
      </c>
      <c r="C29" s="515" t="s">
        <v>1405</v>
      </c>
      <c r="D29" t="s">
        <v>1406</v>
      </c>
      <c r="E29" s="515" t="s">
        <v>1373</v>
      </c>
      <c r="F29" s="516">
        <v>29416000</v>
      </c>
      <c r="G29" s="517" t="s">
        <v>680</v>
      </c>
      <c r="H29" s="116" t="s">
        <v>1412</v>
      </c>
      <c r="I29" s="517" t="s">
        <v>680</v>
      </c>
      <c r="J29" s="517" t="s">
        <v>680</v>
      </c>
      <c r="K29" s="517" t="s">
        <v>680</v>
      </c>
      <c r="L29" s="517">
        <v>1</v>
      </c>
      <c r="M29" s="116" t="s">
        <v>1401</v>
      </c>
      <c r="N29" s="116" t="s">
        <v>1402</v>
      </c>
      <c r="O29" s="116" t="s">
        <v>1357</v>
      </c>
      <c r="P29" s="518">
        <v>29416000</v>
      </c>
      <c r="Q29" s="518">
        <v>29416000</v>
      </c>
      <c r="R29" s="116" t="s">
        <v>1358</v>
      </c>
      <c r="S29" s="519" t="s">
        <v>1359</v>
      </c>
      <c r="T29" s="519" t="s">
        <v>1360</v>
      </c>
      <c r="U29" s="519" t="s">
        <v>1361</v>
      </c>
      <c r="V29" s="116">
        <v>3274850</v>
      </c>
      <c r="W29" t="s">
        <v>1412</v>
      </c>
      <c r="X29" s="520">
        <v>43860</v>
      </c>
      <c r="AB29" s="520">
        <v>43860</v>
      </c>
      <c r="AC29" s="532" t="e">
        <f t="shared" si="2"/>
        <v>#VALUE!</v>
      </c>
    </row>
    <row r="30" spans="1:29" ht="15.75" customHeight="1" x14ac:dyDescent="0.25">
      <c r="A30">
        <v>580</v>
      </c>
      <c r="B30" s="514" t="s">
        <v>1404</v>
      </c>
      <c r="C30" s="515" t="s">
        <v>1405</v>
      </c>
      <c r="D30" t="s">
        <v>1406</v>
      </c>
      <c r="E30" s="515" t="s">
        <v>1413</v>
      </c>
      <c r="F30" s="516">
        <v>10000000</v>
      </c>
      <c r="G30" s="517">
        <v>80141602</v>
      </c>
      <c r="H30" s="116" t="s">
        <v>1414</v>
      </c>
      <c r="I30" s="517">
        <v>4</v>
      </c>
      <c r="J30" s="517">
        <v>4</v>
      </c>
      <c r="K30" s="517">
        <v>8</v>
      </c>
      <c r="L30" s="517">
        <v>1</v>
      </c>
      <c r="M30" s="116" t="s">
        <v>1375</v>
      </c>
      <c r="N30" s="116" t="s">
        <v>1377</v>
      </c>
      <c r="O30" s="116" t="s">
        <v>1357</v>
      </c>
      <c r="P30" s="518">
        <v>10000000</v>
      </c>
      <c r="Q30" s="518">
        <v>10000000</v>
      </c>
      <c r="R30" s="116" t="s">
        <v>1358</v>
      </c>
      <c r="S30" s="519" t="s">
        <v>1359</v>
      </c>
      <c r="T30" s="519" t="s">
        <v>1360</v>
      </c>
      <c r="U30" s="519" t="s">
        <v>1361</v>
      </c>
      <c r="V30" s="116">
        <v>3274850</v>
      </c>
      <c r="W30" t="s">
        <v>1414</v>
      </c>
      <c r="X30" s="520">
        <v>43955</v>
      </c>
      <c r="Y30" s="520">
        <v>43927</v>
      </c>
      <c r="Z30" s="520">
        <v>43934</v>
      </c>
      <c r="AA30" s="520">
        <v>43941</v>
      </c>
      <c r="AB30" s="520">
        <v>43955</v>
      </c>
      <c r="AC30" s="532">
        <f t="shared" si="2"/>
        <v>44195</v>
      </c>
    </row>
    <row r="31" spans="1:29" ht="15.75" customHeight="1" x14ac:dyDescent="0.25">
      <c r="A31">
        <v>925</v>
      </c>
      <c r="B31" s="514" t="s">
        <v>1383</v>
      </c>
      <c r="C31" s="515" t="s">
        <v>542</v>
      </c>
      <c r="D31" t="s">
        <v>541</v>
      </c>
      <c r="E31" s="515" t="s">
        <v>1372</v>
      </c>
      <c r="F31" s="516">
        <v>39811000</v>
      </c>
      <c r="G31" s="517">
        <v>83121501</v>
      </c>
      <c r="H31" s="116" t="s">
        <v>1396</v>
      </c>
      <c r="I31" s="517">
        <v>1</v>
      </c>
      <c r="J31" s="517">
        <v>1</v>
      </c>
      <c r="K31" s="517">
        <v>12</v>
      </c>
      <c r="L31" s="517">
        <v>1</v>
      </c>
      <c r="M31" s="116" t="s">
        <v>1397</v>
      </c>
      <c r="N31" s="116" t="s">
        <v>1398</v>
      </c>
      <c r="O31" s="116" t="s">
        <v>1357</v>
      </c>
      <c r="P31" s="518">
        <v>39811000</v>
      </c>
      <c r="Q31" s="518">
        <v>39811000</v>
      </c>
      <c r="R31" s="116" t="s">
        <v>1385</v>
      </c>
      <c r="S31" s="519" t="s">
        <v>1359</v>
      </c>
      <c r="T31" s="519" t="s">
        <v>1386</v>
      </c>
      <c r="U31" s="519" t="s">
        <v>1387</v>
      </c>
      <c r="V31" s="116">
        <v>3274850</v>
      </c>
      <c r="W31" t="s">
        <v>1415</v>
      </c>
      <c r="X31" s="520">
        <v>43861</v>
      </c>
      <c r="Y31" s="520">
        <v>43836</v>
      </c>
      <c r="Z31" s="520">
        <v>43843</v>
      </c>
      <c r="AA31" s="520">
        <v>43850</v>
      </c>
      <c r="AB31" s="520">
        <v>43857</v>
      </c>
      <c r="AC31" s="532">
        <f>+X31+(30*K31)</f>
        <v>44221</v>
      </c>
    </row>
    <row r="32" spans="1:29" ht="15.75" customHeight="1" x14ac:dyDescent="0.25">
      <c r="A32">
        <v>1368</v>
      </c>
      <c r="B32" s="514" t="s">
        <v>1416</v>
      </c>
      <c r="C32" s="515" t="s">
        <v>87</v>
      </c>
      <c r="D32" t="s">
        <v>74</v>
      </c>
      <c r="E32" s="515" t="s">
        <v>1417</v>
      </c>
      <c r="F32" s="516">
        <v>10000000</v>
      </c>
      <c r="G32" s="517">
        <v>78102203</v>
      </c>
      <c r="H32" s="116" t="s">
        <v>1418</v>
      </c>
      <c r="I32" s="517">
        <v>3</v>
      </c>
      <c r="J32" s="517">
        <v>3</v>
      </c>
      <c r="K32" s="517">
        <v>8</v>
      </c>
      <c r="L32" s="517">
        <v>1</v>
      </c>
      <c r="M32" s="116" t="s">
        <v>1375</v>
      </c>
      <c r="N32" s="116" t="s">
        <v>1377</v>
      </c>
      <c r="O32" s="116" t="s">
        <v>1357</v>
      </c>
      <c r="P32" s="518">
        <v>10000000</v>
      </c>
      <c r="Q32" s="518">
        <v>10000000</v>
      </c>
      <c r="R32" s="116" t="s">
        <v>1419</v>
      </c>
      <c r="S32" s="519" t="s">
        <v>1359</v>
      </c>
      <c r="T32" s="519" t="s">
        <v>1420</v>
      </c>
      <c r="U32" s="519" t="s">
        <v>1421</v>
      </c>
      <c r="V32" s="116">
        <v>3274850</v>
      </c>
      <c r="W32" t="s">
        <v>1422</v>
      </c>
      <c r="X32" s="520">
        <v>43917</v>
      </c>
      <c r="Y32" s="520">
        <v>43901</v>
      </c>
      <c r="Z32" s="520">
        <v>43907</v>
      </c>
      <c r="AA32" s="520">
        <v>43910</v>
      </c>
      <c r="AB32" s="520">
        <v>43917</v>
      </c>
      <c r="AC32" s="520">
        <f>+X32+(K32*30)</f>
        <v>44157</v>
      </c>
    </row>
    <row r="33" spans="1:29" ht="15.75" customHeight="1" x14ac:dyDescent="0.25">
      <c r="A33">
        <v>1212</v>
      </c>
      <c r="B33" s="514" t="s">
        <v>1416</v>
      </c>
      <c r="C33" s="515" t="s">
        <v>87</v>
      </c>
      <c r="D33" t="s">
        <v>74</v>
      </c>
      <c r="E33" s="515" t="s">
        <v>1392</v>
      </c>
      <c r="F33" s="516">
        <v>30000000</v>
      </c>
      <c r="G33" s="517">
        <v>81112104</v>
      </c>
      <c r="H33" s="116" t="s">
        <v>88</v>
      </c>
      <c r="I33" s="517">
        <v>3</v>
      </c>
      <c r="J33" s="517">
        <v>3</v>
      </c>
      <c r="K33" s="517">
        <v>12</v>
      </c>
      <c r="L33" s="517">
        <v>1</v>
      </c>
      <c r="M33" s="116" t="s">
        <v>1423</v>
      </c>
      <c r="N33" s="116" t="s">
        <v>1424</v>
      </c>
      <c r="O33" s="116" t="s">
        <v>1357</v>
      </c>
      <c r="P33" s="518">
        <v>30000000</v>
      </c>
      <c r="Q33" s="518">
        <v>30000000</v>
      </c>
      <c r="R33" s="116" t="s">
        <v>1419</v>
      </c>
      <c r="S33" s="519" t="s">
        <v>1359</v>
      </c>
      <c r="T33" s="519" t="s">
        <v>1420</v>
      </c>
      <c r="U33" s="519" t="s">
        <v>1421</v>
      </c>
      <c r="V33" s="116">
        <v>3274850</v>
      </c>
      <c r="W33" t="s">
        <v>88</v>
      </c>
      <c r="X33" s="520">
        <v>43921</v>
      </c>
      <c r="Y33" s="520">
        <v>43914</v>
      </c>
      <c r="Z33" s="520">
        <v>43907</v>
      </c>
      <c r="AA33" s="520">
        <v>43903</v>
      </c>
      <c r="AB33" s="520">
        <v>43921</v>
      </c>
      <c r="AC33" s="520">
        <f t="shared" ref="AC33:AC47" si="3">+X33+(K33*30)</f>
        <v>44281</v>
      </c>
    </row>
    <row r="34" spans="1:29" ht="15.75" customHeight="1" x14ac:dyDescent="0.25">
      <c r="A34">
        <v>1213</v>
      </c>
      <c r="B34" s="514" t="s">
        <v>1416</v>
      </c>
      <c r="C34" s="515" t="s">
        <v>87</v>
      </c>
      <c r="D34" t="s">
        <v>74</v>
      </c>
      <c r="E34" s="515" t="s">
        <v>1392</v>
      </c>
      <c r="F34" s="516">
        <v>790000000</v>
      </c>
      <c r="G34" s="517">
        <v>82101801</v>
      </c>
      <c r="H34" s="116" t="s">
        <v>1425</v>
      </c>
      <c r="I34" s="517">
        <v>3</v>
      </c>
      <c r="J34" s="517">
        <v>4</v>
      </c>
      <c r="K34" s="517">
        <v>8</v>
      </c>
      <c r="L34" s="517">
        <v>1</v>
      </c>
      <c r="M34" s="116" t="s">
        <v>1397</v>
      </c>
      <c r="N34" s="116" t="s">
        <v>1398</v>
      </c>
      <c r="O34" s="116" t="s">
        <v>1357</v>
      </c>
      <c r="P34" s="518">
        <v>790000000</v>
      </c>
      <c r="Q34" s="518">
        <v>790000000</v>
      </c>
      <c r="R34" s="116" t="s">
        <v>1419</v>
      </c>
      <c r="S34" s="519" t="s">
        <v>1359</v>
      </c>
      <c r="T34" s="519" t="s">
        <v>1420</v>
      </c>
      <c r="U34" s="519" t="s">
        <v>1421</v>
      </c>
      <c r="V34" s="116">
        <v>3274850</v>
      </c>
      <c r="W34" t="s">
        <v>1425</v>
      </c>
      <c r="X34" s="520">
        <v>43917</v>
      </c>
      <c r="Y34" s="520">
        <v>43895</v>
      </c>
      <c r="Z34" s="520">
        <v>43873</v>
      </c>
      <c r="AA34" s="520">
        <v>43875</v>
      </c>
      <c r="AB34" s="520">
        <v>43887</v>
      </c>
      <c r="AC34" s="520">
        <f t="shared" si="3"/>
        <v>44157</v>
      </c>
    </row>
    <row r="35" spans="1:29" ht="15.75" customHeight="1" x14ac:dyDescent="0.25">
      <c r="A35">
        <v>1211</v>
      </c>
      <c r="B35" s="514" t="s">
        <v>1416</v>
      </c>
      <c r="C35" s="515" t="s">
        <v>87</v>
      </c>
      <c r="D35" t="s">
        <v>74</v>
      </c>
      <c r="E35" s="515" t="s">
        <v>1392</v>
      </c>
      <c r="F35" s="516">
        <v>25000000</v>
      </c>
      <c r="G35" s="517">
        <v>43233501</v>
      </c>
      <c r="H35" s="116" t="s">
        <v>1426</v>
      </c>
      <c r="I35" s="517">
        <v>2</v>
      </c>
      <c r="J35" s="517">
        <v>2</v>
      </c>
      <c r="K35" s="517">
        <v>12</v>
      </c>
      <c r="L35" s="517">
        <v>1</v>
      </c>
      <c r="M35" s="116" t="s">
        <v>1423</v>
      </c>
      <c r="N35" s="116" t="s">
        <v>1424</v>
      </c>
      <c r="O35" s="116" t="s">
        <v>1357</v>
      </c>
      <c r="P35" s="518">
        <v>25000000</v>
      </c>
      <c r="Q35" s="518">
        <v>25000000</v>
      </c>
      <c r="R35" s="116" t="s">
        <v>1419</v>
      </c>
      <c r="S35" s="519" t="s">
        <v>1359</v>
      </c>
      <c r="T35" s="519" t="s">
        <v>1420</v>
      </c>
      <c r="U35" s="519" t="s">
        <v>1421</v>
      </c>
      <c r="V35" s="116">
        <v>3274850</v>
      </c>
      <c r="W35" t="s">
        <v>1426</v>
      </c>
      <c r="X35" s="520">
        <v>43921</v>
      </c>
      <c r="Y35" s="520">
        <v>43914</v>
      </c>
      <c r="Z35" s="520">
        <v>43907</v>
      </c>
      <c r="AA35" s="520">
        <v>43903</v>
      </c>
      <c r="AB35" s="520">
        <v>43921</v>
      </c>
      <c r="AC35" s="520">
        <f t="shared" si="3"/>
        <v>44281</v>
      </c>
    </row>
    <row r="36" spans="1:29" ht="15.75" customHeight="1" x14ac:dyDescent="0.25">
      <c r="A36">
        <v>1222</v>
      </c>
      <c r="B36" s="514" t="s">
        <v>1416</v>
      </c>
      <c r="C36" s="515" t="s">
        <v>87</v>
      </c>
      <c r="D36" t="s">
        <v>74</v>
      </c>
      <c r="E36" s="515" t="s">
        <v>1373</v>
      </c>
      <c r="F36" s="516">
        <v>42487500</v>
      </c>
      <c r="G36" s="517">
        <v>80111701</v>
      </c>
      <c r="H36" s="116" t="s">
        <v>1427</v>
      </c>
      <c r="I36" s="517">
        <v>2</v>
      </c>
      <c r="J36" s="517">
        <v>2</v>
      </c>
      <c r="K36" s="517">
        <v>10</v>
      </c>
      <c r="L36" s="517">
        <v>1</v>
      </c>
      <c r="M36" s="116" t="s">
        <v>1375</v>
      </c>
      <c r="N36" s="116" t="s">
        <v>1377</v>
      </c>
      <c r="O36" s="116" t="s">
        <v>1357</v>
      </c>
      <c r="P36" s="518">
        <v>42487500</v>
      </c>
      <c r="Q36" s="518">
        <v>42487500</v>
      </c>
      <c r="R36" s="116" t="s">
        <v>1419</v>
      </c>
      <c r="S36" s="519" t="s">
        <v>1359</v>
      </c>
      <c r="T36" s="519" t="s">
        <v>1420</v>
      </c>
      <c r="U36" s="519" t="s">
        <v>1421</v>
      </c>
      <c r="V36" s="116">
        <v>3274850</v>
      </c>
      <c r="W36" t="s">
        <v>1427</v>
      </c>
      <c r="X36" s="520">
        <v>43872</v>
      </c>
      <c r="Y36" s="520">
        <v>43860</v>
      </c>
      <c r="Z36" s="520">
        <v>43865</v>
      </c>
      <c r="AA36" s="520">
        <v>43868</v>
      </c>
      <c r="AB36" s="520">
        <v>43872</v>
      </c>
      <c r="AC36" s="520">
        <f t="shared" si="3"/>
        <v>44172</v>
      </c>
    </row>
    <row r="37" spans="1:29" ht="15.75" customHeight="1" x14ac:dyDescent="0.25">
      <c r="A37">
        <v>1217</v>
      </c>
      <c r="B37" s="514" t="s">
        <v>1416</v>
      </c>
      <c r="C37" s="515" t="s">
        <v>87</v>
      </c>
      <c r="D37" t="s">
        <v>74</v>
      </c>
      <c r="E37" s="515" t="s">
        <v>1373</v>
      </c>
      <c r="F37" s="516">
        <v>82513300</v>
      </c>
      <c r="G37" s="517">
        <v>80111701</v>
      </c>
      <c r="H37" s="116" t="s">
        <v>1428</v>
      </c>
      <c r="I37" s="517">
        <v>2</v>
      </c>
      <c r="J37" s="517">
        <v>2</v>
      </c>
      <c r="K37" s="517">
        <v>10</v>
      </c>
      <c r="L37" s="517">
        <v>1</v>
      </c>
      <c r="M37" s="116" t="s">
        <v>1375</v>
      </c>
      <c r="N37" s="116" t="s">
        <v>1377</v>
      </c>
      <c r="O37" s="116" t="s">
        <v>1357</v>
      </c>
      <c r="P37" s="518">
        <v>82513300</v>
      </c>
      <c r="Q37" s="518">
        <v>82513300</v>
      </c>
      <c r="R37" s="116" t="s">
        <v>1419</v>
      </c>
      <c r="S37" s="519" t="s">
        <v>1359</v>
      </c>
      <c r="T37" s="519" t="s">
        <v>1420</v>
      </c>
      <c r="U37" s="519" t="s">
        <v>1421</v>
      </c>
      <c r="V37" s="116">
        <v>3274850</v>
      </c>
      <c r="W37" t="s">
        <v>1428</v>
      </c>
      <c r="X37" s="520">
        <v>43872</v>
      </c>
      <c r="Y37" s="520">
        <v>43860</v>
      </c>
      <c r="Z37" s="520">
        <v>43865</v>
      </c>
      <c r="AA37" s="520">
        <v>43868</v>
      </c>
      <c r="AB37" s="520">
        <v>43872</v>
      </c>
      <c r="AC37" s="520">
        <f t="shared" si="3"/>
        <v>44172</v>
      </c>
    </row>
    <row r="38" spans="1:29" ht="15.75" customHeight="1" x14ac:dyDescent="0.25">
      <c r="A38">
        <v>1219</v>
      </c>
      <c r="B38" s="514" t="s">
        <v>1416</v>
      </c>
      <c r="C38" s="515" t="s">
        <v>87</v>
      </c>
      <c r="D38" t="s">
        <v>74</v>
      </c>
      <c r="E38" s="515" t="s">
        <v>1373</v>
      </c>
      <c r="F38" s="516">
        <v>62150200</v>
      </c>
      <c r="G38" s="517">
        <v>80111701</v>
      </c>
      <c r="H38" s="116" t="s">
        <v>1429</v>
      </c>
      <c r="I38" s="517">
        <v>2</v>
      </c>
      <c r="J38" s="517">
        <v>2</v>
      </c>
      <c r="K38" s="517">
        <v>10</v>
      </c>
      <c r="L38" s="517">
        <v>1</v>
      </c>
      <c r="M38" s="116" t="s">
        <v>1375</v>
      </c>
      <c r="N38" s="116" t="s">
        <v>1377</v>
      </c>
      <c r="O38" s="116" t="s">
        <v>1357</v>
      </c>
      <c r="P38" s="518">
        <v>62150200</v>
      </c>
      <c r="Q38" s="518">
        <v>62150200</v>
      </c>
      <c r="R38" s="116" t="s">
        <v>1419</v>
      </c>
      <c r="S38" s="519" t="s">
        <v>1359</v>
      </c>
      <c r="T38" s="519" t="s">
        <v>1420</v>
      </c>
      <c r="U38" s="519" t="s">
        <v>1421</v>
      </c>
      <c r="V38" s="116">
        <v>3274850</v>
      </c>
      <c r="W38" t="s">
        <v>1429</v>
      </c>
      <c r="X38" s="520">
        <v>43872</v>
      </c>
      <c r="Y38" s="520">
        <v>43860</v>
      </c>
      <c r="Z38" s="520">
        <v>43865</v>
      </c>
      <c r="AA38" s="520">
        <v>43868</v>
      </c>
      <c r="AB38" s="520">
        <v>43872</v>
      </c>
      <c r="AC38" s="520">
        <f t="shared" si="3"/>
        <v>44172</v>
      </c>
    </row>
    <row r="39" spans="1:29" ht="15.75" customHeight="1" x14ac:dyDescent="0.25">
      <c r="A39">
        <v>1223</v>
      </c>
      <c r="B39" s="514" t="s">
        <v>1416</v>
      </c>
      <c r="C39" s="515" t="s">
        <v>87</v>
      </c>
      <c r="D39" t="s">
        <v>74</v>
      </c>
      <c r="E39" s="515" t="s">
        <v>1373</v>
      </c>
      <c r="F39" s="516">
        <v>42487500</v>
      </c>
      <c r="G39" s="517">
        <v>80111701</v>
      </c>
      <c r="H39" s="116" t="s">
        <v>1430</v>
      </c>
      <c r="I39" s="517">
        <v>2</v>
      </c>
      <c r="J39" s="517">
        <v>2</v>
      </c>
      <c r="K39" s="517">
        <v>10</v>
      </c>
      <c r="L39" s="517">
        <v>1</v>
      </c>
      <c r="M39" s="116" t="s">
        <v>1375</v>
      </c>
      <c r="N39" s="116" t="s">
        <v>1377</v>
      </c>
      <c r="O39" s="116" t="s">
        <v>1357</v>
      </c>
      <c r="P39" s="518">
        <v>42487500</v>
      </c>
      <c r="Q39" s="518">
        <v>42487500</v>
      </c>
      <c r="R39" s="116" t="s">
        <v>1419</v>
      </c>
      <c r="S39" s="519" t="s">
        <v>1359</v>
      </c>
      <c r="T39" s="519" t="s">
        <v>1420</v>
      </c>
      <c r="U39" s="519" t="s">
        <v>1421</v>
      </c>
      <c r="V39" s="116">
        <v>3274850</v>
      </c>
      <c r="W39" t="s">
        <v>1430</v>
      </c>
      <c r="X39" s="520">
        <v>43872</v>
      </c>
      <c r="Y39" s="520">
        <v>43860</v>
      </c>
      <c r="Z39" s="520">
        <v>43865</v>
      </c>
      <c r="AA39" s="520">
        <v>43868</v>
      </c>
      <c r="AB39" s="520">
        <v>43872</v>
      </c>
      <c r="AC39" s="520">
        <f t="shared" si="3"/>
        <v>44172</v>
      </c>
    </row>
    <row r="40" spans="1:29" ht="15.75" customHeight="1" x14ac:dyDescent="0.25">
      <c r="A40">
        <v>1218</v>
      </c>
      <c r="B40" s="514" t="s">
        <v>1416</v>
      </c>
      <c r="C40" s="515" t="s">
        <v>87</v>
      </c>
      <c r="D40" t="s">
        <v>74</v>
      </c>
      <c r="E40" s="515" t="s">
        <v>1373</v>
      </c>
      <c r="F40" s="516">
        <v>62150200</v>
      </c>
      <c r="G40" s="517">
        <v>80111701</v>
      </c>
      <c r="H40" s="116" t="s">
        <v>1431</v>
      </c>
      <c r="I40" s="517">
        <v>2</v>
      </c>
      <c r="J40" s="517">
        <v>2</v>
      </c>
      <c r="K40" s="517">
        <v>10</v>
      </c>
      <c r="L40" s="517">
        <v>1</v>
      </c>
      <c r="M40" s="116" t="s">
        <v>1375</v>
      </c>
      <c r="N40" s="116" t="s">
        <v>1377</v>
      </c>
      <c r="O40" s="116" t="s">
        <v>1357</v>
      </c>
      <c r="P40" s="518">
        <v>62150200</v>
      </c>
      <c r="Q40" s="518">
        <v>62150200</v>
      </c>
      <c r="R40" s="116" t="s">
        <v>1419</v>
      </c>
      <c r="S40" s="519" t="s">
        <v>1359</v>
      </c>
      <c r="T40" s="519" t="s">
        <v>1420</v>
      </c>
      <c r="U40" s="519" t="s">
        <v>1421</v>
      </c>
      <c r="V40" s="116">
        <v>3274850</v>
      </c>
      <c r="W40" t="s">
        <v>1431</v>
      </c>
      <c r="X40" s="520">
        <v>43871</v>
      </c>
      <c r="Y40" s="520">
        <v>43860</v>
      </c>
      <c r="Z40" s="520">
        <v>43865</v>
      </c>
      <c r="AA40" s="520">
        <v>43868</v>
      </c>
      <c r="AB40" s="520">
        <v>43871</v>
      </c>
      <c r="AC40" s="520">
        <f t="shared" si="3"/>
        <v>44171</v>
      </c>
    </row>
    <row r="41" spans="1:29" ht="15.75" customHeight="1" x14ac:dyDescent="0.25">
      <c r="A41">
        <v>1220</v>
      </c>
      <c r="B41" s="514" t="s">
        <v>1416</v>
      </c>
      <c r="C41" s="515" t="s">
        <v>87</v>
      </c>
      <c r="D41" t="s">
        <v>74</v>
      </c>
      <c r="E41" s="515" t="s">
        <v>1373</v>
      </c>
      <c r="F41" s="516">
        <v>47832220</v>
      </c>
      <c r="G41" s="517">
        <v>80111701</v>
      </c>
      <c r="H41" s="116" t="s">
        <v>1432</v>
      </c>
      <c r="I41" s="517">
        <v>2</v>
      </c>
      <c r="J41" s="517">
        <v>2</v>
      </c>
      <c r="K41" s="517">
        <v>10</v>
      </c>
      <c r="L41" s="517">
        <v>1</v>
      </c>
      <c r="M41" s="116" t="s">
        <v>1375</v>
      </c>
      <c r="N41" s="116" t="s">
        <v>1377</v>
      </c>
      <c r="O41" s="116" t="s">
        <v>1357</v>
      </c>
      <c r="P41" s="518">
        <v>47832220</v>
      </c>
      <c r="Q41" s="518">
        <v>47832220</v>
      </c>
      <c r="R41" s="116" t="s">
        <v>1419</v>
      </c>
      <c r="S41" s="519" t="s">
        <v>1359</v>
      </c>
      <c r="T41" s="519" t="s">
        <v>1420</v>
      </c>
      <c r="U41" s="519" t="s">
        <v>1421</v>
      </c>
      <c r="V41" s="116">
        <v>3274850</v>
      </c>
      <c r="W41" t="s">
        <v>1432</v>
      </c>
      <c r="X41" s="520">
        <v>43871</v>
      </c>
      <c r="Y41" s="520">
        <v>43860</v>
      </c>
      <c r="Z41" s="520">
        <v>43865</v>
      </c>
      <c r="AA41" s="520">
        <v>43868</v>
      </c>
      <c r="AB41" s="520">
        <v>43871</v>
      </c>
      <c r="AC41" s="520">
        <f t="shared" si="3"/>
        <v>44171</v>
      </c>
    </row>
    <row r="42" spans="1:29" ht="15.75" customHeight="1" x14ac:dyDescent="0.25">
      <c r="A42">
        <v>1376</v>
      </c>
      <c r="B42" s="514" t="s">
        <v>1416</v>
      </c>
      <c r="C42" s="515" t="s">
        <v>87</v>
      </c>
      <c r="D42" t="s">
        <v>74</v>
      </c>
      <c r="E42" s="515" t="s">
        <v>1373</v>
      </c>
      <c r="F42" s="516">
        <v>16022000</v>
      </c>
      <c r="G42" s="517" t="s">
        <v>680</v>
      </c>
      <c r="H42" s="116" t="s">
        <v>1433</v>
      </c>
      <c r="I42" s="517">
        <v>2</v>
      </c>
      <c r="J42" s="517">
        <v>2</v>
      </c>
      <c r="K42" s="517">
        <v>2</v>
      </c>
      <c r="L42" s="517">
        <v>1</v>
      </c>
      <c r="M42" s="116" t="s">
        <v>1401</v>
      </c>
      <c r="N42" s="116" t="s">
        <v>1402</v>
      </c>
      <c r="O42" s="116" t="s">
        <v>1357</v>
      </c>
      <c r="P42" s="518">
        <v>16022000</v>
      </c>
      <c r="Q42" s="518">
        <v>16022000</v>
      </c>
      <c r="R42" s="116" t="s">
        <v>1419</v>
      </c>
      <c r="S42" s="519" t="s">
        <v>1359</v>
      </c>
      <c r="T42" s="519" t="s">
        <v>1420</v>
      </c>
      <c r="U42" s="519" t="s">
        <v>1421</v>
      </c>
      <c r="V42" s="116">
        <v>3274850</v>
      </c>
      <c r="W42" t="s">
        <v>1433</v>
      </c>
      <c r="X42" s="520">
        <v>43857</v>
      </c>
      <c r="AB42" s="520">
        <v>43857</v>
      </c>
      <c r="AC42" s="520">
        <f t="shared" si="3"/>
        <v>43917</v>
      </c>
    </row>
    <row r="43" spans="1:29" ht="15.75" customHeight="1" x14ac:dyDescent="0.25">
      <c r="A43">
        <v>1214</v>
      </c>
      <c r="B43" s="514" t="s">
        <v>1416</v>
      </c>
      <c r="C43" s="515" t="s">
        <v>87</v>
      </c>
      <c r="D43" t="s">
        <v>74</v>
      </c>
      <c r="E43" s="515" t="s">
        <v>1373</v>
      </c>
      <c r="F43" s="516">
        <v>24860080</v>
      </c>
      <c r="G43" s="517">
        <v>80111701</v>
      </c>
      <c r="H43" s="116" t="s">
        <v>1434</v>
      </c>
      <c r="I43" s="517">
        <v>3</v>
      </c>
      <c r="J43" s="517">
        <v>3</v>
      </c>
      <c r="K43" s="517">
        <v>4</v>
      </c>
      <c r="L43" s="517">
        <v>1</v>
      </c>
      <c r="M43" s="116" t="s">
        <v>1375</v>
      </c>
      <c r="N43" s="116" t="s">
        <v>1377</v>
      </c>
      <c r="O43" s="116" t="s">
        <v>1357</v>
      </c>
      <c r="P43" s="518">
        <v>24860080</v>
      </c>
      <c r="Q43" s="518">
        <v>24860080</v>
      </c>
      <c r="R43" s="116" t="s">
        <v>1419</v>
      </c>
      <c r="S43" s="519" t="s">
        <v>1359</v>
      </c>
      <c r="T43" s="519" t="s">
        <v>1420</v>
      </c>
      <c r="U43" s="519" t="s">
        <v>1421</v>
      </c>
      <c r="V43" s="116">
        <v>3274850</v>
      </c>
      <c r="AC43" s="520">
        <f t="shared" si="3"/>
        <v>120</v>
      </c>
    </row>
    <row r="44" spans="1:29" ht="15.75" customHeight="1" x14ac:dyDescent="0.25">
      <c r="A44">
        <v>1216</v>
      </c>
      <c r="B44" s="514" t="s">
        <v>1416</v>
      </c>
      <c r="C44" s="515" t="s">
        <v>87</v>
      </c>
      <c r="D44" t="s">
        <v>74</v>
      </c>
      <c r="E44" s="515" t="s">
        <v>1373</v>
      </c>
      <c r="F44" s="516">
        <v>80077000</v>
      </c>
      <c r="G44" s="517">
        <v>80111701</v>
      </c>
      <c r="H44" s="116" t="s">
        <v>1435</v>
      </c>
      <c r="I44" s="517">
        <v>2</v>
      </c>
      <c r="J44" s="517">
        <v>2</v>
      </c>
      <c r="K44" s="517">
        <v>10</v>
      </c>
      <c r="L44" s="517">
        <v>1</v>
      </c>
      <c r="M44" s="116" t="s">
        <v>1375</v>
      </c>
      <c r="N44" s="116" t="s">
        <v>1377</v>
      </c>
      <c r="O44" s="116" t="s">
        <v>1357</v>
      </c>
      <c r="P44" s="518">
        <v>80077000</v>
      </c>
      <c r="Q44" s="518">
        <v>80077000</v>
      </c>
      <c r="R44" s="116" t="s">
        <v>1419</v>
      </c>
      <c r="S44" s="519" t="s">
        <v>1359</v>
      </c>
      <c r="T44" s="519" t="s">
        <v>1420</v>
      </c>
      <c r="U44" s="519" t="s">
        <v>1421</v>
      </c>
      <c r="V44" s="116">
        <v>3274850</v>
      </c>
      <c r="W44" t="s">
        <v>1435</v>
      </c>
      <c r="X44" s="520">
        <v>43871</v>
      </c>
      <c r="Y44" s="520">
        <v>43860</v>
      </c>
      <c r="Z44" s="520">
        <v>43865</v>
      </c>
      <c r="AA44" s="520">
        <v>43868</v>
      </c>
      <c r="AB44" s="520">
        <v>43871</v>
      </c>
      <c r="AC44" s="520">
        <f t="shared" si="3"/>
        <v>44171</v>
      </c>
    </row>
    <row r="45" spans="1:29" ht="15.75" customHeight="1" x14ac:dyDescent="0.25">
      <c r="A45">
        <v>1221</v>
      </c>
      <c r="B45" s="514" t="s">
        <v>1416</v>
      </c>
      <c r="C45" s="515" t="s">
        <v>87</v>
      </c>
      <c r="D45" t="s">
        <v>74</v>
      </c>
      <c r="E45" s="515" t="s">
        <v>1373</v>
      </c>
      <c r="F45" s="516">
        <v>42487500</v>
      </c>
      <c r="G45" s="517">
        <v>80111701</v>
      </c>
      <c r="H45" s="116" t="s">
        <v>1436</v>
      </c>
      <c r="I45" s="517">
        <v>2</v>
      </c>
      <c r="J45" s="517">
        <v>2</v>
      </c>
      <c r="K45" s="517">
        <v>10</v>
      </c>
      <c r="L45" s="517">
        <v>1</v>
      </c>
      <c r="M45" s="116" t="s">
        <v>1375</v>
      </c>
      <c r="N45" s="116" t="s">
        <v>1377</v>
      </c>
      <c r="O45" s="116" t="s">
        <v>1357</v>
      </c>
      <c r="P45" s="518">
        <v>42487500</v>
      </c>
      <c r="Q45" s="518">
        <v>42487500</v>
      </c>
      <c r="R45" s="116" t="s">
        <v>1419</v>
      </c>
      <c r="S45" s="519" t="s">
        <v>1359</v>
      </c>
      <c r="T45" s="519" t="s">
        <v>1420</v>
      </c>
      <c r="U45" s="519" t="s">
        <v>1421</v>
      </c>
      <c r="V45" s="116">
        <v>3274850</v>
      </c>
      <c r="W45" t="s">
        <v>1436</v>
      </c>
      <c r="X45" s="520">
        <v>43872</v>
      </c>
      <c r="Y45" s="520">
        <v>43860</v>
      </c>
      <c r="Z45" s="520">
        <v>43865</v>
      </c>
      <c r="AA45" s="520">
        <v>43868</v>
      </c>
      <c r="AB45" s="520">
        <v>43872</v>
      </c>
      <c r="AC45" s="520">
        <f t="shared" si="3"/>
        <v>44172</v>
      </c>
    </row>
    <row r="46" spans="1:29" ht="15.75" customHeight="1" x14ac:dyDescent="0.25">
      <c r="A46">
        <v>1224</v>
      </c>
      <c r="B46" s="514" t="s">
        <v>1416</v>
      </c>
      <c r="C46" s="515" t="s">
        <v>87</v>
      </c>
      <c r="D46" t="s">
        <v>74</v>
      </c>
      <c r="E46" s="515" t="s">
        <v>1373</v>
      </c>
      <c r="F46" s="516">
        <v>42487500</v>
      </c>
      <c r="G46" s="517">
        <v>80111701</v>
      </c>
      <c r="H46" s="116" t="s">
        <v>1437</v>
      </c>
      <c r="I46" s="517">
        <v>2</v>
      </c>
      <c r="J46" s="517">
        <v>2</v>
      </c>
      <c r="K46" s="517">
        <v>10</v>
      </c>
      <c r="L46" s="517">
        <v>1</v>
      </c>
      <c r="M46" s="116" t="s">
        <v>1375</v>
      </c>
      <c r="N46" s="116" t="s">
        <v>1377</v>
      </c>
      <c r="O46" s="116" t="s">
        <v>1357</v>
      </c>
      <c r="P46" s="518">
        <v>42487500</v>
      </c>
      <c r="Q46" s="518">
        <v>42487500</v>
      </c>
      <c r="R46" s="116" t="s">
        <v>1419</v>
      </c>
      <c r="S46" s="519" t="s">
        <v>1359</v>
      </c>
      <c r="T46" s="519" t="s">
        <v>1420</v>
      </c>
      <c r="U46" s="519" t="s">
        <v>1421</v>
      </c>
      <c r="V46" s="116">
        <v>3274850</v>
      </c>
      <c r="W46" t="s">
        <v>1437</v>
      </c>
      <c r="X46" s="520">
        <v>43872</v>
      </c>
      <c r="Y46" s="520">
        <v>43860</v>
      </c>
      <c r="Z46" s="520">
        <v>43865</v>
      </c>
      <c r="AA46" s="520">
        <v>43868</v>
      </c>
      <c r="AB46" s="520">
        <v>43872</v>
      </c>
      <c r="AC46" s="520">
        <f t="shared" si="3"/>
        <v>44172</v>
      </c>
    </row>
    <row r="47" spans="1:29" ht="15.75" customHeight="1" x14ac:dyDescent="0.25">
      <c r="A47">
        <v>1375</v>
      </c>
      <c r="B47" s="514" t="s">
        <v>1416</v>
      </c>
      <c r="C47" s="515" t="s">
        <v>87</v>
      </c>
      <c r="D47" t="s">
        <v>74</v>
      </c>
      <c r="E47" s="515" t="s">
        <v>1373</v>
      </c>
      <c r="F47" s="516">
        <v>8110000</v>
      </c>
      <c r="G47" s="517" t="s">
        <v>680</v>
      </c>
      <c r="H47" s="116" t="s">
        <v>1438</v>
      </c>
      <c r="I47" s="517">
        <v>2</v>
      </c>
      <c r="J47" s="517">
        <v>2</v>
      </c>
      <c r="K47" s="517">
        <v>2</v>
      </c>
      <c r="L47" s="517">
        <v>1</v>
      </c>
      <c r="M47" s="116" t="s">
        <v>1401</v>
      </c>
      <c r="N47" s="116" t="s">
        <v>1402</v>
      </c>
      <c r="O47" s="116" t="s">
        <v>1357</v>
      </c>
      <c r="P47" s="518">
        <v>8110000</v>
      </c>
      <c r="Q47" s="518">
        <v>8110000</v>
      </c>
      <c r="R47" s="116" t="s">
        <v>1419</v>
      </c>
      <c r="S47" s="519" t="s">
        <v>1359</v>
      </c>
      <c r="T47" s="519" t="s">
        <v>1420</v>
      </c>
      <c r="U47" s="519" t="s">
        <v>1421</v>
      </c>
      <c r="V47" s="116">
        <v>3274850</v>
      </c>
      <c r="W47" t="s">
        <v>1438</v>
      </c>
      <c r="X47" s="520">
        <v>43857</v>
      </c>
      <c r="AB47" s="520">
        <v>43857</v>
      </c>
      <c r="AC47" s="520">
        <f t="shared" si="3"/>
        <v>43917</v>
      </c>
    </row>
    <row r="48" spans="1:29" ht="15.75" customHeight="1" x14ac:dyDescent="0.25">
      <c r="A48">
        <v>890</v>
      </c>
      <c r="B48" s="514" t="s">
        <v>1439</v>
      </c>
      <c r="C48" s="515" t="s">
        <v>194</v>
      </c>
      <c r="D48" t="s">
        <v>198</v>
      </c>
      <c r="E48" s="515" t="s">
        <v>1440</v>
      </c>
      <c r="F48" s="516">
        <v>26279000</v>
      </c>
      <c r="G48" s="517">
        <v>81101500</v>
      </c>
      <c r="H48" s="116" t="s">
        <v>1441</v>
      </c>
      <c r="I48" s="517">
        <v>3</v>
      </c>
      <c r="J48" s="517">
        <v>3</v>
      </c>
      <c r="K48" s="517">
        <v>12</v>
      </c>
      <c r="L48" s="517">
        <v>1</v>
      </c>
      <c r="M48" s="116" t="s">
        <v>1442</v>
      </c>
      <c r="N48" s="116" t="s">
        <v>1443</v>
      </c>
      <c r="O48" s="116" t="s">
        <v>1357</v>
      </c>
      <c r="P48" s="518">
        <v>26279000</v>
      </c>
      <c r="Q48" s="518">
        <v>26279000</v>
      </c>
      <c r="R48" s="116" t="s">
        <v>1419</v>
      </c>
      <c r="S48" s="519" t="s">
        <v>1359</v>
      </c>
      <c r="T48" s="519" t="s">
        <v>1444</v>
      </c>
      <c r="U48" s="519" t="s">
        <v>1445</v>
      </c>
      <c r="V48" s="116">
        <v>3274850</v>
      </c>
      <c r="W48" t="s">
        <v>1441</v>
      </c>
      <c r="X48" s="520">
        <v>43920</v>
      </c>
      <c r="Y48" s="520">
        <v>43885</v>
      </c>
      <c r="Z48" s="520">
        <v>43889</v>
      </c>
      <c r="AA48" s="520">
        <v>43910</v>
      </c>
      <c r="AB48" s="520">
        <v>43914</v>
      </c>
      <c r="AC48" s="520">
        <f>+X48+(30*K48)</f>
        <v>44280</v>
      </c>
    </row>
    <row r="49" spans="1:29" ht="15.75" customHeight="1" x14ac:dyDescent="0.25">
      <c r="A49">
        <v>889</v>
      </c>
      <c r="B49" s="514" t="s">
        <v>1439</v>
      </c>
      <c r="C49" s="515" t="s">
        <v>194</v>
      </c>
      <c r="D49" t="s">
        <v>198</v>
      </c>
      <c r="E49" s="515" t="s">
        <v>1440</v>
      </c>
      <c r="F49" s="516">
        <v>203252455</v>
      </c>
      <c r="G49" s="517">
        <v>81101500</v>
      </c>
      <c r="H49" s="116" t="s">
        <v>1446</v>
      </c>
      <c r="I49" s="517">
        <v>3</v>
      </c>
      <c r="J49" s="517">
        <v>4</v>
      </c>
      <c r="K49" s="517">
        <v>12</v>
      </c>
      <c r="L49" s="517">
        <v>1</v>
      </c>
      <c r="M49" s="116" t="s">
        <v>1397</v>
      </c>
      <c r="N49" s="116" t="s">
        <v>1398</v>
      </c>
      <c r="O49" s="116" t="s">
        <v>1357</v>
      </c>
      <c r="P49" s="518">
        <v>203252455</v>
      </c>
      <c r="Q49" s="518">
        <v>203252455</v>
      </c>
      <c r="R49" s="116" t="s">
        <v>1419</v>
      </c>
      <c r="S49" s="519" t="s">
        <v>1359</v>
      </c>
      <c r="T49" s="519" t="s">
        <v>1444</v>
      </c>
      <c r="U49" s="519" t="s">
        <v>1445</v>
      </c>
      <c r="V49" s="116">
        <v>3274850</v>
      </c>
      <c r="W49" t="s">
        <v>1446</v>
      </c>
      <c r="X49" s="520">
        <v>43920</v>
      </c>
      <c r="Y49" s="520">
        <v>43857</v>
      </c>
      <c r="Z49" s="520">
        <v>43860</v>
      </c>
      <c r="AA49" s="520">
        <v>43906</v>
      </c>
      <c r="AB49" s="520">
        <v>43914</v>
      </c>
      <c r="AC49" s="520">
        <f>+X49+(30*K49)</f>
        <v>44280</v>
      </c>
    </row>
    <row r="50" spans="1:29" ht="15.75" customHeight="1" x14ac:dyDescent="0.25">
      <c r="A50">
        <v>1274</v>
      </c>
      <c r="B50" s="514" t="s">
        <v>1447</v>
      </c>
      <c r="C50" t="s">
        <v>235</v>
      </c>
      <c r="D50" t="s">
        <v>243</v>
      </c>
      <c r="E50" s="515" t="s">
        <v>1373</v>
      </c>
      <c r="F50" s="516">
        <v>86638965</v>
      </c>
      <c r="G50" s="517">
        <v>80111701</v>
      </c>
      <c r="H50" s="116" t="s">
        <v>1448</v>
      </c>
      <c r="I50" s="517">
        <v>1</v>
      </c>
      <c r="J50" s="517">
        <v>2</v>
      </c>
      <c r="K50" s="517">
        <v>10</v>
      </c>
      <c r="L50" s="517">
        <v>1</v>
      </c>
      <c r="M50" s="116" t="s">
        <v>1375</v>
      </c>
      <c r="N50" s="116" t="s">
        <v>1377</v>
      </c>
      <c r="O50" s="116" t="s">
        <v>1357</v>
      </c>
      <c r="P50" s="518">
        <v>86638965</v>
      </c>
      <c r="Q50" s="518">
        <v>86638965</v>
      </c>
      <c r="R50" s="116" t="s">
        <v>1358</v>
      </c>
      <c r="S50" s="519" t="s">
        <v>1359</v>
      </c>
      <c r="T50" s="519" t="s">
        <v>1360</v>
      </c>
      <c r="U50" s="519" t="s">
        <v>1361</v>
      </c>
      <c r="V50" s="116">
        <v>3274850</v>
      </c>
      <c r="W50" t="s">
        <v>1448</v>
      </c>
      <c r="X50" s="520">
        <v>43875</v>
      </c>
      <c r="Y50" s="520">
        <v>43857</v>
      </c>
      <c r="Z50" s="520">
        <v>43864</v>
      </c>
      <c r="AA50" s="520">
        <v>43867</v>
      </c>
      <c r="AB50" s="520">
        <v>43875</v>
      </c>
      <c r="AC50" s="532">
        <f>+X50+(30*K50)</f>
        <v>44175</v>
      </c>
    </row>
    <row r="51" spans="1:29" ht="15.75" customHeight="1" x14ac:dyDescent="0.25">
      <c r="A51">
        <v>1326</v>
      </c>
      <c r="B51" s="514" t="s">
        <v>1449</v>
      </c>
      <c r="C51" s="515" t="s">
        <v>1182</v>
      </c>
      <c r="D51" t="s">
        <v>1181</v>
      </c>
      <c r="E51" s="515" t="s">
        <v>1373</v>
      </c>
      <c r="F51" s="516">
        <v>26730560</v>
      </c>
      <c r="G51" s="517">
        <v>80111701</v>
      </c>
      <c r="H51" s="116" t="s">
        <v>1450</v>
      </c>
      <c r="I51" s="517">
        <v>4</v>
      </c>
      <c r="J51" s="517">
        <v>4</v>
      </c>
      <c r="K51" s="517">
        <v>8</v>
      </c>
      <c r="L51" s="517">
        <v>1</v>
      </c>
      <c r="M51" s="116" t="s">
        <v>1375</v>
      </c>
      <c r="N51" s="116" t="s">
        <v>1377</v>
      </c>
      <c r="O51" s="116" t="s">
        <v>1451</v>
      </c>
      <c r="P51" s="518">
        <v>26730560</v>
      </c>
      <c r="Q51" s="518">
        <v>26730560</v>
      </c>
      <c r="R51" s="116" t="s">
        <v>1452</v>
      </c>
      <c r="S51" s="519" t="s">
        <v>1359</v>
      </c>
      <c r="T51" s="519" t="s">
        <v>1453</v>
      </c>
      <c r="U51" s="519" t="s">
        <v>1454</v>
      </c>
      <c r="V51" s="116">
        <v>3274850</v>
      </c>
      <c r="W51" t="s">
        <v>1455</v>
      </c>
      <c r="X51" s="520">
        <v>43922</v>
      </c>
      <c r="Y51" s="520">
        <v>43894</v>
      </c>
      <c r="Z51" s="520">
        <v>43901</v>
      </c>
      <c r="AA51" s="520">
        <v>43908</v>
      </c>
      <c r="AB51" s="520">
        <v>43922</v>
      </c>
      <c r="AC51" s="520">
        <f>+X51+(K51*30)</f>
        <v>44162</v>
      </c>
    </row>
    <row r="52" spans="1:29" ht="15.75" customHeight="1" x14ac:dyDescent="0.25">
      <c r="A52">
        <v>1337</v>
      </c>
      <c r="B52" s="514" t="s">
        <v>1449</v>
      </c>
      <c r="C52" s="515" t="s">
        <v>1182</v>
      </c>
      <c r="D52" t="s">
        <v>1181</v>
      </c>
      <c r="E52" s="515" t="s">
        <v>1373</v>
      </c>
      <c r="F52" s="516">
        <v>48908987</v>
      </c>
      <c r="G52" s="517">
        <v>80111701</v>
      </c>
      <c r="H52" s="116" t="s">
        <v>1456</v>
      </c>
      <c r="I52" s="517">
        <v>4</v>
      </c>
      <c r="J52" s="517">
        <v>4</v>
      </c>
      <c r="K52" s="517">
        <v>8</v>
      </c>
      <c r="L52" s="517">
        <v>1</v>
      </c>
      <c r="M52" s="116" t="s">
        <v>1375</v>
      </c>
      <c r="N52" s="116" t="s">
        <v>1377</v>
      </c>
      <c r="O52" s="116" t="s">
        <v>1451</v>
      </c>
      <c r="P52" s="518">
        <v>48908987</v>
      </c>
      <c r="Q52" s="518">
        <v>48908987</v>
      </c>
      <c r="R52" s="116" t="s">
        <v>1452</v>
      </c>
      <c r="S52" s="519" t="s">
        <v>1359</v>
      </c>
      <c r="T52" s="519" t="s">
        <v>1453</v>
      </c>
      <c r="U52" s="519" t="s">
        <v>1454</v>
      </c>
      <c r="V52" s="116">
        <v>3274850</v>
      </c>
      <c r="W52" t="s">
        <v>1456</v>
      </c>
      <c r="X52" s="520">
        <v>43938</v>
      </c>
      <c r="Y52" s="520">
        <v>43922</v>
      </c>
      <c r="Z52" s="520">
        <v>43929</v>
      </c>
      <c r="AA52" s="520">
        <v>43936</v>
      </c>
      <c r="AB52" s="520">
        <v>43938</v>
      </c>
      <c r="AC52" s="520">
        <f t="shared" ref="AC52:AC57" si="4">+X52+(K52*30)</f>
        <v>44178</v>
      </c>
    </row>
    <row r="53" spans="1:29" ht="15.75" customHeight="1" x14ac:dyDescent="0.25">
      <c r="A53">
        <v>1324</v>
      </c>
      <c r="B53" s="514" t="s">
        <v>1449</v>
      </c>
      <c r="C53" s="515" t="s">
        <v>1182</v>
      </c>
      <c r="D53" t="s">
        <v>1181</v>
      </c>
      <c r="E53" s="515" t="s">
        <v>1373</v>
      </c>
      <c r="F53" s="516">
        <v>45680397</v>
      </c>
      <c r="G53" s="517">
        <v>80111701</v>
      </c>
      <c r="H53" s="116" t="s">
        <v>1457</v>
      </c>
      <c r="I53" s="517">
        <v>1</v>
      </c>
      <c r="J53" s="517">
        <v>1</v>
      </c>
      <c r="K53" s="517">
        <v>10</v>
      </c>
      <c r="L53" s="517">
        <v>1</v>
      </c>
      <c r="M53" s="116" t="s">
        <v>1375</v>
      </c>
      <c r="N53" s="116" t="s">
        <v>1377</v>
      </c>
      <c r="O53" s="116" t="s">
        <v>1451</v>
      </c>
      <c r="P53" s="518">
        <v>45680397</v>
      </c>
      <c r="Q53" s="518">
        <v>45680397</v>
      </c>
      <c r="R53" s="116" t="s">
        <v>1452</v>
      </c>
      <c r="S53" s="519" t="s">
        <v>1359</v>
      </c>
      <c r="T53" s="519" t="s">
        <v>1453</v>
      </c>
      <c r="U53" s="519" t="s">
        <v>1454</v>
      </c>
      <c r="V53" s="116">
        <v>3274850</v>
      </c>
      <c r="W53" t="s">
        <v>1457</v>
      </c>
      <c r="X53" s="520">
        <v>43878</v>
      </c>
      <c r="Y53" s="520">
        <v>43854</v>
      </c>
      <c r="Z53" s="520">
        <v>43861</v>
      </c>
      <c r="AA53" s="520">
        <v>43875</v>
      </c>
      <c r="AB53" s="520">
        <v>43878</v>
      </c>
      <c r="AC53" s="520">
        <f t="shared" si="4"/>
        <v>44178</v>
      </c>
    </row>
    <row r="54" spans="1:29" ht="15.75" customHeight="1" x14ac:dyDescent="0.25">
      <c r="A54">
        <v>1339</v>
      </c>
      <c r="B54" s="514" t="s">
        <v>1449</v>
      </c>
      <c r="C54" s="515" t="s">
        <v>1182</v>
      </c>
      <c r="D54" t="s">
        <v>1181</v>
      </c>
      <c r="E54" s="515" t="s">
        <v>1373</v>
      </c>
      <c r="F54" s="516">
        <v>60572240</v>
      </c>
      <c r="G54" s="517">
        <v>80111701</v>
      </c>
      <c r="H54" s="116" t="s">
        <v>1458</v>
      </c>
      <c r="I54" s="517">
        <v>3</v>
      </c>
      <c r="J54" s="517">
        <v>3</v>
      </c>
      <c r="K54" s="517">
        <v>10</v>
      </c>
      <c r="L54" s="517">
        <v>1</v>
      </c>
      <c r="M54" s="116" t="s">
        <v>1375</v>
      </c>
      <c r="N54" s="116" t="s">
        <v>1377</v>
      </c>
      <c r="O54" s="116" t="s">
        <v>1451</v>
      </c>
      <c r="P54" s="518">
        <v>60572240</v>
      </c>
      <c r="Q54" s="518">
        <v>60572240</v>
      </c>
      <c r="R54" s="116" t="s">
        <v>1452</v>
      </c>
      <c r="S54" s="519" t="s">
        <v>1359</v>
      </c>
      <c r="T54" s="519" t="s">
        <v>1453</v>
      </c>
      <c r="U54" s="519" t="s">
        <v>1454</v>
      </c>
      <c r="V54" s="116">
        <v>3274850</v>
      </c>
      <c r="W54" t="s">
        <v>1458</v>
      </c>
      <c r="X54" s="520">
        <v>43892</v>
      </c>
      <c r="Y54" s="520">
        <v>43866</v>
      </c>
      <c r="Z54" s="520">
        <v>43873</v>
      </c>
      <c r="AA54" s="520">
        <v>43879</v>
      </c>
      <c r="AB54" s="520">
        <v>43892</v>
      </c>
      <c r="AC54" s="520">
        <f t="shared" si="4"/>
        <v>44192</v>
      </c>
    </row>
    <row r="55" spans="1:29" ht="15.75" customHeight="1" x14ac:dyDescent="0.25">
      <c r="A55">
        <v>1340</v>
      </c>
      <c r="B55" s="514" t="s">
        <v>1449</v>
      </c>
      <c r="C55" s="515" t="s">
        <v>1182</v>
      </c>
      <c r="D55" t="s">
        <v>1181</v>
      </c>
      <c r="E55" s="515" t="s">
        <v>1373</v>
      </c>
      <c r="F55" s="516">
        <v>19219800</v>
      </c>
      <c r="G55" s="517">
        <v>80111701</v>
      </c>
      <c r="H55" s="116" t="s">
        <v>1459</v>
      </c>
      <c r="I55" s="517">
        <v>3</v>
      </c>
      <c r="J55" s="517">
        <v>3</v>
      </c>
      <c r="K55" s="517">
        <v>10</v>
      </c>
      <c r="L55" s="517">
        <v>1</v>
      </c>
      <c r="M55" s="116" t="s">
        <v>1375</v>
      </c>
      <c r="N55" s="116" t="s">
        <v>1377</v>
      </c>
      <c r="O55" s="116" t="s">
        <v>1451</v>
      </c>
      <c r="P55" s="518">
        <v>19219800</v>
      </c>
      <c r="Q55" s="518">
        <v>19219800</v>
      </c>
      <c r="R55" s="116" t="s">
        <v>1452</v>
      </c>
      <c r="S55" s="519" t="s">
        <v>1359</v>
      </c>
      <c r="T55" s="519" t="s">
        <v>1453</v>
      </c>
      <c r="U55" s="519" t="s">
        <v>1454</v>
      </c>
      <c r="V55" s="116">
        <v>3274850</v>
      </c>
      <c r="W55" t="s">
        <v>1459</v>
      </c>
      <c r="X55" s="520">
        <v>43892</v>
      </c>
      <c r="Y55" s="520">
        <v>43866</v>
      </c>
      <c r="Z55" s="520">
        <v>43873</v>
      </c>
      <c r="AA55" s="520">
        <v>43880</v>
      </c>
      <c r="AB55" s="520">
        <v>43892</v>
      </c>
      <c r="AC55" s="520">
        <f t="shared" si="4"/>
        <v>44192</v>
      </c>
    </row>
    <row r="56" spans="1:29" ht="15.75" customHeight="1" x14ac:dyDescent="0.25">
      <c r="A56">
        <v>1332</v>
      </c>
      <c r="B56" s="514" t="s">
        <v>1449</v>
      </c>
      <c r="C56" s="515" t="s">
        <v>1182</v>
      </c>
      <c r="D56" t="s">
        <v>1181</v>
      </c>
      <c r="E56" s="515" t="s">
        <v>1373</v>
      </c>
      <c r="F56" s="516">
        <v>72384795</v>
      </c>
      <c r="G56" s="517">
        <v>80111701</v>
      </c>
      <c r="H56" s="116" t="s">
        <v>1460</v>
      </c>
      <c r="I56" s="517">
        <v>2</v>
      </c>
      <c r="J56" s="517">
        <v>2</v>
      </c>
      <c r="K56" s="517">
        <v>10</v>
      </c>
      <c r="L56" s="517">
        <v>1</v>
      </c>
      <c r="M56" s="116" t="s">
        <v>1375</v>
      </c>
      <c r="N56" s="116" t="s">
        <v>1377</v>
      </c>
      <c r="O56" s="116" t="s">
        <v>1451</v>
      </c>
      <c r="P56" s="518">
        <v>72384795</v>
      </c>
      <c r="Q56" s="518">
        <v>72384795</v>
      </c>
      <c r="R56" s="116" t="s">
        <v>1452</v>
      </c>
      <c r="S56" s="519" t="s">
        <v>1359</v>
      </c>
      <c r="T56" s="519" t="s">
        <v>1453</v>
      </c>
      <c r="U56" s="519" t="s">
        <v>1454</v>
      </c>
      <c r="V56" s="116">
        <v>3274850</v>
      </c>
      <c r="W56" t="s">
        <v>1460</v>
      </c>
      <c r="X56" s="520">
        <v>43878</v>
      </c>
      <c r="Y56" s="520">
        <v>43854</v>
      </c>
      <c r="Z56" s="520">
        <v>43865</v>
      </c>
      <c r="AA56" s="520">
        <v>43874</v>
      </c>
      <c r="AB56" s="520">
        <v>43878</v>
      </c>
      <c r="AC56" s="520">
        <f t="shared" si="4"/>
        <v>44178</v>
      </c>
    </row>
    <row r="57" spans="1:29" ht="15.75" customHeight="1" x14ac:dyDescent="0.25">
      <c r="A57">
        <v>1328</v>
      </c>
      <c r="B57" s="514" t="s">
        <v>1449</v>
      </c>
      <c r="C57" s="515" t="s">
        <v>1182</v>
      </c>
      <c r="D57" t="s">
        <v>1181</v>
      </c>
      <c r="E57" s="515" t="s">
        <v>1373</v>
      </c>
      <c r="F57" s="516">
        <v>26730560</v>
      </c>
      <c r="G57" s="517">
        <v>80111701</v>
      </c>
      <c r="H57" s="116" t="s">
        <v>1461</v>
      </c>
      <c r="I57" s="517">
        <v>4</v>
      </c>
      <c r="J57" s="517">
        <v>4</v>
      </c>
      <c r="K57" s="517">
        <v>8</v>
      </c>
      <c r="L57" s="517">
        <v>1</v>
      </c>
      <c r="M57" s="116" t="s">
        <v>1375</v>
      </c>
      <c r="N57" s="116" t="s">
        <v>1377</v>
      </c>
      <c r="O57" s="116" t="s">
        <v>1451</v>
      </c>
      <c r="P57" s="518">
        <v>26730560</v>
      </c>
      <c r="Q57" s="518">
        <v>26730560</v>
      </c>
      <c r="R57" s="116" t="s">
        <v>1452</v>
      </c>
      <c r="S57" s="519" t="s">
        <v>1359</v>
      </c>
      <c r="T57" s="519" t="s">
        <v>1453</v>
      </c>
      <c r="U57" s="519" t="s">
        <v>1454</v>
      </c>
      <c r="V57" s="116">
        <v>3274850</v>
      </c>
      <c r="W57" t="s">
        <v>1462</v>
      </c>
      <c r="X57" s="520">
        <v>43922</v>
      </c>
      <c r="Y57" s="520">
        <v>43894</v>
      </c>
      <c r="Z57" s="520">
        <v>43901</v>
      </c>
      <c r="AA57" s="520">
        <v>43908</v>
      </c>
      <c r="AB57" s="520">
        <v>43922</v>
      </c>
      <c r="AC57" s="520">
        <f t="shared" si="4"/>
        <v>44162</v>
      </c>
    </row>
    <row r="58" spans="1:29" ht="15.75" customHeight="1" x14ac:dyDescent="0.25">
      <c r="A58">
        <v>1283</v>
      </c>
      <c r="B58" s="514" t="s">
        <v>1447</v>
      </c>
      <c r="C58" t="s">
        <v>235</v>
      </c>
      <c r="D58" t="s">
        <v>243</v>
      </c>
      <c r="E58" s="515" t="s">
        <v>1373</v>
      </c>
      <c r="F58" s="516">
        <v>75715300</v>
      </c>
      <c r="G58" s="517">
        <v>80111701</v>
      </c>
      <c r="H58" s="116" t="s">
        <v>1463</v>
      </c>
      <c r="I58" s="517">
        <v>1</v>
      </c>
      <c r="J58" s="517">
        <v>2</v>
      </c>
      <c r="K58" s="517">
        <v>10</v>
      </c>
      <c r="L58" s="517">
        <v>1</v>
      </c>
      <c r="M58" s="116" t="s">
        <v>1375</v>
      </c>
      <c r="N58" s="116" t="s">
        <v>1377</v>
      </c>
      <c r="O58" s="116" t="s">
        <v>1357</v>
      </c>
      <c r="P58" s="518">
        <v>75715300</v>
      </c>
      <c r="Q58" s="518">
        <v>75715300</v>
      </c>
      <c r="R58" s="116" t="s">
        <v>1358</v>
      </c>
      <c r="S58" s="519" t="s">
        <v>1359</v>
      </c>
      <c r="T58" s="519" t="s">
        <v>1360</v>
      </c>
      <c r="U58" s="519" t="s">
        <v>1361</v>
      </c>
      <c r="V58" s="116">
        <v>3274850</v>
      </c>
      <c r="W58" t="s">
        <v>1463</v>
      </c>
      <c r="X58" s="520">
        <v>43875</v>
      </c>
      <c r="Y58" s="520">
        <v>43857</v>
      </c>
      <c r="Z58" s="520">
        <v>43864</v>
      </c>
      <c r="AA58" s="520">
        <v>43867</v>
      </c>
      <c r="AB58" s="520">
        <v>43875</v>
      </c>
      <c r="AC58" s="532">
        <f>+X58+(30*K58)</f>
        <v>44175</v>
      </c>
    </row>
    <row r="59" spans="1:29" ht="15.75" customHeight="1" x14ac:dyDescent="0.25">
      <c r="A59">
        <v>1329</v>
      </c>
      <c r="B59" s="514" t="s">
        <v>1449</v>
      </c>
      <c r="C59" s="515" t="s">
        <v>1182</v>
      </c>
      <c r="D59" t="s">
        <v>1181</v>
      </c>
      <c r="E59" s="515" t="s">
        <v>1373</v>
      </c>
      <c r="F59" s="516">
        <v>26730560</v>
      </c>
      <c r="G59" s="517">
        <v>80111701</v>
      </c>
      <c r="H59" s="116" t="s">
        <v>1464</v>
      </c>
      <c r="I59" s="517">
        <v>4</v>
      </c>
      <c r="J59" s="517">
        <v>4</v>
      </c>
      <c r="K59" s="517">
        <v>8</v>
      </c>
      <c r="L59" s="517">
        <v>1</v>
      </c>
      <c r="M59" s="116" t="s">
        <v>1375</v>
      </c>
      <c r="N59" s="116" t="s">
        <v>1377</v>
      </c>
      <c r="O59" s="116" t="s">
        <v>1451</v>
      </c>
      <c r="P59" s="518">
        <v>26730560</v>
      </c>
      <c r="Q59" s="518">
        <v>26730560</v>
      </c>
      <c r="R59" s="116" t="s">
        <v>1452</v>
      </c>
      <c r="S59" s="519" t="s">
        <v>1359</v>
      </c>
      <c r="T59" s="519" t="s">
        <v>1453</v>
      </c>
      <c r="U59" s="519" t="s">
        <v>1454</v>
      </c>
      <c r="V59" s="116">
        <v>3274850</v>
      </c>
      <c r="W59" t="s">
        <v>1464</v>
      </c>
      <c r="X59" s="520">
        <v>43922</v>
      </c>
      <c r="Y59" s="520">
        <v>43894</v>
      </c>
      <c r="Z59" s="520">
        <v>43901</v>
      </c>
      <c r="AA59" s="520">
        <v>43908</v>
      </c>
      <c r="AB59" s="520">
        <v>43922</v>
      </c>
      <c r="AC59" s="520">
        <f>+X59+(K59*30)</f>
        <v>44162</v>
      </c>
    </row>
    <row r="60" spans="1:29" ht="15.75" customHeight="1" x14ac:dyDescent="0.25">
      <c r="A60">
        <v>1338</v>
      </c>
      <c r="B60" s="514" t="s">
        <v>1449</v>
      </c>
      <c r="C60" s="515" t="s">
        <v>1182</v>
      </c>
      <c r="D60" t="s">
        <v>1181</v>
      </c>
      <c r="E60" s="515" t="s">
        <v>1373</v>
      </c>
      <c r="F60" s="516">
        <v>27492760</v>
      </c>
      <c r="G60" s="517">
        <v>80111701</v>
      </c>
      <c r="H60" s="116" t="s">
        <v>1465</v>
      </c>
      <c r="I60" s="517">
        <v>5</v>
      </c>
      <c r="J60" s="517">
        <v>5</v>
      </c>
      <c r="K60" s="517">
        <v>8</v>
      </c>
      <c r="L60" s="517">
        <v>1</v>
      </c>
      <c r="M60" s="116" t="s">
        <v>1375</v>
      </c>
      <c r="N60" s="116" t="s">
        <v>1377</v>
      </c>
      <c r="O60" s="116" t="s">
        <v>1451</v>
      </c>
      <c r="P60" s="518">
        <v>27492760</v>
      </c>
      <c r="Q60" s="518">
        <v>27492760</v>
      </c>
      <c r="R60" s="116" t="s">
        <v>1452</v>
      </c>
      <c r="S60" s="519" t="s">
        <v>1359</v>
      </c>
      <c r="T60" s="519" t="s">
        <v>1453</v>
      </c>
      <c r="U60" s="519" t="s">
        <v>1454</v>
      </c>
      <c r="V60" s="116">
        <v>3274850</v>
      </c>
      <c r="W60" t="s">
        <v>1465</v>
      </c>
      <c r="X60" s="520">
        <v>43952</v>
      </c>
      <c r="Y60" s="520">
        <v>43937</v>
      </c>
      <c r="Z60" s="520">
        <v>43944</v>
      </c>
      <c r="AA60" s="520">
        <v>43951</v>
      </c>
      <c r="AB60" s="520">
        <v>43952</v>
      </c>
      <c r="AC60" s="520">
        <f>+X60+(K60*30)</f>
        <v>44192</v>
      </c>
    </row>
    <row r="61" spans="1:29" ht="15.75" customHeight="1" x14ac:dyDescent="0.25">
      <c r="A61">
        <v>1241</v>
      </c>
      <c r="B61" s="514" t="s">
        <v>1447</v>
      </c>
      <c r="C61" t="s">
        <v>235</v>
      </c>
      <c r="D61" t="s">
        <v>243</v>
      </c>
      <c r="E61" s="515" t="s">
        <v>1373</v>
      </c>
      <c r="F61" s="516">
        <v>93766050</v>
      </c>
      <c r="G61" s="517">
        <v>80111701</v>
      </c>
      <c r="H61" s="116" t="s">
        <v>1466</v>
      </c>
      <c r="I61" s="517">
        <v>1</v>
      </c>
      <c r="J61" s="517">
        <v>2</v>
      </c>
      <c r="K61" s="517">
        <v>10</v>
      </c>
      <c r="L61" s="517">
        <v>1</v>
      </c>
      <c r="M61" s="116" t="s">
        <v>1375</v>
      </c>
      <c r="N61" s="116" t="s">
        <v>1377</v>
      </c>
      <c r="O61" s="116" t="s">
        <v>1357</v>
      </c>
      <c r="P61" s="518">
        <v>93766050</v>
      </c>
      <c r="Q61" s="518">
        <v>93766050</v>
      </c>
      <c r="R61" s="116" t="s">
        <v>1358</v>
      </c>
      <c r="S61" s="519" t="s">
        <v>1359</v>
      </c>
      <c r="T61" s="519" t="s">
        <v>1360</v>
      </c>
      <c r="U61" s="519" t="s">
        <v>1361</v>
      </c>
      <c r="V61" s="116">
        <v>3274850</v>
      </c>
      <c r="W61" t="s">
        <v>1466</v>
      </c>
      <c r="X61" s="520">
        <v>43875</v>
      </c>
      <c r="Y61" s="520">
        <v>43857</v>
      </c>
      <c r="Z61" s="520">
        <v>43864</v>
      </c>
      <c r="AA61" s="520">
        <v>43867</v>
      </c>
      <c r="AB61" s="520">
        <v>43875</v>
      </c>
      <c r="AC61" s="532">
        <f>+X61+(30*K61)</f>
        <v>44175</v>
      </c>
    </row>
    <row r="62" spans="1:29" ht="15.75" customHeight="1" x14ac:dyDescent="0.25">
      <c r="A62">
        <v>1331</v>
      </c>
      <c r="B62" s="514" t="s">
        <v>1449</v>
      </c>
      <c r="C62" s="515" t="s">
        <v>1182</v>
      </c>
      <c r="D62" t="s">
        <v>1181</v>
      </c>
      <c r="E62" s="515" t="s">
        <v>1373</v>
      </c>
      <c r="F62" s="516">
        <v>72384795</v>
      </c>
      <c r="G62" s="517">
        <v>80111701</v>
      </c>
      <c r="H62" s="116" t="s">
        <v>1460</v>
      </c>
      <c r="I62" s="517">
        <v>2</v>
      </c>
      <c r="J62" s="517">
        <v>2</v>
      </c>
      <c r="K62" s="517">
        <v>10</v>
      </c>
      <c r="L62" s="517">
        <v>1</v>
      </c>
      <c r="M62" s="116" t="s">
        <v>1375</v>
      </c>
      <c r="N62" s="116" t="s">
        <v>1377</v>
      </c>
      <c r="O62" s="116" t="s">
        <v>1451</v>
      </c>
      <c r="P62" s="518">
        <v>72384795</v>
      </c>
      <c r="Q62" s="518">
        <v>72384795</v>
      </c>
      <c r="R62" s="116" t="s">
        <v>1452</v>
      </c>
      <c r="S62" s="519" t="s">
        <v>1359</v>
      </c>
      <c r="T62" s="519" t="s">
        <v>1453</v>
      </c>
      <c r="U62" s="519" t="s">
        <v>1454</v>
      </c>
      <c r="V62" s="116">
        <v>3274850</v>
      </c>
      <c r="W62" t="s">
        <v>1460</v>
      </c>
      <c r="X62" s="520">
        <v>43878</v>
      </c>
      <c r="Y62" s="520">
        <v>43854</v>
      </c>
      <c r="Z62" s="520">
        <v>43865</v>
      </c>
      <c r="AA62" s="520">
        <v>43874</v>
      </c>
      <c r="AB62" s="520">
        <v>43878</v>
      </c>
      <c r="AC62" s="520">
        <f>+X62+(K62*30)</f>
        <v>44178</v>
      </c>
    </row>
    <row r="63" spans="1:29" ht="15.75" customHeight="1" x14ac:dyDescent="0.25">
      <c r="A63">
        <v>673</v>
      </c>
      <c r="B63" s="514" t="s">
        <v>1449</v>
      </c>
      <c r="C63" s="515" t="s">
        <v>1182</v>
      </c>
      <c r="D63" t="s">
        <v>1181</v>
      </c>
      <c r="E63" s="515" t="s">
        <v>1467</v>
      </c>
      <c r="F63" s="516">
        <v>173164546</v>
      </c>
      <c r="G63" s="517" t="s">
        <v>680</v>
      </c>
      <c r="H63" s="116" t="s">
        <v>1468</v>
      </c>
      <c r="I63" s="517" t="s">
        <v>680</v>
      </c>
      <c r="J63" s="517" t="s">
        <v>680</v>
      </c>
      <c r="K63" s="517" t="s">
        <v>680</v>
      </c>
      <c r="L63" s="517">
        <v>1</v>
      </c>
      <c r="M63" s="116" t="s">
        <v>1401</v>
      </c>
      <c r="N63" s="116" t="s">
        <v>1402</v>
      </c>
      <c r="O63" s="116" t="s">
        <v>1451</v>
      </c>
      <c r="P63" s="518">
        <v>173164546</v>
      </c>
      <c r="Q63" s="518">
        <v>173164546</v>
      </c>
      <c r="R63" s="116" t="s">
        <v>1452</v>
      </c>
      <c r="S63" s="519" t="s">
        <v>1359</v>
      </c>
      <c r="T63" s="519" t="s">
        <v>1453</v>
      </c>
      <c r="U63" s="519" t="s">
        <v>1454</v>
      </c>
      <c r="V63" s="116">
        <v>3274850</v>
      </c>
      <c r="W63" t="s">
        <v>1468</v>
      </c>
      <c r="X63" s="520">
        <v>44061</v>
      </c>
      <c r="Y63" s="520">
        <v>44046</v>
      </c>
      <c r="Z63" s="520">
        <v>44053</v>
      </c>
      <c r="AA63" s="520">
        <v>44060</v>
      </c>
      <c r="AB63" s="520">
        <v>44061</v>
      </c>
      <c r="AC63" s="520" t="e">
        <f>+X63+(K63*30)</f>
        <v>#VALUE!</v>
      </c>
    </row>
    <row r="64" spans="1:29" ht="15.75" customHeight="1" x14ac:dyDescent="0.25">
      <c r="A64">
        <v>1374</v>
      </c>
      <c r="B64" s="514" t="s">
        <v>1449</v>
      </c>
      <c r="C64" s="515" t="s">
        <v>1182</v>
      </c>
      <c r="D64" t="s">
        <v>1181</v>
      </c>
      <c r="E64" s="515" t="s">
        <v>1467</v>
      </c>
      <c r="F64" s="516">
        <v>2700000000</v>
      </c>
      <c r="G64" s="517" t="s">
        <v>680</v>
      </c>
      <c r="H64" s="116" t="s">
        <v>1469</v>
      </c>
      <c r="I64" s="517" t="s">
        <v>680</v>
      </c>
      <c r="J64" s="517" t="s">
        <v>680</v>
      </c>
      <c r="K64" s="517" t="s">
        <v>680</v>
      </c>
      <c r="L64" s="517">
        <v>1</v>
      </c>
      <c r="M64" s="116" t="s">
        <v>1364</v>
      </c>
      <c r="N64" s="116" t="s">
        <v>1364</v>
      </c>
      <c r="O64" s="116" t="s">
        <v>1451</v>
      </c>
      <c r="P64" s="518">
        <v>2700000000</v>
      </c>
      <c r="Q64" s="518">
        <v>2700000000</v>
      </c>
      <c r="R64" s="116" t="s">
        <v>1452</v>
      </c>
      <c r="S64" s="519" t="s">
        <v>1359</v>
      </c>
      <c r="T64" s="519" t="s">
        <v>1453</v>
      </c>
      <c r="U64" s="519" t="s">
        <v>1454</v>
      </c>
      <c r="V64" s="116">
        <v>3274850</v>
      </c>
      <c r="W64" t="s">
        <v>1469</v>
      </c>
      <c r="X64" s="520">
        <v>44013</v>
      </c>
      <c r="AC64" s="520" t="e">
        <f>+X64+(K64*30)</f>
        <v>#VALUE!</v>
      </c>
    </row>
    <row r="65" spans="1:29" ht="15.75" customHeight="1" x14ac:dyDescent="0.25">
      <c r="A65">
        <v>1234</v>
      </c>
      <c r="B65" s="514" t="s">
        <v>1449</v>
      </c>
      <c r="C65" t="s">
        <v>1182</v>
      </c>
      <c r="D65" t="s">
        <v>1181</v>
      </c>
      <c r="E65" t="s">
        <v>1470</v>
      </c>
      <c r="F65" s="521">
        <v>351431</v>
      </c>
      <c r="G65" s="517" t="s">
        <v>680</v>
      </c>
      <c r="H65" s="116" t="s">
        <v>1471</v>
      </c>
      <c r="I65" s="517" t="s">
        <v>680</v>
      </c>
      <c r="J65" s="517" t="s">
        <v>680</v>
      </c>
      <c r="K65" s="517" t="s">
        <v>680</v>
      </c>
      <c r="L65" s="517">
        <v>1</v>
      </c>
      <c r="M65" s="116" t="s">
        <v>1364</v>
      </c>
      <c r="N65" s="116" t="s">
        <v>1364</v>
      </c>
      <c r="O65" s="116" t="s">
        <v>1357</v>
      </c>
      <c r="P65" s="518">
        <v>351431</v>
      </c>
      <c r="Q65" s="518">
        <v>351431</v>
      </c>
      <c r="R65" s="116" t="s">
        <v>1452</v>
      </c>
      <c r="S65" s="519" t="s">
        <v>1359</v>
      </c>
      <c r="T65" s="519" t="s">
        <v>1453</v>
      </c>
      <c r="U65" s="519" t="s">
        <v>1454</v>
      </c>
      <c r="V65" s="116">
        <v>3274850</v>
      </c>
      <c r="W65" t="s">
        <v>1471</v>
      </c>
      <c r="X65" s="520">
        <v>43850</v>
      </c>
      <c r="Y65" s="520">
        <v>43843</v>
      </c>
      <c r="Z65" s="520">
        <v>43843</v>
      </c>
      <c r="AA65" s="520">
        <v>43843</v>
      </c>
      <c r="AB65" s="520">
        <v>43850</v>
      </c>
      <c r="AC65" s="520" t="e">
        <f>+X65+(K65*30)</f>
        <v>#VALUE!</v>
      </c>
    </row>
    <row r="66" spans="1:29" ht="15.75" customHeight="1" x14ac:dyDescent="0.25">
      <c r="A66" s="522">
        <v>1370</v>
      </c>
      <c r="B66" s="523" t="s">
        <v>1472</v>
      </c>
      <c r="C66" s="524" t="s">
        <v>1182</v>
      </c>
      <c r="D66" s="524" t="s">
        <v>1181</v>
      </c>
      <c r="E66" s="525" t="s">
        <v>1473</v>
      </c>
      <c r="F66" s="526">
        <v>20000000</v>
      </c>
      <c r="G66" s="527">
        <v>81101500</v>
      </c>
      <c r="H66" s="528" t="s">
        <v>1474</v>
      </c>
      <c r="I66" s="527">
        <v>2</v>
      </c>
      <c r="J66" s="527">
        <v>2</v>
      </c>
      <c r="K66" s="527">
        <v>3</v>
      </c>
      <c r="L66" s="527">
        <v>1</v>
      </c>
      <c r="M66" s="528" t="s">
        <v>1423</v>
      </c>
      <c r="N66" s="527" t="s">
        <v>1424</v>
      </c>
      <c r="O66" s="527" t="s">
        <v>1357</v>
      </c>
      <c r="P66" s="529">
        <v>20000000</v>
      </c>
      <c r="Q66" s="529">
        <v>20000000</v>
      </c>
      <c r="R66" s="530" t="s">
        <v>1419</v>
      </c>
      <c r="S66" s="531" t="s">
        <v>1359</v>
      </c>
      <c r="T66" s="531" t="s">
        <v>1444</v>
      </c>
      <c r="U66" s="531" t="s">
        <v>1445</v>
      </c>
      <c r="V66" s="531">
        <v>3274850</v>
      </c>
      <c r="W66" s="524" t="s">
        <v>1474</v>
      </c>
      <c r="X66" s="532">
        <v>43892</v>
      </c>
      <c r="Y66" s="532">
        <v>43860</v>
      </c>
      <c r="Z66" s="532">
        <v>43868</v>
      </c>
      <c r="AA66" s="532">
        <v>43881</v>
      </c>
      <c r="AB66" s="532">
        <v>43857</v>
      </c>
      <c r="AC66" s="520">
        <f>+X66+(30*K66)</f>
        <v>43982</v>
      </c>
    </row>
    <row r="67" spans="1:29" ht="15.75" customHeight="1" x14ac:dyDescent="0.25">
      <c r="A67">
        <v>648</v>
      </c>
      <c r="B67" s="514" t="s">
        <v>1383</v>
      </c>
      <c r="C67" t="s">
        <v>1475</v>
      </c>
      <c r="D67" t="s">
        <v>564</v>
      </c>
      <c r="E67" t="s">
        <v>1372</v>
      </c>
      <c r="F67" s="516">
        <v>1346855130</v>
      </c>
      <c r="G67" s="517">
        <v>83121501</v>
      </c>
      <c r="H67" s="116" t="s">
        <v>1396</v>
      </c>
      <c r="I67" s="517">
        <v>1</v>
      </c>
      <c r="J67" s="517">
        <v>1</v>
      </c>
      <c r="K67" s="517">
        <v>12</v>
      </c>
      <c r="L67" s="517">
        <v>1</v>
      </c>
      <c r="M67" s="116" t="s">
        <v>1397</v>
      </c>
      <c r="N67" s="116" t="s">
        <v>1398</v>
      </c>
      <c r="O67" s="116" t="s">
        <v>1357</v>
      </c>
      <c r="P67" s="518">
        <v>1346855130</v>
      </c>
      <c r="Q67" s="518">
        <v>1346855130</v>
      </c>
      <c r="R67" s="116" t="s">
        <v>1385</v>
      </c>
      <c r="S67" s="519" t="s">
        <v>1359</v>
      </c>
      <c r="T67" s="519" t="s">
        <v>1386</v>
      </c>
      <c r="U67" s="519" t="s">
        <v>1387</v>
      </c>
      <c r="V67" s="116">
        <v>3274850</v>
      </c>
      <c r="W67" t="s">
        <v>1396</v>
      </c>
      <c r="X67" s="520">
        <v>43861</v>
      </c>
      <c r="Y67" s="520">
        <v>43836</v>
      </c>
      <c r="Z67" s="520">
        <v>43843</v>
      </c>
      <c r="AA67" s="520">
        <v>43851</v>
      </c>
      <c r="AB67" s="520">
        <v>43857</v>
      </c>
      <c r="AC67" s="532">
        <f t="shared" ref="AC67:AC68" si="5">+X67+(30*K67)</f>
        <v>44221</v>
      </c>
    </row>
    <row r="68" spans="1:29" ht="15.75" customHeight="1" x14ac:dyDescent="0.25">
      <c r="A68">
        <v>1228</v>
      </c>
      <c r="B68" s="514" t="s">
        <v>1383</v>
      </c>
      <c r="C68" t="s">
        <v>1475</v>
      </c>
      <c r="D68" t="s">
        <v>564</v>
      </c>
      <c r="E68" t="s">
        <v>1372</v>
      </c>
      <c r="F68" s="516">
        <v>736668870</v>
      </c>
      <c r="G68" s="517" t="s">
        <v>680</v>
      </c>
      <c r="H68" s="116" t="s">
        <v>1476</v>
      </c>
      <c r="I68" s="517" t="s">
        <v>680</v>
      </c>
      <c r="J68" s="517" t="s">
        <v>680</v>
      </c>
      <c r="K68" s="517" t="s">
        <v>680</v>
      </c>
      <c r="L68" s="517">
        <v>1</v>
      </c>
      <c r="M68" s="116" t="s">
        <v>1401</v>
      </c>
      <c r="N68" s="116" t="s">
        <v>1402</v>
      </c>
      <c r="O68" s="116" t="s">
        <v>1357</v>
      </c>
      <c r="P68" s="518">
        <v>736668870</v>
      </c>
      <c r="Q68" s="518">
        <v>736668870</v>
      </c>
      <c r="R68" s="116" t="s">
        <v>1385</v>
      </c>
      <c r="S68" s="519" t="s">
        <v>1359</v>
      </c>
      <c r="T68" s="519" t="s">
        <v>1386</v>
      </c>
      <c r="U68" s="519" t="s">
        <v>1387</v>
      </c>
      <c r="V68" s="116">
        <v>3274850</v>
      </c>
      <c r="W68" t="s">
        <v>1476</v>
      </c>
      <c r="X68" s="520">
        <v>43840</v>
      </c>
      <c r="Y68" s="520">
        <v>43839</v>
      </c>
      <c r="AC68" s="532" t="e">
        <f t="shared" si="5"/>
        <v>#VALUE!</v>
      </c>
    </row>
    <row r="69" spans="1:29" ht="15.75" customHeight="1" x14ac:dyDescent="0.25">
      <c r="A69">
        <v>645</v>
      </c>
      <c r="B69" s="514" t="s">
        <v>834</v>
      </c>
      <c r="C69" t="s">
        <v>1477</v>
      </c>
      <c r="D69" t="s">
        <v>477</v>
      </c>
      <c r="E69" t="s">
        <v>1392</v>
      </c>
      <c r="F69" s="516">
        <v>110934000</v>
      </c>
      <c r="G69" s="517" t="s">
        <v>1478</v>
      </c>
      <c r="H69" s="116" t="s">
        <v>1425</v>
      </c>
      <c r="I69" s="517">
        <v>3</v>
      </c>
      <c r="J69" s="517">
        <v>4</v>
      </c>
      <c r="K69" s="517">
        <v>8</v>
      </c>
      <c r="L69" s="517">
        <v>1</v>
      </c>
      <c r="M69" s="116" t="s">
        <v>1397</v>
      </c>
      <c r="N69" s="116" t="s">
        <v>1398</v>
      </c>
      <c r="O69" s="116" t="s">
        <v>1357</v>
      </c>
      <c r="P69" s="518">
        <v>110934000</v>
      </c>
      <c r="Q69" s="518">
        <v>110934000</v>
      </c>
      <c r="R69" s="116" t="s">
        <v>1452</v>
      </c>
      <c r="S69" s="519" t="s">
        <v>1359</v>
      </c>
      <c r="T69" s="519" t="s">
        <v>1453</v>
      </c>
      <c r="U69" s="519" t="s">
        <v>1454</v>
      </c>
      <c r="V69" s="116">
        <v>3274850</v>
      </c>
      <c r="W69" t="s">
        <v>1479</v>
      </c>
      <c r="X69" s="520">
        <v>44090</v>
      </c>
      <c r="Y69" s="520">
        <v>44075</v>
      </c>
      <c r="Z69" s="520">
        <v>44082</v>
      </c>
      <c r="AA69" s="520">
        <v>44089</v>
      </c>
      <c r="AB69" s="520">
        <v>44090</v>
      </c>
      <c r="AC69" s="520">
        <f>+X69+(K69*30)</f>
        <v>44330</v>
      </c>
    </row>
    <row r="70" spans="1:29" ht="15.75" customHeight="1" x14ac:dyDescent="0.25">
      <c r="A70">
        <v>1344</v>
      </c>
      <c r="B70" s="514" t="s">
        <v>834</v>
      </c>
      <c r="C70" t="s">
        <v>1477</v>
      </c>
      <c r="D70" t="s">
        <v>477</v>
      </c>
      <c r="E70" t="s">
        <v>1372</v>
      </c>
      <c r="F70" s="516">
        <v>362335000</v>
      </c>
      <c r="G70" s="517">
        <v>80141607</v>
      </c>
      <c r="H70" s="116" t="s">
        <v>1480</v>
      </c>
      <c r="I70" s="517">
        <v>2</v>
      </c>
      <c r="J70" s="517">
        <v>2</v>
      </c>
      <c r="K70" s="517">
        <v>5</v>
      </c>
      <c r="L70" s="517">
        <v>1</v>
      </c>
      <c r="M70" s="116" t="s">
        <v>1423</v>
      </c>
      <c r="N70" s="116" t="s">
        <v>1424</v>
      </c>
      <c r="O70" s="116" t="s">
        <v>1357</v>
      </c>
      <c r="P70" s="518">
        <v>362335000</v>
      </c>
      <c r="Q70" s="518">
        <v>362335000</v>
      </c>
      <c r="R70" s="116" t="s">
        <v>1452</v>
      </c>
      <c r="S70" s="519" t="s">
        <v>1359</v>
      </c>
      <c r="T70" s="519" t="s">
        <v>1453</v>
      </c>
      <c r="U70" s="519" t="s">
        <v>1454</v>
      </c>
      <c r="V70" s="116">
        <v>3274850</v>
      </c>
      <c r="W70" t="s">
        <v>1480</v>
      </c>
      <c r="X70" s="520">
        <v>43889</v>
      </c>
      <c r="Y70" s="520">
        <v>43865</v>
      </c>
      <c r="Z70" s="520">
        <v>43872</v>
      </c>
      <c r="AA70" s="520">
        <v>43879</v>
      </c>
      <c r="AB70" s="520">
        <v>43889</v>
      </c>
      <c r="AC70" s="520">
        <f>+X70+(K70*30)</f>
        <v>44039</v>
      </c>
    </row>
    <row r="71" spans="1:29" ht="15.75" customHeight="1" x14ac:dyDescent="0.25">
      <c r="A71">
        <v>652</v>
      </c>
      <c r="B71" s="514" t="s">
        <v>834</v>
      </c>
      <c r="C71" t="s">
        <v>1477</v>
      </c>
      <c r="D71" t="s">
        <v>477</v>
      </c>
      <c r="E71" t="s">
        <v>1373</v>
      </c>
      <c r="F71" s="516">
        <v>37290000</v>
      </c>
      <c r="G71" s="517">
        <v>80111701</v>
      </c>
      <c r="H71" s="116" t="s">
        <v>1481</v>
      </c>
      <c r="I71" s="517">
        <v>7</v>
      </c>
      <c r="J71" s="517">
        <v>7</v>
      </c>
      <c r="K71" s="517">
        <v>6</v>
      </c>
      <c r="L71" s="517">
        <v>1</v>
      </c>
      <c r="M71" s="116" t="s">
        <v>1375</v>
      </c>
      <c r="N71" s="116" t="s">
        <v>1377</v>
      </c>
      <c r="O71" s="116" t="s">
        <v>1357</v>
      </c>
      <c r="P71" s="518">
        <v>37290000</v>
      </c>
      <c r="Q71" s="518">
        <v>37290000</v>
      </c>
      <c r="R71" s="116" t="s">
        <v>1452</v>
      </c>
      <c r="S71" s="519" t="s">
        <v>1359</v>
      </c>
      <c r="T71" s="519" t="s">
        <v>1453</v>
      </c>
      <c r="U71" s="519" t="s">
        <v>1454</v>
      </c>
      <c r="V71" s="116">
        <v>3274850</v>
      </c>
      <c r="W71" t="s">
        <v>1482</v>
      </c>
      <c r="X71" s="520">
        <v>44029</v>
      </c>
      <c r="Y71" s="520">
        <v>44014</v>
      </c>
      <c r="Z71" s="520">
        <v>44021</v>
      </c>
      <c r="AA71" s="520">
        <v>44028</v>
      </c>
      <c r="AB71" s="520">
        <v>44029</v>
      </c>
      <c r="AC71" s="520">
        <f>+X71+(K71*30)</f>
        <v>44209</v>
      </c>
    </row>
    <row r="72" spans="1:29" ht="15.75" customHeight="1" x14ac:dyDescent="0.25">
      <c r="A72">
        <v>643</v>
      </c>
      <c r="B72" s="514" t="s">
        <v>834</v>
      </c>
      <c r="C72" t="s">
        <v>1477</v>
      </c>
      <c r="D72" t="s">
        <v>477</v>
      </c>
      <c r="E72" t="s">
        <v>1373</v>
      </c>
      <c r="F72" s="516">
        <v>45943000</v>
      </c>
      <c r="G72" s="517">
        <v>80111701</v>
      </c>
      <c r="H72" s="116" t="s">
        <v>1483</v>
      </c>
      <c r="I72" s="517">
        <v>1</v>
      </c>
      <c r="J72" s="517">
        <v>1</v>
      </c>
      <c r="K72" s="517">
        <v>11</v>
      </c>
      <c r="L72" s="517">
        <v>1</v>
      </c>
      <c r="M72" s="116" t="s">
        <v>1375</v>
      </c>
      <c r="N72" s="116" t="s">
        <v>1377</v>
      </c>
      <c r="O72" s="116" t="s">
        <v>1357</v>
      </c>
      <c r="P72" s="518">
        <v>45943000</v>
      </c>
      <c r="Q72" s="518">
        <v>45943000</v>
      </c>
      <c r="R72" s="116" t="s">
        <v>1452</v>
      </c>
      <c r="S72" s="519" t="s">
        <v>1359</v>
      </c>
      <c r="T72" s="519" t="s">
        <v>1453</v>
      </c>
      <c r="U72" s="519" t="s">
        <v>1454</v>
      </c>
      <c r="V72" s="116">
        <v>3274850</v>
      </c>
      <c r="W72" t="s">
        <v>1484</v>
      </c>
      <c r="X72" s="520">
        <v>43857</v>
      </c>
      <c r="Y72" s="520">
        <v>43845</v>
      </c>
      <c r="Z72" s="520">
        <v>43852</v>
      </c>
      <c r="AA72" s="520">
        <v>43854</v>
      </c>
      <c r="AB72" s="520">
        <v>43857</v>
      </c>
      <c r="AC72" s="520">
        <f>+X72+(K72*30)</f>
        <v>44187</v>
      </c>
    </row>
    <row r="73" spans="1:29" ht="15.75" customHeight="1" x14ac:dyDescent="0.25">
      <c r="A73">
        <v>649</v>
      </c>
      <c r="B73" s="514" t="s">
        <v>1383</v>
      </c>
      <c r="C73" t="s">
        <v>1485</v>
      </c>
      <c r="D73" t="s">
        <v>832</v>
      </c>
      <c r="E73" t="s">
        <v>1372</v>
      </c>
      <c r="F73" s="516">
        <v>1298236000</v>
      </c>
      <c r="G73" s="517">
        <v>83121501</v>
      </c>
      <c r="H73" s="116" t="s">
        <v>1396</v>
      </c>
      <c r="I73" s="517">
        <v>1</v>
      </c>
      <c r="J73" s="517">
        <v>1</v>
      </c>
      <c r="K73" s="517">
        <v>12</v>
      </c>
      <c r="L73" s="517">
        <v>1</v>
      </c>
      <c r="M73" s="116" t="s">
        <v>1397</v>
      </c>
      <c r="N73" s="116" t="s">
        <v>1398</v>
      </c>
      <c r="O73" s="116" t="s">
        <v>1357</v>
      </c>
      <c r="P73" s="518">
        <v>1298236000</v>
      </c>
      <c r="Q73" s="518">
        <v>1298236000</v>
      </c>
      <c r="R73" s="116" t="s">
        <v>1385</v>
      </c>
      <c r="S73" s="519" t="s">
        <v>1359</v>
      </c>
      <c r="T73" s="519" t="s">
        <v>1386</v>
      </c>
      <c r="U73" s="519" t="s">
        <v>1387</v>
      </c>
      <c r="V73" s="116">
        <v>3274850</v>
      </c>
      <c r="W73" t="s">
        <v>1396</v>
      </c>
      <c r="X73" s="520">
        <v>43861</v>
      </c>
      <c r="Y73" s="520">
        <v>43843</v>
      </c>
      <c r="Z73" s="520">
        <v>43850</v>
      </c>
      <c r="AA73" s="520">
        <v>43857</v>
      </c>
      <c r="AB73" s="520">
        <v>43860</v>
      </c>
      <c r="AC73" s="532">
        <f t="shared" ref="AC73:AC74" si="6">+X73+(30*K73)</f>
        <v>44221</v>
      </c>
    </row>
    <row r="74" spans="1:29" ht="15.75" customHeight="1" x14ac:dyDescent="0.25">
      <c r="A74">
        <v>1227</v>
      </c>
      <c r="B74" s="514" t="s">
        <v>1383</v>
      </c>
      <c r="C74" t="s">
        <v>1485</v>
      </c>
      <c r="D74" t="s">
        <v>832</v>
      </c>
      <c r="E74" t="s">
        <v>1372</v>
      </c>
      <c r="F74" s="516">
        <v>405652000</v>
      </c>
      <c r="G74" s="517" t="s">
        <v>680</v>
      </c>
      <c r="H74" s="116" t="s">
        <v>1476</v>
      </c>
      <c r="I74" s="517" t="s">
        <v>680</v>
      </c>
      <c r="J74" s="517" t="s">
        <v>680</v>
      </c>
      <c r="K74" s="517" t="s">
        <v>680</v>
      </c>
      <c r="L74" s="517">
        <v>1</v>
      </c>
      <c r="M74" s="116" t="s">
        <v>1401</v>
      </c>
      <c r="N74" s="116" t="s">
        <v>1402</v>
      </c>
      <c r="O74" s="116" t="s">
        <v>1357</v>
      </c>
      <c r="P74" s="518">
        <v>405652000</v>
      </c>
      <c r="Q74" s="518">
        <v>405652000</v>
      </c>
      <c r="R74" s="116" t="s">
        <v>1385</v>
      </c>
      <c r="S74" s="519" t="s">
        <v>1359</v>
      </c>
      <c r="T74" s="519" t="s">
        <v>1386</v>
      </c>
      <c r="U74" s="519" t="s">
        <v>1387</v>
      </c>
      <c r="V74" s="116">
        <v>3274850</v>
      </c>
      <c r="W74" t="s">
        <v>1476</v>
      </c>
      <c r="X74" s="520">
        <v>43840</v>
      </c>
      <c r="Y74" s="520">
        <v>43839</v>
      </c>
      <c r="AC74" s="532" t="e">
        <f t="shared" si="6"/>
        <v>#VALUE!</v>
      </c>
    </row>
    <row r="75" spans="1:29" ht="15.75" customHeight="1" x14ac:dyDescent="0.25">
      <c r="A75">
        <v>1306</v>
      </c>
      <c r="B75" s="514" t="s">
        <v>1404</v>
      </c>
      <c r="C75" t="s">
        <v>1486</v>
      </c>
      <c r="D75" t="s">
        <v>495</v>
      </c>
      <c r="E75" t="s">
        <v>1373</v>
      </c>
      <c r="F75" s="516">
        <v>68937900</v>
      </c>
      <c r="G75" s="517">
        <v>80111701</v>
      </c>
      <c r="H75" s="116" t="s">
        <v>1487</v>
      </c>
      <c r="I75" s="517">
        <v>2</v>
      </c>
      <c r="J75" s="517">
        <v>2</v>
      </c>
      <c r="K75" s="517">
        <v>10</v>
      </c>
      <c r="L75" s="517">
        <v>1</v>
      </c>
      <c r="M75" s="116" t="s">
        <v>1375</v>
      </c>
      <c r="N75" s="116" t="s">
        <v>1377</v>
      </c>
      <c r="O75" s="116" t="s">
        <v>1357</v>
      </c>
      <c r="P75" s="518">
        <v>68937900</v>
      </c>
      <c r="Q75" s="518">
        <v>68937900</v>
      </c>
      <c r="R75" s="116" t="s">
        <v>1367</v>
      </c>
      <c r="S75" s="519" t="s">
        <v>1359</v>
      </c>
      <c r="T75" s="519" t="s">
        <v>1368</v>
      </c>
      <c r="U75" s="519" t="s">
        <v>1369</v>
      </c>
      <c r="V75" s="116">
        <v>3274850</v>
      </c>
      <c r="W75" t="s">
        <v>1487</v>
      </c>
      <c r="X75" s="520">
        <v>43885</v>
      </c>
      <c r="Y75" s="520">
        <v>43865</v>
      </c>
      <c r="Z75" s="520">
        <v>43871</v>
      </c>
      <c r="AA75" s="520">
        <v>43878</v>
      </c>
      <c r="AB75" s="520">
        <v>43885</v>
      </c>
      <c r="AC75" s="520">
        <f>+X75+(30*K75)</f>
        <v>44185</v>
      </c>
    </row>
    <row r="76" spans="1:29" ht="15.75" customHeight="1" x14ac:dyDescent="0.25">
      <c r="A76">
        <v>1307</v>
      </c>
      <c r="B76" s="514" t="s">
        <v>1404</v>
      </c>
      <c r="C76" t="s">
        <v>1486</v>
      </c>
      <c r="D76" t="s">
        <v>495</v>
      </c>
      <c r="E76" t="s">
        <v>1373</v>
      </c>
      <c r="F76" s="516">
        <v>68937900</v>
      </c>
      <c r="G76" s="517">
        <v>80111701</v>
      </c>
      <c r="H76" s="116" t="s">
        <v>1488</v>
      </c>
      <c r="I76" s="517">
        <v>2</v>
      </c>
      <c r="J76" s="517">
        <v>2</v>
      </c>
      <c r="K76" s="517">
        <v>10</v>
      </c>
      <c r="L76" s="517">
        <v>1</v>
      </c>
      <c r="M76" s="116" t="s">
        <v>1375</v>
      </c>
      <c r="N76" s="116" t="s">
        <v>1377</v>
      </c>
      <c r="O76" s="116" t="s">
        <v>1357</v>
      </c>
      <c r="P76" s="518">
        <v>68937900</v>
      </c>
      <c r="Q76" s="518">
        <v>68937900</v>
      </c>
      <c r="R76" s="116" t="s">
        <v>1367</v>
      </c>
      <c r="S76" s="519" t="s">
        <v>1359</v>
      </c>
      <c r="T76" s="519" t="s">
        <v>1368</v>
      </c>
      <c r="U76" s="519" t="s">
        <v>1369</v>
      </c>
      <c r="V76" s="116">
        <v>3274850</v>
      </c>
      <c r="W76" t="s">
        <v>1488</v>
      </c>
      <c r="X76" s="520">
        <v>43885</v>
      </c>
      <c r="Y76" s="520">
        <v>43865</v>
      </c>
      <c r="Z76" s="520">
        <v>43871</v>
      </c>
      <c r="AA76" s="520">
        <v>43878</v>
      </c>
      <c r="AB76" s="520">
        <v>43885</v>
      </c>
      <c r="AC76" s="520">
        <f>+X76+(30*K76)</f>
        <v>44185</v>
      </c>
    </row>
    <row r="77" spans="1:29" ht="15.75" customHeight="1" x14ac:dyDescent="0.25">
      <c r="A77">
        <v>675</v>
      </c>
      <c r="B77" s="514" t="s">
        <v>1383</v>
      </c>
      <c r="C77" t="s">
        <v>1489</v>
      </c>
      <c r="D77" t="s">
        <v>553</v>
      </c>
      <c r="E77" t="s">
        <v>1372</v>
      </c>
      <c r="F77" s="516">
        <v>1262656411</v>
      </c>
      <c r="G77" s="517">
        <v>80101500</v>
      </c>
      <c r="H77" s="116" t="s">
        <v>1490</v>
      </c>
      <c r="I77" s="517">
        <v>1</v>
      </c>
      <c r="J77" s="517">
        <v>1</v>
      </c>
      <c r="K77" s="517">
        <v>12</v>
      </c>
      <c r="L77" s="517">
        <v>1</v>
      </c>
      <c r="M77" s="116" t="s">
        <v>1491</v>
      </c>
      <c r="N77" s="116" t="s">
        <v>1492</v>
      </c>
      <c r="O77" s="116" t="s">
        <v>1357</v>
      </c>
      <c r="P77" s="518">
        <v>1262656411</v>
      </c>
      <c r="Q77" s="518">
        <v>1262656411</v>
      </c>
      <c r="R77" s="116" t="s">
        <v>1385</v>
      </c>
      <c r="S77" s="519" t="s">
        <v>1359</v>
      </c>
      <c r="T77" s="519" t="s">
        <v>1386</v>
      </c>
      <c r="U77" s="519" t="s">
        <v>1387</v>
      </c>
      <c r="V77" s="116">
        <v>3274850</v>
      </c>
      <c r="W77" t="s">
        <v>1490</v>
      </c>
      <c r="X77" s="520">
        <v>43846</v>
      </c>
      <c r="Y77" s="520">
        <v>43832</v>
      </c>
      <c r="Z77" s="520">
        <v>43839</v>
      </c>
      <c r="AA77" s="520">
        <v>43843</v>
      </c>
      <c r="AB77" s="520">
        <v>43845</v>
      </c>
      <c r="AC77" s="532">
        <f t="shared" ref="AC77:AC95" si="7">+X77+(30*K77)</f>
        <v>44206</v>
      </c>
    </row>
    <row r="78" spans="1:29" ht="15.75" customHeight="1" x14ac:dyDescent="0.25">
      <c r="A78">
        <v>1230</v>
      </c>
      <c r="B78" s="514" t="s">
        <v>1383</v>
      </c>
      <c r="C78" t="s">
        <v>1489</v>
      </c>
      <c r="D78" t="s">
        <v>553</v>
      </c>
      <c r="E78" t="s">
        <v>1372</v>
      </c>
      <c r="F78" s="516">
        <v>7817315000</v>
      </c>
      <c r="G78" s="517" t="s">
        <v>680</v>
      </c>
      <c r="H78" s="116" t="s">
        <v>1476</v>
      </c>
      <c r="I78" s="517" t="s">
        <v>680</v>
      </c>
      <c r="J78" s="517" t="s">
        <v>680</v>
      </c>
      <c r="K78" s="517" t="s">
        <v>680</v>
      </c>
      <c r="L78" s="517">
        <v>1</v>
      </c>
      <c r="M78" s="116" t="s">
        <v>1401</v>
      </c>
      <c r="N78" s="116" t="s">
        <v>1402</v>
      </c>
      <c r="O78" s="116" t="s">
        <v>1357</v>
      </c>
      <c r="P78" s="518">
        <v>7817315000</v>
      </c>
      <c r="Q78" s="518">
        <v>7817315000</v>
      </c>
      <c r="R78" s="116" t="s">
        <v>1385</v>
      </c>
      <c r="S78" s="519" t="s">
        <v>1359</v>
      </c>
      <c r="T78" s="519" t="s">
        <v>1386</v>
      </c>
      <c r="U78" s="519" t="s">
        <v>1387</v>
      </c>
      <c r="V78" s="116">
        <v>3274850</v>
      </c>
      <c r="W78" t="s">
        <v>1476</v>
      </c>
      <c r="X78" s="520">
        <v>43840</v>
      </c>
      <c r="Y78" s="520">
        <v>43839</v>
      </c>
      <c r="AC78" s="532" t="e">
        <f t="shared" si="7"/>
        <v>#VALUE!</v>
      </c>
    </row>
    <row r="79" spans="1:29" ht="15.75" customHeight="1" x14ac:dyDescent="0.25">
      <c r="A79">
        <v>1229</v>
      </c>
      <c r="B79" s="514" t="s">
        <v>1383</v>
      </c>
      <c r="C79" t="s">
        <v>1489</v>
      </c>
      <c r="D79" t="s">
        <v>553</v>
      </c>
      <c r="E79" t="s">
        <v>1372</v>
      </c>
      <c r="F79" s="516">
        <v>4076462905</v>
      </c>
      <c r="G79" s="517" t="s">
        <v>680</v>
      </c>
      <c r="H79" s="116" t="s">
        <v>1476</v>
      </c>
      <c r="I79" s="517" t="s">
        <v>680</v>
      </c>
      <c r="J79" s="517" t="s">
        <v>680</v>
      </c>
      <c r="K79" s="517" t="s">
        <v>680</v>
      </c>
      <c r="L79" s="517">
        <v>1</v>
      </c>
      <c r="M79" s="116" t="s">
        <v>1401</v>
      </c>
      <c r="N79" s="116" t="s">
        <v>1402</v>
      </c>
      <c r="O79" s="116" t="s">
        <v>1493</v>
      </c>
      <c r="P79" s="518">
        <v>4076462905</v>
      </c>
      <c r="Q79" s="518">
        <v>4076462905</v>
      </c>
      <c r="R79" s="116" t="s">
        <v>1385</v>
      </c>
      <c r="S79" s="519" t="s">
        <v>1359</v>
      </c>
      <c r="T79" s="519" t="s">
        <v>1386</v>
      </c>
      <c r="U79" s="519" t="s">
        <v>1387</v>
      </c>
      <c r="V79" s="116">
        <v>3274850</v>
      </c>
      <c r="W79" t="s">
        <v>1476</v>
      </c>
      <c r="X79" s="520">
        <v>43840</v>
      </c>
      <c r="Y79" s="520">
        <v>43839</v>
      </c>
      <c r="AC79" s="532" t="e">
        <f t="shared" si="7"/>
        <v>#VALUE!</v>
      </c>
    </row>
    <row r="80" spans="1:29" ht="15.75" customHeight="1" x14ac:dyDescent="0.25">
      <c r="A80">
        <v>1004</v>
      </c>
      <c r="B80" s="514" t="s">
        <v>1383</v>
      </c>
      <c r="C80" t="s">
        <v>1489</v>
      </c>
      <c r="D80" t="s">
        <v>553</v>
      </c>
      <c r="E80" t="s">
        <v>1372</v>
      </c>
      <c r="F80" s="516">
        <v>741855000</v>
      </c>
      <c r="G80" s="517">
        <v>83121501</v>
      </c>
      <c r="H80" s="116" t="s">
        <v>1396</v>
      </c>
      <c r="I80" s="517">
        <v>1</v>
      </c>
      <c r="J80" s="517">
        <v>1</v>
      </c>
      <c r="K80" s="517">
        <v>12</v>
      </c>
      <c r="L80" s="517">
        <v>1</v>
      </c>
      <c r="M80" s="116" t="s">
        <v>1397</v>
      </c>
      <c r="N80" s="116" t="s">
        <v>1398</v>
      </c>
      <c r="O80" s="116" t="s">
        <v>1494</v>
      </c>
      <c r="P80" s="518">
        <v>741855000</v>
      </c>
      <c r="Q80" s="518">
        <v>741855000</v>
      </c>
      <c r="R80" s="116" t="s">
        <v>1385</v>
      </c>
      <c r="S80" s="519" t="s">
        <v>1359</v>
      </c>
      <c r="T80" s="519" t="s">
        <v>1386</v>
      </c>
      <c r="U80" s="519" t="s">
        <v>1387</v>
      </c>
      <c r="V80" s="116">
        <v>3274850</v>
      </c>
      <c r="W80" t="s">
        <v>1396</v>
      </c>
      <c r="X80" s="520">
        <v>43861</v>
      </c>
      <c r="Y80" s="520">
        <v>43836</v>
      </c>
      <c r="Z80" s="520">
        <v>43843</v>
      </c>
      <c r="AA80" s="520">
        <v>43850</v>
      </c>
      <c r="AB80" s="520">
        <v>43857</v>
      </c>
      <c r="AC80" s="532">
        <f t="shared" si="7"/>
        <v>44221</v>
      </c>
    </row>
    <row r="81" spans="1:29" ht="15.75" customHeight="1" x14ac:dyDescent="0.25">
      <c r="A81">
        <v>1285</v>
      </c>
      <c r="B81" s="514" t="s">
        <v>1383</v>
      </c>
      <c r="C81" t="s">
        <v>1489</v>
      </c>
      <c r="D81" t="s">
        <v>553</v>
      </c>
      <c r="E81" t="s">
        <v>1372</v>
      </c>
      <c r="F81" s="516">
        <v>727706000</v>
      </c>
      <c r="G81" s="517" t="s">
        <v>680</v>
      </c>
      <c r="H81" s="116" t="s">
        <v>1363</v>
      </c>
      <c r="I81" s="517" t="s">
        <v>680</v>
      </c>
      <c r="J81" s="517" t="s">
        <v>680</v>
      </c>
      <c r="K81" s="517" t="s">
        <v>680</v>
      </c>
      <c r="L81" s="517">
        <v>1</v>
      </c>
      <c r="M81" s="116" t="s">
        <v>1364</v>
      </c>
      <c r="N81" s="116" t="s">
        <v>1364</v>
      </c>
      <c r="O81" s="116" t="s">
        <v>1357</v>
      </c>
      <c r="P81" s="518">
        <v>727706000</v>
      </c>
      <c r="Q81" s="518">
        <v>727706000</v>
      </c>
      <c r="R81" s="116" t="s">
        <v>1385</v>
      </c>
      <c r="S81" s="519" t="s">
        <v>1359</v>
      </c>
      <c r="T81" s="519" t="s">
        <v>1386</v>
      </c>
      <c r="U81" s="519" t="s">
        <v>1387</v>
      </c>
      <c r="V81" s="116">
        <v>3274850</v>
      </c>
      <c r="W81" t="s">
        <v>1495</v>
      </c>
      <c r="X81" s="520">
        <v>44013</v>
      </c>
      <c r="AC81" s="532" t="e">
        <f t="shared" si="7"/>
        <v>#VALUE!</v>
      </c>
    </row>
    <row r="82" spans="1:29" ht="15.75" customHeight="1" x14ac:dyDescent="0.25">
      <c r="A82">
        <v>1003</v>
      </c>
      <c r="B82" s="514" t="s">
        <v>1383</v>
      </c>
      <c r="C82" t="s">
        <v>1489</v>
      </c>
      <c r="D82" t="s">
        <v>553</v>
      </c>
      <c r="E82" t="s">
        <v>1372</v>
      </c>
      <c r="F82" s="516">
        <v>11770500095</v>
      </c>
      <c r="G82" s="517">
        <v>83121501</v>
      </c>
      <c r="H82" s="116" t="s">
        <v>1396</v>
      </c>
      <c r="I82" s="517">
        <v>1</v>
      </c>
      <c r="J82" s="517">
        <v>1</v>
      </c>
      <c r="K82" s="517">
        <v>12</v>
      </c>
      <c r="L82" s="517">
        <v>1</v>
      </c>
      <c r="M82" s="116" t="s">
        <v>1397</v>
      </c>
      <c r="N82" s="116" t="s">
        <v>1364</v>
      </c>
      <c r="O82" s="116" t="s">
        <v>1493</v>
      </c>
      <c r="P82" s="518">
        <v>11770500095</v>
      </c>
      <c r="Q82" s="518">
        <v>11770500095</v>
      </c>
      <c r="R82" s="116" t="s">
        <v>1385</v>
      </c>
      <c r="S82" s="519" t="s">
        <v>1359</v>
      </c>
      <c r="T82" s="519" t="s">
        <v>1386</v>
      </c>
      <c r="U82" s="519" t="s">
        <v>1387</v>
      </c>
      <c r="V82" s="116">
        <v>3274850</v>
      </c>
      <c r="W82" t="s">
        <v>1396</v>
      </c>
      <c r="X82" s="520">
        <v>43861</v>
      </c>
      <c r="Y82" s="520">
        <v>43836</v>
      </c>
      <c r="Z82" s="520">
        <v>43843</v>
      </c>
      <c r="AA82" s="520">
        <v>43850</v>
      </c>
      <c r="AB82" s="520">
        <v>43857</v>
      </c>
      <c r="AC82" s="532">
        <f t="shared" si="7"/>
        <v>44221</v>
      </c>
    </row>
    <row r="83" spans="1:29" ht="15.75" customHeight="1" x14ac:dyDescent="0.25">
      <c r="A83">
        <v>1002</v>
      </c>
      <c r="B83" s="514" t="s">
        <v>1383</v>
      </c>
      <c r="C83" t="s">
        <v>1489</v>
      </c>
      <c r="D83" t="s">
        <v>553</v>
      </c>
      <c r="E83" t="s">
        <v>1372</v>
      </c>
      <c r="F83" s="516">
        <v>838000000</v>
      </c>
      <c r="G83" s="517" t="s">
        <v>680</v>
      </c>
      <c r="H83" s="116" t="s">
        <v>1496</v>
      </c>
      <c r="I83" s="517">
        <v>1</v>
      </c>
      <c r="J83" s="517">
        <v>1</v>
      </c>
      <c r="K83" s="517">
        <v>12</v>
      </c>
      <c r="L83" s="517">
        <v>1</v>
      </c>
      <c r="M83" s="116" t="s">
        <v>1401</v>
      </c>
      <c r="N83" s="116" t="s">
        <v>1402</v>
      </c>
      <c r="O83" s="116" t="s">
        <v>1357</v>
      </c>
      <c r="P83" s="518">
        <v>838000000</v>
      </c>
      <c r="Q83" s="518">
        <v>838000000</v>
      </c>
      <c r="R83" s="116" t="s">
        <v>1385</v>
      </c>
      <c r="S83" s="519" t="s">
        <v>1359</v>
      </c>
      <c r="T83" s="519" t="s">
        <v>1386</v>
      </c>
      <c r="U83" s="519" t="s">
        <v>1387</v>
      </c>
      <c r="V83" s="116">
        <v>3274850</v>
      </c>
      <c r="W83" t="s">
        <v>1497</v>
      </c>
      <c r="X83" s="520">
        <v>43861</v>
      </c>
      <c r="Y83" s="520">
        <v>43836</v>
      </c>
      <c r="Z83" s="520">
        <v>43843</v>
      </c>
      <c r="AA83" s="520">
        <v>43850</v>
      </c>
      <c r="AB83" s="520">
        <v>43857</v>
      </c>
      <c r="AC83" s="532">
        <f t="shared" si="7"/>
        <v>44221</v>
      </c>
    </row>
    <row r="84" spans="1:29" ht="15.75" customHeight="1" x14ac:dyDescent="0.25">
      <c r="A84">
        <v>1231</v>
      </c>
      <c r="B84" s="514" t="s">
        <v>1383</v>
      </c>
      <c r="C84" t="s">
        <v>1489</v>
      </c>
      <c r="D84" t="s">
        <v>553</v>
      </c>
      <c r="E84" t="s">
        <v>1372</v>
      </c>
      <c r="F84" s="516">
        <v>728343589</v>
      </c>
      <c r="G84" s="517" t="s">
        <v>680</v>
      </c>
      <c r="H84" s="116" t="s">
        <v>1498</v>
      </c>
      <c r="I84" s="517" t="s">
        <v>680</v>
      </c>
      <c r="J84" s="517" t="s">
        <v>680</v>
      </c>
      <c r="K84" s="517" t="s">
        <v>680</v>
      </c>
      <c r="L84" s="517">
        <v>1</v>
      </c>
      <c r="M84" s="116" t="s">
        <v>1401</v>
      </c>
      <c r="N84" s="116" t="s">
        <v>1402</v>
      </c>
      <c r="O84" s="116" t="s">
        <v>1357</v>
      </c>
      <c r="P84" s="518">
        <v>728343589</v>
      </c>
      <c r="Q84" s="518">
        <v>728343589</v>
      </c>
      <c r="R84" s="116" t="s">
        <v>1385</v>
      </c>
      <c r="S84" s="519" t="s">
        <v>1359</v>
      </c>
      <c r="T84" s="519" t="s">
        <v>1386</v>
      </c>
      <c r="U84" s="519" t="s">
        <v>1387</v>
      </c>
      <c r="V84" s="116">
        <v>3274850</v>
      </c>
      <c r="W84" t="s">
        <v>1498</v>
      </c>
      <c r="X84" s="520">
        <v>43845</v>
      </c>
      <c r="Y84" s="520">
        <v>43843</v>
      </c>
      <c r="AC84" s="532" t="e">
        <f t="shared" si="7"/>
        <v>#VALUE!</v>
      </c>
    </row>
    <row r="85" spans="1:29" ht="15.75" customHeight="1" x14ac:dyDescent="0.25">
      <c r="A85">
        <v>924</v>
      </c>
      <c r="B85" s="514" t="s">
        <v>1383</v>
      </c>
      <c r="C85" t="s">
        <v>1489</v>
      </c>
      <c r="D85" t="s">
        <v>553</v>
      </c>
      <c r="E85" t="s">
        <v>1372</v>
      </c>
      <c r="F85" s="516">
        <v>361736257</v>
      </c>
      <c r="G85" s="517">
        <v>80111701</v>
      </c>
      <c r="H85" s="116" t="s">
        <v>1499</v>
      </c>
      <c r="I85" s="517">
        <v>2</v>
      </c>
      <c r="J85" s="517">
        <v>2</v>
      </c>
      <c r="K85" s="517">
        <v>11</v>
      </c>
      <c r="L85" s="517">
        <v>1</v>
      </c>
      <c r="M85" s="116" t="s">
        <v>1375</v>
      </c>
      <c r="N85" s="116" t="s">
        <v>1377</v>
      </c>
      <c r="O85" s="116" t="s">
        <v>1357</v>
      </c>
      <c r="P85" s="518">
        <v>361736257</v>
      </c>
      <c r="Q85" s="518">
        <v>361736257</v>
      </c>
      <c r="R85" s="116" t="s">
        <v>1385</v>
      </c>
      <c r="S85" s="519" t="s">
        <v>1359</v>
      </c>
      <c r="T85" s="519" t="s">
        <v>1386</v>
      </c>
      <c r="U85" s="519" t="s">
        <v>1387</v>
      </c>
      <c r="V85" s="116">
        <v>3274850</v>
      </c>
      <c r="W85" t="s">
        <v>1499</v>
      </c>
      <c r="X85" s="520">
        <v>43864</v>
      </c>
      <c r="Y85" s="520">
        <v>43836</v>
      </c>
      <c r="Z85" s="520">
        <v>43843</v>
      </c>
      <c r="AA85" s="520">
        <v>43850</v>
      </c>
      <c r="AB85" s="520">
        <v>43860</v>
      </c>
      <c r="AC85" s="532">
        <f t="shared" si="7"/>
        <v>44194</v>
      </c>
    </row>
    <row r="86" spans="1:29" ht="15.75" customHeight="1" x14ac:dyDescent="0.25">
      <c r="A86">
        <v>668</v>
      </c>
      <c r="B86" s="514" t="s">
        <v>1383</v>
      </c>
      <c r="C86" t="s">
        <v>1489</v>
      </c>
      <c r="D86" t="s">
        <v>553</v>
      </c>
      <c r="E86" t="s">
        <v>1373</v>
      </c>
      <c r="F86" s="516">
        <v>93787680</v>
      </c>
      <c r="G86" s="517">
        <v>80111701</v>
      </c>
      <c r="H86" s="116" t="s">
        <v>1500</v>
      </c>
      <c r="I86" s="517">
        <v>1</v>
      </c>
      <c r="J86" s="517">
        <v>1</v>
      </c>
      <c r="K86" s="517">
        <v>11</v>
      </c>
      <c r="L86" s="517">
        <v>1</v>
      </c>
      <c r="M86" s="116" t="s">
        <v>1375</v>
      </c>
      <c r="N86" s="116" t="s">
        <v>1377</v>
      </c>
      <c r="O86" s="116" t="s">
        <v>1357</v>
      </c>
      <c r="P86" s="518">
        <v>93787680</v>
      </c>
      <c r="Q86" s="518">
        <v>93787680</v>
      </c>
      <c r="R86" s="116" t="s">
        <v>1385</v>
      </c>
      <c r="S86" s="519" t="s">
        <v>1359</v>
      </c>
      <c r="T86" s="519" t="s">
        <v>1386</v>
      </c>
      <c r="U86" s="519" t="s">
        <v>1387</v>
      </c>
      <c r="V86" s="116">
        <v>3274850</v>
      </c>
      <c r="W86" t="s">
        <v>1501</v>
      </c>
      <c r="X86" s="520">
        <v>43864</v>
      </c>
      <c r="Y86" s="520">
        <v>43845</v>
      </c>
      <c r="Z86" s="520">
        <v>43854</v>
      </c>
      <c r="AA86" s="520">
        <v>43857</v>
      </c>
      <c r="AB86" s="520">
        <v>43861</v>
      </c>
      <c r="AC86" s="532">
        <f t="shared" si="7"/>
        <v>44194</v>
      </c>
    </row>
    <row r="87" spans="1:29" ht="15.75" customHeight="1" x14ac:dyDescent="0.25">
      <c r="A87">
        <v>666</v>
      </c>
      <c r="B87" s="514" t="s">
        <v>1383</v>
      </c>
      <c r="C87" t="s">
        <v>1489</v>
      </c>
      <c r="D87" t="s">
        <v>553</v>
      </c>
      <c r="E87" t="s">
        <v>1373</v>
      </c>
      <c r="F87" s="516">
        <v>93787680</v>
      </c>
      <c r="G87" s="517">
        <v>80111701</v>
      </c>
      <c r="H87" s="116" t="s">
        <v>1502</v>
      </c>
      <c r="I87" s="517">
        <v>1</v>
      </c>
      <c r="J87" s="517">
        <v>1</v>
      </c>
      <c r="K87" s="517">
        <v>11</v>
      </c>
      <c r="L87" s="517">
        <v>1</v>
      </c>
      <c r="M87" s="116" t="s">
        <v>1375</v>
      </c>
      <c r="N87" s="116" t="s">
        <v>1377</v>
      </c>
      <c r="O87" s="116" t="s">
        <v>1357</v>
      </c>
      <c r="P87" s="518">
        <v>93787680</v>
      </c>
      <c r="Q87" s="518">
        <v>93787680</v>
      </c>
      <c r="R87" s="116" t="s">
        <v>1385</v>
      </c>
      <c r="S87" s="519" t="s">
        <v>1359</v>
      </c>
      <c r="T87" s="519" t="s">
        <v>1386</v>
      </c>
      <c r="U87" s="519" t="s">
        <v>1387</v>
      </c>
      <c r="V87" s="116">
        <v>3274850</v>
      </c>
      <c r="W87" t="s">
        <v>1503</v>
      </c>
      <c r="X87" s="520">
        <v>43864</v>
      </c>
      <c r="Y87" s="520">
        <v>43845</v>
      </c>
      <c r="Z87" s="520">
        <v>43854</v>
      </c>
      <c r="AA87" s="520">
        <v>43857</v>
      </c>
      <c r="AB87" s="520">
        <v>43861</v>
      </c>
      <c r="AC87" s="532">
        <f t="shared" si="7"/>
        <v>44194</v>
      </c>
    </row>
    <row r="88" spans="1:29" ht="15.75" customHeight="1" x14ac:dyDescent="0.25">
      <c r="A88">
        <v>663</v>
      </c>
      <c r="B88" s="514" t="s">
        <v>1383</v>
      </c>
      <c r="C88" t="s">
        <v>1489</v>
      </c>
      <c r="D88" t="s">
        <v>553</v>
      </c>
      <c r="E88" t="s">
        <v>1373</v>
      </c>
      <c r="F88" s="516">
        <v>93787680</v>
      </c>
      <c r="G88" s="517">
        <v>80111701</v>
      </c>
      <c r="H88" s="116" t="s">
        <v>678</v>
      </c>
      <c r="I88" s="517">
        <v>1</v>
      </c>
      <c r="J88" s="517">
        <v>1</v>
      </c>
      <c r="K88" s="517">
        <v>11</v>
      </c>
      <c r="L88" s="517">
        <v>1</v>
      </c>
      <c r="M88" s="116" t="s">
        <v>1375</v>
      </c>
      <c r="N88" s="116" t="s">
        <v>1377</v>
      </c>
      <c r="O88" s="116" t="s">
        <v>1357</v>
      </c>
      <c r="P88" s="518">
        <v>93787680</v>
      </c>
      <c r="Q88" s="518">
        <v>93787680</v>
      </c>
      <c r="R88" s="116" t="s">
        <v>1385</v>
      </c>
      <c r="S88" s="519" t="s">
        <v>1359</v>
      </c>
      <c r="T88" s="519" t="s">
        <v>1386</v>
      </c>
      <c r="U88" s="519" t="s">
        <v>1387</v>
      </c>
      <c r="V88" s="116">
        <v>3274850</v>
      </c>
      <c r="W88" t="s">
        <v>1504</v>
      </c>
      <c r="X88" s="520">
        <v>43864</v>
      </c>
      <c r="Y88" s="520">
        <v>43845</v>
      </c>
      <c r="Z88" s="520">
        <v>43854</v>
      </c>
      <c r="AA88" s="520">
        <v>43857</v>
      </c>
      <c r="AB88" s="520">
        <v>43861</v>
      </c>
      <c r="AC88" s="532">
        <f t="shared" si="7"/>
        <v>44194</v>
      </c>
    </row>
    <row r="89" spans="1:29" ht="15.75" customHeight="1" x14ac:dyDescent="0.25">
      <c r="A89">
        <v>671</v>
      </c>
      <c r="B89" s="514" t="s">
        <v>1383</v>
      </c>
      <c r="C89" t="s">
        <v>1489</v>
      </c>
      <c r="D89" t="s">
        <v>553</v>
      </c>
      <c r="E89" t="s">
        <v>1373</v>
      </c>
      <c r="F89" s="516">
        <v>94986830</v>
      </c>
      <c r="G89" s="517">
        <v>80111701</v>
      </c>
      <c r="H89" s="116" t="s">
        <v>1505</v>
      </c>
      <c r="I89" s="517">
        <v>1</v>
      </c>
      <c r="J89" s="517">
        <v>1</v>
      </c>
      <c r="K89" s="517">
        <v>11</v>
      </c>
      <c r="L89" s="517">
        <v>1</v>
      </c>
      <c r="M89" s="116" t="s">
        <v>1375</v>
      </c>
      <c r="N89" s="116" t="s">
        <v>1377</v>
      </c>
      <c r="O89" s="116" t="s">
        <v>1357</v>
      </c>
      <c r="P89" s="518">
        <v>94986830</v>
      </c>
      <c r="Q89" s="518">
        <v>94986830</v>
      </c>
      <c r="R89" s="116" t="s">
        <v>1385</v>
      </c>
      <c r="S89" s="519" t="s">
        <v>1359</v>
      </c>
      <c r="T89" s="519" t="s">
        <v>1386</v>
      </c>
      <c r="U89" s="519" t="s">
        <v>1387</v>
      </c>
      <c r="V89" s="116">
        <v>3274850</v>
      </c>
      <c r="W89" t="s">
        <v>1505</v>
      </c>
      <c r="X89" s="520">
        <v>43864</v>
      </c>
      <c r="Y89" s="520">
        <v>43845</v>
      </c>
      <c r="Z89" s="520">
        <v>43854</v>
      </c>
      <c r="AA89" s="520">
        <v>43857</v>
      </c>
      <c r="AB89" s="520">
        <v>43861</v>
      </c>
      <c r="AC89" s="532">
        <f t="shared" si="7"/>
        <v>44194</v>
      </c>
    </row>
    <row r="90" spans="1:29" ht="15.75" customHeight="1" x14ac:dyDescent="0.25">
      <c r="A90">
        <v>664</v>
      </c>
      <c r="B90" s="514" t="s">
        <v>1383</v>
      </c>
      <c r="C90" t="s">
        <v>1489</v>
      </c>
      <c r="D90" t="s">
        <v>553</v>
      </c>
      <c r="E90" t="s">
        <v>1373</v>
      </c>
      <c r="F90" s="516">
        <v>58119810</v>
      </c>
      <c r="G90" s="517">
        <v>80111701</v>
      </c>
      <c r="H90" s="116" t="s">
        <v>679</v>
      </c>
      <c r="I90" s="517">
        <v>1</v>
      </c>
      <c r="J90" s="517">
        <v>1</v>
      </c>
      <c r="K90" s="517">
        <v>11</v>
      </c>
      <c r="L90" s="517">
        <v>1</v>
      </c>
      <c r="M90" s="116" t="s">
        <v>1375</v>
      </c>
      <c r="N90" s="116" t="s">
        <v>1377</v>
      </c>
      <c r="O90" s="116" t="s">
        <v>1357</v>
      </c>
      <c r="P90" s="518">
        <v>58119810</v>
      </c>
      <c r="Q90" s="518">
        <v>58119810</v>
      </c>
      <c r="R90" s="116" t="s">
        <v>1385</v>
      </c>
      <c r="S90" s="519" t="s">
        <v>1359</v>
      </c>
      <c r="T90" s="519" t="s">
        <v>1386</v>
      </c>
      <c r="U90" s="519" t="s">
        <v>1387</v>
      </c>
      <c r="V90" s="116">
        <v>3274850</v>
      </c>
      <c r="W90" t="s">
        <v>1506</v>
      </c>
      <c r="X90" s="520">
        <v>43864</v>
      </c>
      <c r="Y90" s="520">
        <v>43845</v>
      </c>
      <c r="Z90" s="520">
        <v>43854</v>
      </c>
      <c r="AA90" s="520">
        <v>43857</v>
      </c>
      <c r="AB90" s="520">
        <v>43861</v>
      </c>
      <c r="AC90" s="532">
        <f t="shared" si="7"/>
        <v>44194</v>
      </c>
    </row>
    <row r="91" spans="1:29" ht="15.75" customHeight="1" x14ac:dyDescent="0.25">
      <c r="A91">
        <v>667</v>
      </c>
      <c r="B91" s="514" t="s">
        <v>1383</v>
      </c>
      <c r="C91" t="s">
        <v>1489</v>
      </c>
      <c r="D91" t="s">
        <v>553</v>
      </c>
      <c r="E91" t="s">
        <v>1373</v>
      </c>
      <c r="F91" s="516">
        <v>93787680</v>
      </c>
      <c r="G91" s="517">
        <v>80111701</v>
      </c>
      <c r="H91" s="116" t="s">
        <v>1507</v>
      </c>
      <c r="I91" s="517">
        <v>1</v>
      </c>
      <c r="J91" s="517">
        <v>1</v>
      </c>
      <c r="K91" s="517">
        <v>11</v>
      </c>
      <c r="L91" s="517">
        <v>1</v>
      </c>
      <c r="M91" s="116" t="s">
        <v>1375</v>
      </c>
      <c r="N91" s="116" t="s">
        <v>1377</v>
      </c>
      <c r="O91" s="116" t="s">
        <v>1357</v>
      </c>
      <c r="P91" s="518">
        <v>93787680</v>
      </c>
      <c r="Q91" s="518">
        <v>93787680</v>
      </c>
      <c r="R91" s="116" t="s">
        <v>1385</v>
      </c>
      <c r="S91" s="519" t="s">
        <v>1359</v>
      </c>
      <c r="T91" s="519" t="s">
        <v>1386</v>
      </c>
      <c r="U91" s="519" t="s">
        <v>1387</v>
      </c>
      <c r="V91" s="116">
        <v>3274850</v>
      </c>
      <c r="W91" t="s">
        <v>1508</v>
      </c>
      <c r="X91" s="520">
        <v>43864</v>
      </c>
      <c r="Y91" s="520">
        <v>43845</v>
      </c>
      <c r="Z91" s="520">
        <v>43854</v>
      </c>
      <c r="AA91" s="520">
        <v>43857</v>
      </c>
      <c r="AB91" s="520">
        <v>43861</v>
      </c>
      <c r="AC91" s="532">
        <f t="shared" si="7"/>
        <v>44194</v>
      </c>
    </row>
    <row r="92" spans="1:29" ht="15.75" customHeight="1" x14ac:dyDescent="0.25">
      <c r="A92">
        <v>665</v>
      </c>
      <c r="B92" s="514" t="s">
        <v>1383</v>
      </c>
      <c r="C92" t="s">
        <v>1489</v>
      </c>
      <c r="D92" t="s">
        <v>553</v>
      </c>
      <c r="E92" t="s">
        <v>1373</v>
      </c>
      <c r="F92" s="516">
        <v>45144960</v>
      </c>
      <c r="G92" s="517">
        <v>80111701</v>
      </c>
      <c r="H92" s="116" t="s">
        <v>1509</v>
      </c>
      <c r="I92" s="517">
        <v>1</v>
      </c>
      <c r="J92" s="517">
        <v>1</v>
      </c>
      <c r="K92" s="517">
        <v>11</v>
      </c>
      <c r="L92" s="517">
        <v>1</v>
      </c>
      <c r="M92" s="116" t="s">
        <v>1375</v>
      </c>
      <c r="N92" s="116" t="s">
        <v>1377</v>
      </c>
      <c r="O92" s="116" t="s">
        <v>1357</v>
      </c>
      <c r="P92" s="518">
        <v>45144960</v>
      </c>
      <c r="Q92" s="518">
        <v>45144960</v>
      </c>
      <c r="R92" s="116" t="s">
        <v>1385</v>
      </c>
      <c r="S92" s="519" t="s">
        <v>1359</v>
      </c>
      <c r="T92" s="519" t="s">
        <v>1386</v>
      </c>
      <c r="U92" s="519" t="s">
        <v>1387</v>
      </c>
      <c r="V92" s="116">
        <v>3274850</v>
      </c>
      <c r="W92" t="s">
        <v>1510</v>
      </c>
      <c r="X92" s="520">
        <v>43864</v>
      </c>
      <c r="Y92" s="520">
        <v>43845</v>
      </c>
      <c r="Z92" s="520">
        <v>43854</v>
      </c>
      <c r="AA92" s="520">
        <v>43857</v>
      </c>
      <c r="AB92" s="520">
        <v>43861</v>
      </c>
      <c r="AC92" s="532">
        <f t="shared" si="7"/>
        <v>44194</v>
      </c>
    </row>
    <row r="93" spans="1:29" ht="15.75" customHeight="1" x14ac:dyDescent="0.25">
      <c r="A93">
        <v>1385</v>
      </c>
      <c r="B93" s="514" t="s">
        <v>1383</v>
      </c>
      <c r="C93" t="s">
        <v>1489</v>
      </c>
      <c r="D93" t="s">
        <v>553</v>
      </c>
      <c r="E93" t="s">
        <v>1373</v>
      </c>
      <c r="F93" s="516">
        <v>85263743</v>
      </c>
      <c r="G93" s="517">
        <v>80111701</v>
      </c>
      <c r="H93" s="116" t="s">
        <v>1511</v>
      </c>
      <c r="I93" s="517">
        <v>2</v>
      </c>
      <c r="J93" s="517">
        <v>2</v>
      </c>
      <c r="K93" s="517">
        <v>10</v>
      </c>
      <c r="L93" s="517">
        <v>1</v>
      </c>
      <c r="M93" s="116" t="s">
        <v>1375</v>
      </c>
      <c r="N93" s="116" t="s">
        <v>1377</v>
      </c>
      <c r="O93" s="116" t="s">
        <v>1357</v>
      </c>
      <c r="P93" s="518">
        <v>85263743</v>
      </c>
      <c r="Q93" s="518">
        <v>85263743</v>
      </c>
      <c r="R93" s="116" t="s">
        <v>1385</v>
      </c>
      <c r="S93" s="519" t="s">
        <v>1359</v>
      </c>
      <c r="T93" s="519" t="s">
        <v>1386</v>
      </c>
      <c r="U93" s="519" t="s">
        <v>1387</v>
      </c>
      <c r="V93" s="116">
        <v>3274850</v>
      </c>
      <c r="W93" t="s">
        <v>1511</v>
      </c>
      <c r="X93" s="520">
        <v>43882</v>
      </c>
      <c r="Y93" s="520">
        <v>43860</v>
      </c>
      <c r="Z93" s="520">
        <v>43867</v>
      </c>
      <c r="AA93" s="520">
        <v>43881</v>
      </c>
      <c r="AB93" s="520">
        <v>43882</v>
      </c>
      <c r="AC93" s="532">
        <f t="shared" si="7"/>
        <v>44182</v>
      </c>
    </row>
    <row r="94" spans="1:29" ht="15.75" customHeight="1" x14ac:dyDescent="0.25">
      <c r="A94">
        <v>672</v>
      </c>
      <c r="B94" s="514" t="s">
        <v>1383</v>
      </c>
      <c r="C94" t="s">
        <v>1489</v>
      </c>
      <c r="D94" t="s">
        <v>553</v>
      </c>
      <c r="E94" t="s">
        <v>1373</v>
      </c>
      <c r="F94" s="516">
        <v>98231000</v>
      </c>
      <c r="G94" s="517">
        <v>80111701</v>
      </c>
      <c r="H94" s="116" t="s">
        <v>1512</v>
      </c>
      <c r="I94" s="517">
        <v>1</v>
      </c>
      <c r="J94" s="517">
        <v>1</v>
      </c>
      <c r="K94" s="517">
        <v>11</v>
      </c>
      <c r="L94" s="517">
        <v>1</v>
      </c>
      <c r="M94" s="116" t="s">
        <v>1375</v>
      </c>
      <c r="N94" s="116" t="s">
        <v>1377</v>
      </c>
      <c r="O94" s="116" t="s">
        <v>1357</v>
      </c>
      <c r="P94" s="518">
        <v>98231000</v>
      </c>
      <c r="Q94" s="518">
        <v>98231000</v>
      </c>
      <c r="R94" s="116" t="s">
        <v>1385</v>
      </c>
      <c r="S94" s="519" t="s">
        <v>1359</v>
      </c>
      <c r="T94" s="519" t="s">
        <v>1386</v>
      </c>
      <c r="U94" s="519" t="s">
        <v>1387</v>
      </c>
      <c r="V94" s="116">
        <v>3274850</v>
      </c>
      <c r="W94" t="s">
        <v>1513</v>
      </c>
      <c r="X94" s="520">
        <v>43864</v>
      </c>
      <c r="Y94" s="520">
        <v>43845</v>
      </c>
      <c r="Z94" s="520">
        <v>43854</v>
      </c>
      <c r="AA94" s="520">
        <v>43857</v>
      </c>
      <c r="AB94" s="520">
        <v>43861</v>
      </c>
      <c r="AC94" s="532">
        <f t="shared" si="7"/>
        <v>44194</v>
      </c>
    </row>
    <row r="95" spans="1:29" ht="15.75" customHeight="1" x14ac:dyDescent="0.25">
      <c r="A95">
        <v>670</v>
      </c>
      <c r="B95" s="514" t="s">
        <v>1383</v>
      </c>
      <c r="C95" t="s">
        <v>1489</v>
      </c>
      <c r="D95" t="s">
        <v>553</v>
      </c>
      <c r="E95" t="s">
        <v>1373</v>
      </c>
      <c r="F95" s="516">
        <v>93787680</v>
      </c>
      <c r="G95" s="517">
        <v>80111701</v>
      </c>
      <c r="H95" s="116" t="s">
        <v>1514</v>
      </c>
      <c r="I95" s="517">
        <v>1</v>
      </c>
      <c r="J95" s="517">
        <v>1</v>
      </c>
      <c r="K95" s="517">
        <v>11</v>
      </c>
      <c r="L95" s="517">
        <v>1</v>
      </c>
      <c r="M95" s="116" t="s">
        <v>1375</v>
      </c>
      <c r="N95" s="116" t="s">
        <v>1377</v>
      </c>
      <c r="O95" s="116" t="s">
        <v>1357</v>
      </c>
      <c r="P95" s="518">
        <v>93787680</v>
      </c>
      <c r="Q95" s="518">
        <v>93787680</v>
      </c>
      <c r="R95" s="116" t="s">
        <v>1385</v>
      </c>
      <c r="S95" s="519" t="s">
        <v>1359</v>
      </c>
      <c r="T95" s="519" t="s">
        <v>1386</v>
      </c>
      <c r="U95" s="519" t="s">
        <v>1387</v>
      </c>
      <c r="V95" s="116">
        <v>3274850</v>
      </c>
      <c r="W95" t="s">
        <v>1515</v>
      </c>
      <c r="X95" s="520">
        <v>43864</v>
      </c>
      <c r="Y95" s="520">
        <v>43845</v>
      </c>
      <c r="Z95" s="520">
        <v>43854</v>
      </c>
      <c r="AA95" s="520">
        <v>43857</v>
      </c>
      <c r="AB95" s="520">
        <v>43861</v>
      </c>
      <c r="AC95" s="532">
        <f t="shared" si="7"/>
        <v>44194</v>
      </c>
    </row>
    <row r="96" spans="1:29" ht="15.75" customHeight="1" x14ac:dyDescent="0.25">
      <c r="A96">
        <v>883</v>
      </c>
      <c r="B96" s="514" t="s">
        <v>1439</v>
      </c>
      <c r="C96" t="s">
        <v>193</v>
      </c>
      <c r="D96" t="s">
        <v>202</v>
      </c>
      <c r="E96" t="s">
        <v>1373</v>
      </c>
      <c r="F96" s="516">
        <f>75735455-14706000</f>
        <v>61029455</v>
      </c>
      <c r="G96" s="517">
        <v>80161500</v>
      </c>
      <c r="H96" s="116" t="s">
        <v>1516</v>
      </c>
      <c r="I96" s="517">
        <v>1</v>
      </c>
      <c r="J96" s="517">
        <v>1</v>
      </c>
      <c r="K96" s="517">
        <v>11</v>
      </c>
      <c r="L96" s="517">
        <v>1</v>
      </c>
      <c r="M96" s="116" t="s">
        <v>1375</v>
      </c>
      <c r="N96" s="116" t="s">
        <v>1377</v>
      </c>
      <c r="O96" s="116" t="s">
        <v>1357</v>
      </c>
      <c r="P96" s="518">
        <v>61029455</v>
      </c>
      <c r="Q96" s="518">
        <v>61029455</v>
      </c>
      <c r="R96" s="116" t="s">
        <v>1419</v>
      </c>
      <c r="S96" s="519" t="s">
        <v>1359</v>
      </c>
      <c r="T96" s="519" t="s">
        <v>1517</v>
      </c>
      <c r="U96" s="519" t="s">
        <v>1518</v>
      </c>
      <c r="V96" s="116">
        <v>3274850</v>
      </c>
      <c r="W96" t="s">
        <v>1516</v>
      </c>
      <c r="X96" s="520">
        <v>43845</v>
      </c>
      <c r="Y96" s="520">
        <v>43837</v>
      </c>
      <c r="Z96" s="520">
        <v>43840</v>
      </c>
      <c r="AA96" s="520">
        <v>43852</v>
      </c>
      <c r="AB96" s="520">
        <v>43854</v>
      </c>
      <c r="AC96" s="520">
        <f t="shared" ref="AC96:AC106" si="8">+X96+(30*K96)</f>
        <v>44175</v>
      </c>
    </row>
    <row r="97" spans="1:29" ht="15.75" customHeight="1" x14ac:dyDescent="0.25">
      <c r="A97">
        <v>884</v>
      </c>
      <c r="B97" s="514" t="s">
        <v>1439</v>
      </c>
      <c r="C97" t="s">
        <v>193</v>
      </c>
      <c r="D97" t="s">
        <v>202</v>
      </c>
      <c r="E97" t="s">
        <v>1373</v>
      </c>
      <c r="F97" s="516">
        <v>75735455</v>
      </c>
      <c r="G97" s="517">
        <v>80161500</v>
      </c>
      <c r="H97" s="116" t="s">
        <v>1516</v>
      </c>
      <c r="I97" s="517">
        <v>1</v>
      </c>
      <c r="J97" s="517">
        <v>1</v>
      </c>
      <c r="K97" s="517">
        <v>11</v>
      </c>
      <c r="L97" s="517">
        <v>1</v>
      </c>
      <c r="M97" s="116" t="s">
        <v>1375</v>
      </c>
      <c r="N97" s="116" t="s">
        <v>1377</v>
      </c>
      <c r="O97" s="116" t="s">
        <v>1357</v>
      </c>
      <c r="P97" s="518">
        <v>75735455</v>
      </c>
      <c r="Q97" s="518">
        <v>75735455</v>
      </c>
      <c r="R97" s="116" t="s">
        <v>1419</v>
      </c>
      <c r="S97" s="519" t="s">
        <v>1359</v>
      </c>
      <c r="T97" s="519" t="s">
        <v>1517</v>
      </c>
      <c r="U97" s="519" t="s">
        <v>1518</v>
      </c>
      <c r="V97" s="116">
        <v>3274850</v>
      </c>
      <c r="W97" t="s">
        <v>1516</v>
      </c>
      <c r="X97" s="520">
        <v>43858</v>
      </c>
      <c r="Y97" s="520">
        <v>43843</v>
      </c>
      <c r="Z97" s="520">
        <v>43847</v>
      </c>
      <c r="AA97" s="520">
        <v>43852</v>
      </c>
      <c r="AB97" s="520">
        <v>43854</v>
      </c>
      <c r="AC97" s="520">
        <f t="shared" si="8"/>
        <v>44188</v>
      </c>
    </row>
    <row r="98" spans="1:29" ht="15.75" customHeight="1" x14ac:dyDescent="0.25">
      <c r="A98">
        <v>885</v>
      </c>
      <c r="B98" s="514" t="s">
        <v>1439</v>
      </c>
      <c r="C98" t="s">
        <v>193</v>
      </c>
      <c r="D98" t="s">
        <v>202</v>
      </c>
      <c r="E98" t="s">
        <v>1373</v>
      </c>
      <c r="F98" s="516">
        <v>89300909</v>
      </c>
      <c r="G98" s="517">
        <v>80161500</v>
      </c>
      <c r="H98" s="116" t="s">
        <v>1519</v>
      </c>
      <c r="I98" s="517">
        <v>1</v>
      </c>
      <c r="J98" s="517">
        <v>1</v>
      </c>
      <c r="K98" s="517">
        <v>11</v>
      </c>
      <c r="L98" s="517">
        <v>1</v>
      </c>
      <c r="M98" s="116" t="s">
        <v>1375</v>
      </c>
      <c r="N98" s="116" t="s">
        <v>1377</v>
      </c>
      <c r="O98" s="116" t="s">
        <v>1357</v>
      </c>
      <c r="P98" s="518">
        <v>89300909</v>
      </c>
      <c r="Q98" s="518">
        <v>89300909</v>
      </c>
      <c r="R98" s="116" t="s">
        <v>1419</v>
      </c>
      <c r="S98" s="519" t="s">
        <v>1359</v>
      </c>
      <c r="T98" s="519" t="s">
        <v>1517</v>
      </c>
      <c r="U98" s="519" t="s">
        <v>1518</v>
      </c>
      <c r="V98" s="116">
        <v>3274850</v>
      </c>
      <c r="W98" t="s">
        <v>1519</v>
      </c>
      <c r="X98" s="520">
        <v>43845</v>
      </c>
      <c r="Y98" s="520">
        <v>43837</v>
      </c>
      <c r="Z98" s="520">
        <v>43840</v>
      </c>
      <c r="AA98" s="520">
        <v>43843</v>
      </c>
      <c r="AB98" s="520">
        <v>43844</v>
      </c>
      <c r="AC98" s="520">
        <f t="shared" si="8"/>
        <v>44175</v>
      </c>
    </row>
    <row r="99" spans="1:29" ht="15.75" customHeight="1" x14ac:dyDescent="0.25">
      <c r="A99">
        <v>887</v>
      </c>
      <c r="B99" s="514" t="s">
        <v>1439</v>
      </c>
      <c r="C99" t="s">
        <v>193</v>
      </c>
      <c r="D99" t="s">
        <v>202</v>
      </c>
      <c r="E99" t="s">
        <v>1373</v>
      </c>
      <c r="F99" s="516">
        <v>82522727</v>
      </c>
      <c r="G99" s="517">
        <v>80161500</v>
      </c>
      <c r="H99" s="116" t="s">
        <v>1520</v>
      </c>
      <c r="I99" s="517">
        <v>1</v>
      </c>
      <c r="J99" s="517">
        <v>1</v>
      </c>
      <c r="K99" s="517">
        <v>11</v>
      </c>
      <c r="L99" s="517">
        <v>1</v>
      </c>
      <c r="M99" s="116" t="s">
        <v>1375</v>
      </c>
      <c r="N99" s="116" t="s">
        <v>1377</v>
      </c>
      <c r="O99" s="116" t="s">
        <v>1357</v>
      </c>
      <c r="P99" s="518">
        <v>82522727</v>
      </c>
      <c r="Q99" s="518">
        <v>82522727</v>
      </c>
      <c r="R99" s="116" t="s">
        <v>1419</v>
      </c>
      <c r="S99" s="519" t="s">
        <v>1359</v>
      </c>
      <c r="T99" s="519" t="s">
        <v>1517</v>
      </c>
      <c r="U99" s="519" t="s">
        <v>1518</v>
      </c>
      <c r="V99" s="116">
        <v>3274850</v>
      </c>
      <c r="W99" t="s">
        <v>1520</v>
      </c>
      <c r="X99" s="520">
        <v>43858</v>
      </c>
      <c r="Y99" s="520">
        <v>43843</v>
      </c>
      <c r="Z99" s="520">
        <v>43847</v>
      </c>
      <c r="AA99" s="520">
        <v>43852</v>
      </c>
      <c r="AB99" s="520">
        <v>43854</v>
      </c>
      <c r="AC99" s="520">
        <f t="shared" si="8"/>
        <v>44188</v>
      </c>
    </row>
    <row r="100" spans="1:29" ht="15.75" customHeight="1" x14ac:dyDescent="0.25">
      <c r="A100">
        <v>928</v>
      </c>
      <c r="B100" s="514" t="s">
        <v>1439</v>
      </c>
      <c r="C100" t="s">
        <v>193</v>
      </c>
      <c r="D100" t="s">
        <v>202</v>
      </c>
      <c r="E100" t="s">
        <v>1373</v>
      </c>
      <c r="F100" s="516">
        <f>75735455-14706000</f>
        <v>61029455</v>
      </c>
      <c r="G100" s="517">
        <v>80161500</v>
      </c>
      <c r="H100" s="116" t="s">
        <v>1521</v>
      </c>
      <c r="I100" s="517">
        <v>1</v>
      </c>
      <c r="J100" s="517">
        <v>1</v>
      </c>
      <c r="K100" s="517">
        <v>11</v>
      </c>
      <c r="L100" s="517">
        <v>1</v>
      </c>
      <c r="M100" s="116" t="s">
        <v>1375</v>
      </c>
      <c r="N100" s="116" t="s">
        <v>1377</v>
      </c>
      <c r="O100" s="116" t="s">
        <v>1357</v>
      </c>
      <c r="P100" s="518">
        <v>61029455</v>
      </c>
      <c r="Q100" s="518">
        <v>61029455</v>
      </c>
      <c r="R100" s="116" t="s">
        <v>1419</v>
      </c>
      <c r="S100" s="519" t="s">
        <v>1359</v>
      </c>
      <c r="T100" s="519" t="s">
        <v>1517</v>
      </c>
      <c r="U100" s="519" t="s">
        <v>1518</v>
      </c>
      <c r="V100" s="116">
        <v>3274850</v>
      </c>
      <c r="W100" t="s">
        <v>1521</v>
      </c>
      <c r="X100" s="520">
        <v>43876</v>
      </c>
      <c r="Y100" s="520">
        <v>43854</v>
      </c>
      <c r="Z100" s="520">
        <v>43858</v>
      </c>
      <c r="AA100" s="520">
        <v>43860</v>
      </c>
      <c r="AB100" s="520">
        <v>43868</v>
      </c>
      <c r="AC100" s="520">
        <f t="shared" si="8"/>
        <v>44206</v>
      </c>
    </row>
    <row r="101" spans="1:29" ht="15.75" customHeight="1" x14ac:dyDescent="0.25">
      <c r="A101">
        <v>1342</v>
      </c>
      <c r="B101" s="514" t="s">
        <v>1439</v>
      </c>
      <c r="C101" t="s">
        <v>193</v>
      </c>
      <c r="D101" t="s">
        <v>202</v>
      </c>
      <c r="E101" t="s">
        <v>1373</v>
      </c>
      <c r="F101" s="516">
        <v>61265089</v>
      </c>
      <c r="G101" s="517" t="s">
        <v>680</v>
      </c>
      <c r="H101" s="116" t="s">
        <v>1469</v>
      </c>
      <c r="I101" s="517" t="s">
        <v>680</v>
      </c>
      <c r="J101" s="517" t="s">
        <v>680</v>
      </c>
      <c r="K101" s="517" t="s">
        <v>680</v>
      </c>
      <c r="L101" s="517">
        <v>1</v>
      </c>
      <c r="M101" s="116" t="s">
        <v>1364</v>
      </c>
      <c r="N101" s="116" t="s">
        <v>1364</v>
      </c>
      <c r="O101" s="116" t="s">
        <v>1357</v>
      </c>
      <c r="P101" s="518">
        <v>61265089</v>
      </c>
      <c r="Q101" s="518">
        <v>61265089</v>
      </c>
      <c r="R101" s="116" t="s">
        <v>1419</v>
      </c>
      <c r="S101" s="519" t="s">
        <v>1359</v>
      </c>
      <c r="T101" s="519" t="s">
        <v>1517</v>
      </c>
      <c r="U101" s="519" t="s">
        <v>1518</v>
      </c>
      <c r="V101" s="116">
        <v>3274850</v>
      </c>
      <c r="W101" t="s">
        <v>1469</v>
      </c>
      <c r="X101" s="520">
        <v>43981</v>
      </c>
      <c r="AB101" s="520">
        <v>43981</v>
      </c>
      <c r="AC101" s="520" t="e">
        <f t="shared" si="8"/>
        <v>#VALUE!</v>
      </c>
    </row>
    <row r="102" spans="1:29" ht="15.75" customHeight="1" x14ac:dyDescent="0.25">
      <c r="A102">
        <v>886</v>
      </c>
      <c r="B102" s="514" t="s">
        <v>1439</v>
      </c>
      <c r="C102" t="s">
        <v>193</v>
      </c>
      <c r="D102" t="s">
        <v>202</v>
      </c>
      <c r="E102" t="s">
        <v>1373</v>
      </c>
      <c r="F102" s="516">
        <v>75735455</v>
      </c>
      <c r="G102" s="517">
        <v>80161500</v>
      </c>
      <c r="H102" s="116" t="s">
        <v>1522</v>
      </c>
      <c r="I102" s="517">
        <v>1</v>
      </c>
      <c r="J102" s="517">
        <v>1</v>
      </c>
      <c r="K102" s="517">
        <v>11</v>
      </c>
      <c r="L102" s="517">
        <v>1</v>
      </c>
      <c r="M102" s="116" t="s">
        <v>1375</v>
      </c>
      <c r="N102" s="116" t="s">
        <v>1377</v>
      </c>
      <c r="O102" s="116" t="s">
        <v>1357</v>
      </c>
      <c r="P102" s="518">
        <v>75735455</v>
      </c>
      <c r="Q102" s="518">
        <v>75735455</v>
      </c>
      <c r="R102" s="116" t="s">
        <v>1419</v>
      </c>
      <c r="S102" s="519" t="s">
        <v>1359</v>
      </c>
      <c r="T102" s="519" t="s">
        <v>1517</v>
      </c>
      <c r="U102" s="519" t="s">
        <v>1518</v>
      </c>
      <c r="V102" s="116">
        <v>3274850</v>
      </c>
      <c r="W102" t="s">
        <v>1522</v>
      </c>
      <c r="X102" s="520">
        <v>43845</v>
      </c>
      <c r="Y102" s="520">
        <v>43837</v>
      </c>
      <c r="Z102" s="520">
        <v>43840</v>
      </c>
      <c r="AA102" s="520">
        <v>43843</v>
      </c>
      <c r="AB102" s="520">
        <v>43844</v>
      </c>
      <c r="AC102" s="520">
        <f t="shared" si="8"/>
        <v>44175</v>
      </c>
    </row>
    <row r="103" spans="1:29" ht="15.75" customHeight="1" x14ac:dyDescent="0.25">
      <c r="A103">
        <v>882</v>
      </c>
      <c r="B103" s="514" t="s">
        <v>1439</v>
      </c>
      <c r="C103" t="s">
        <v>193</v>
      </c>
      <c r="D103" t="s">
        <v>202</v>
      </c>
      <c r="E103" t="s">
        <v>1373</v>
      </c>
      <c r="F103" s="516">
        <v>62150000</v>
      </c>
      <c r="G103" s="517">
        <v>80161500</v>
      </c>
      <c r="H103" s="116" t="s">
        <v>1523</v>
      </c>
      <c r="I103" s="517">
        <v>1</v>
      </c>
      <c r="J103" s="517">
        <v>1</v>
      </c>
      <c r="K103" s="517">
        <v>11</v>
      </c>
      <c r="L103" s="517">
        <v>1</v>
      </c>
      <c r="M103" s="116" t="s">
        <v>1375</v>
      </c>
      <c r="N103" s="116" t="s">
        <v>1377</v>
      </c>
      <c r="O103" s="116" t="s">
        <v>1357</v>
      </c>
      <c r="P103" s="518">
        <v>62150000</v>
      </c>
      <c r="Q103" s="518">
        <v>62150000</v>
      </c>
      <c r="R103" s="116" t="s">
        <v>1419</v>
      </c>
      <c r="S103" s="519" t="s">
        <v>1359</v>
      </c>
      <c r="T103" s="519" t="s">
        <v>1524</v>
      </c>
      <c r="U103" s="519" t="s">
        <v>1525</v>
      </c>
      <c r="V103" s="116">
        <v>3274850</v>
      </c>
      <c r="W103" t="s">
        <v>1523</v>
      </c>
      <c r="X103" s="520">
        <v>43858</v>
      </c>
      <c r="Y103" s="520">
        <v>43843</v>
      </c>
      <c r="Z103" s="520">
        <v>43847</v>
      </c>
      <c r="AA103" s="520">
        <v>43852</v>
      </c>
      <c r="AB103" s="520">
        <v>43854</v>
      </c>
      <c r="AC103" s="520">
        <f t="shared" si="8"/>
        <v>44188</v>
      </c>
    </row>
    <row r="104" spans="1:29" ht="15.75" customHeight="1" x14ac:dyDescent="0.25">
      <c r="A104">
        <v>929</v>
      </c>
      <c r="B104" s="514" t="s">
        <v>1439</v>
      </c>
      <c r="C104" t="s">
        <v>193</v>
      </c>
      <c r="D104" t="s">
        <v>202</v>
      </c>
      <c r="E104" t="s">
        <v>1373</v>
      </c>
      <c r="F104" s="516">
        <v>83309000</v>
      </c>
      <c r="G104" s="517">
        <v>80161500</v>
      </c>
      <c r="H104" s="116" t="s">
        <v>1526</v>
      </c>
      <c r="I104" s="517">
        <v>1</v>
      </c>
      <c r="J104" s="517">
        <v>1</v>
      </c>
      <c r="K104" s="517">
        <v>11</v>
      </c>
      <c r="L104" s="517">
        <v>1</v>
      </c>
      <c r="M104" s="116" t="s">
        <v>1375</v>
      </c>
      <c r="N104" s="116" t="s">
        <v>1377</v>
      </c>
      <c r="O104" s="116" t="s">
        <v>1357</v>
      </c>
      <c r="P104" s="518">
        <v>83309000</v>
      </c>
      <c r="Q104" s="518">
        <v>83309000</v>
      </c>
      <c r="R104" s="116" t="s">
        <v>1419</v>
      </c>
      <c r="S104" s="519" t="s">
        <v>1359</v>
      </c>
      <c r="T104" s="519" t="s">
        <v>1517</v>
      </c>
      <c r="U104" s="519" t="s">
        <v>1518</v>
      </c>
      <c r="V104" s="116">
        <v>3274850</v>
      </c>
      <c r="W104" t="s">
        <v>1526</v>
      </c>
      <c r="X104" s="520">
        <v>43876</v>
      </c>
      <c r="Y104" s="520">
        <v>43854</v>
      </c>
      <c r="Z104" s="520">
        <v>43858</v>
      </c>
      <c r="AA104" s="520">
        <v>43860</v>
      </c>
      <c r="AB104" s="520">
        <v>43868</v>
      </c>
      <c r="AC104" s="520">
        <f t="shared" si="8"/>
        <v>44206</v>
      </c>
    </row>
    <row r="105" spans="1:29" ht="15.75" customHeight="1" x14ac:dyDescent="0.25">
      <c r="A105">
        <v>1341</v>
      </c>
      <c r="B105" s="514" t="s">
        <v>1439</v>
      </c>
      <c r="C105" t="s">
        <v>193</v>
      </c>
      <c r="D105" t="s">
        <v>202</v>
      </c>
      <c r="E105" t="s">
        <v>1527</v>
      </c>
      <c r="F105" s="516">
        <v>8000000</v>
      </c>
      <c r="G105" s="517" t="s">
        <v>680</v>
      </c>
      <c r="H105" s="116" t="s">
        <v>1469</v>
      </c>
      <c r="I105" s="517" t="s">
        <v>680</v>
      </c>
      <c r="J105" s="517"/>
      <c r="K105" s="517"/>
      <c r="L105" s="517">
        <v>1</v>
      </c>
      <c r="M105" s="116" t="s">
        <v>1364</v>
      </c>
      <c r="N105" s="116" t="s">
        <v>1364</v>
      </c>
      <c r="O105" s="116" t="s">
        <v>1357</v>
      </c>
      <c r="P105" s="518">
        <v>8000000</v>
      </c>
      <c r="Q105" s="518">
        <v>8000000</v>
      </c>
      <c r="R105" s="116" t="s">
        <v>1419</v>
      </c>
      <c r="S105" s="519" t="s">
        <v>1359</v>
      </c>
      <c r="T105" s="519" t="s">
        <v>1528</v>
      </c>
      <c r="U105" s="519" t="s">
        <v>1529</v>
      </c>
      <c r="V105" s="116">
        <v>3274850</v>
      </c>
      <c r="W105" t="s">
        <v>1469</v>
      </c>
      <c r="X105" s="520">
        <v>43981</v>
      </c>
      <c r="AB105" s="520">
        <v>43981</v>
      </c>
      <c r="AC105" s="520">
        <f t="shared" si="8"/>
        <v>43981</v>
      </c>
    </row>
    <row r="106" spans="1:29" ht="15.75" customHeight="1" x14ac:dyDescent="0.25">
      <c r="A106">
        <v>888</v>
      </c>
      <c r="B106" s="514" t="s">
        <v>1439</v>
      </c>
      <c r="C106" t="s">
        <v>193</v>
      </c>
      <c r="D106" t="s">
        <v>202</v>
      </c>
      <c r="E106" t="s">
        <v>1527</v>
      </c>
      <c r="F106" s="516">
        <v>40000000</v>
      </c>
      <c r="G106" s="517">
        <v>80111500</v>
      </c>
      <c r="H106" s="116" t="s">
        <v>1530</v>
      </c>
      <c r="I106" s="517">
        <v>2</v>
      </c>
      <c r="J106" s="517">
        <v>2</v>
      </c>
      <c r="K106" s="517">
        <v>12</v>
      </c>
      <c r="L106" s="517">
        <v>1</v>
      </c>
      <c r="M106" s="116" t="s">
        <v>1375</v>
      </c>
      <c r="N106" s="116" t="s">
        <v>1377</v>
      </c>
      <c r="O106" s="116" t="s">
        <v>1357</v>
      </c>
      <c r="P106" s="518">
        <v>40000000</v>
      </c>
      <c r="Q106" s="518">
        <v>40000000</v>
      </c>
      <c r="R106" s="116" t="s">
        <v>1419</v>
      </c>
      <c r="S106" s="519" t="s">
        <v>1359</v>
      </c>
      <c r="T106" s="519" t="s">
        <v>1528</v>
      </c>
      <c r="U106" s="519" t="s">
        <v>1529</v>
      </c>
      <c r="V106" s="116">
        <v>3274850</v>
      </c>
      <c r="W106" t="s">
        <v>1530</v>
      </c>
      <c r="X106" s="520">
        <v>43892</v>
      </c>
      <c r="Y106" s="520">
        <v>43864</v>
      </c>
      <c r="Z106" s="520">
        <v>43867</v>
      </c>
      <c r="AA106" s="520">
        <v>43885</v>
      </c>
      <c r="AB106" s="520">
        <v>43887</v>
      </c>
      <c r="AC106" s="520">
        <f t="shared" si="8"/>
        <v>44252</v>
      </c>
    </row>
    <row r="107" spans="1:29" ht="15.75" customHeight="1" x14ac:dyDescent="0.25">
      <c r="A107" s="524">
        <v>719</v>
      </c>
      <c r="B107" s="523" t="s">
        <v>1531</v>
      </c>
      <c r="C107" s="524" t="s">
        <v>347</v>
      </c>
      <c r="D107" s="524" t="s">
        <v>1532</v>
      </c>
      <c r="E107" s="524" t="s">
        <v>1373</v>
      </c>
      <c r="F107" s="526">
        <v>72384136</v>
      </c>
      <c r="G107" s="527">
        <v>80111701</v>
      </c>
      <c r="H107" s="528" t="s">
        <v>1533</v>
      </c>
      <c r="I107" s="527">
        <v>2</v>
      </c>
      <c r="J107" s="527">
        <v>2</v>
      </c>
      <c r="K107" s="527">
        <v>11</v>
      </c>
      <c r="L107" s="527">
        <v>1</v>
      </c>
      <c r="M107" s="528" t="s">
        <v>1375</v>
      </c>
      <c r="N107" s="528" t="s">
        <v>1377</v>
      </c>
      <c r="O107" s="528" t="s">
        <v>1357</v>
      </c>
      <c r="P107" s="529">
        <v>72384136</v>
      </c>
      <c r="Q107" s="529">
        <v>72384136</v>
      </c>
      <c r="R107" s="528" t="s">
        <v>1534</v>
      </c>
      <c r="S107" s="531" t="s">
        <v>1359</v>
      </c>
      <c r="T107" s="531" t="s">
        <v>1535</v>
      </c>
      <c r="U107" s="531" t="s">
        <v>1536</v>
      </c>
      <c r="V107" s="528">
        <v>3274850</v>
      </c>
      <c r="W107" s="524" t="s">
        <v>1533</v>
      </c>
      <c r="X107" s="532">
        <v>43889</v>
      </c>
      <c r="Y107" s="532">
        <v>43853</v>
      </c>
      <c r="Z107" s="532">
        <v>43860</v>
      </c>
      <c r="AA107" s="532">
        <v>43888</v>
      </c>
      <c r="AB107" s="532">
        <v>43889</v>
      </c>
      <c r="AC107" s="520">
        <f>+X107+(K107*30)</f>
        <v>44219</v>
      </c>
    </row>
    <row r="108" spans="1:29" ht="15.75" customHeight="1" x14ac:dyDescent="0.25">
      <c r="A108" s="524">
        <v>715</v>
      </c>
      <c r="B108" s="523" t="s">
        <v>1531</v>
      </c>
      <c r="C108" s="524" t="s">
        <v>347</v>
      </c>
      <c r="D108" s="524" t="s">
        <v>1532</v>
      </c>
      <c r="E108" s="524" t="s">
        <v>1373</v>
      </c>
      <c r="F108" s="526">
        <v>42934936</v>
      </c>
      <c r="G108" s="527">
        <v>80111701</v>
      </c>
      <c r="H108" s="528" t="s">
        <v>1537</v>
      </c>
      <c r="I108" s="527">
        <v>6</v>
      </c>
      <c r="J108" s="527">
        <v>7</v>
      </c>
      <c r="K108" s="527">
        <v>6</v>
      </c>
      <c r="L108" s="527">
        <v>1</v>
      </c>
      <c r="M108" s="528" t="s">
        <v>1375</v>
      </c>
      <c r="N108" s="528" t="s">
        <v>1377</v>
      </c>
      <c r="O108" s="528" t="s">
        <v>1357</v>
      </c>
      <c r="P108" s="529">
        <v>42934936</v>
      </c>
      <c r="Q108" s="529">
        <v>42934936</v>
      </c>
      <c r="R108" s="528" t="s">
        <v>1534</v>
      </c>
      <c r="S108" s="531" t="s">
        <v>1359</v>
      </c>
      <c r="T108" s="531" t="s">
        <v>1535</v>
      </c>
      <c r="U108" s="531" t="s">
        <v>1536</v>
      </c>
      <c r="V108" s="528">
        <v>3274850</v>
      </c>
      <c r="W108" s="524" t="s">
        <v>1537</v>
      </c>
      <c r="X108" s="532">
        <v>43859</v>
      </c>
      <c r="Y108" s="532">
        <v>43868</v>
      </c>
      <c r="Z108" s="532">
        <v>43846</v>
      </c>
      <c r="AA108" s="532">
        <v>43888</v>
      </c>
      <c r="AB108" s="532">
        <v>43892</v>
      </c>
      <c r="AC108" s="520">
        <f t="shared" ref="AC108:AC130" si="9">+X108+(K108*30)</f>
        <v>44039</v>
      </c>
    </row>
    <row r="109" spans="1:29" ht="15.75" customHeight="1" x14ac:dyDescent="0.25">
      <c r="A109" s="524">
        <v>1356</v>
      </c>
      <c r="B109" s="523" t="s">
        <v>1531</v>
      </c>
      <c r="C109" s="524" t="s">
        <v>347</v>
      </c>
      <c r="D109" s="524" t="s">
        <v>1532</v>
      </c>
      <c r="E109" s="524" t="s">
        <v>1373</v>
      </c>
      <c r="F109" s="526">
        <v>29449200</v>
      </c>
      <c r="G109" s="527" t="s">
        <v>680</v>
      </c>
      <c r="H109" s="528" t="s">
        <v>1538</v>
      </c>
      <c r="I109" s="527" t="s">
        <v>680</v>
      </c>
      <c r="J109" s="527" t="s">
        <v>680</v>
      </c>
      <c r="K109" s="527" t="s">
        <v>680</v>
      </c>
      <c r="L109" s="527">
        <v>1</v>
      </c>
      <c r="M109" s="528" t="s">
        <v>1364</v>
      </c>
      <c r="N109" s="528" t="s">
        <v>1364</v>
      </c>
      <c r="O109" s="528" t="s">
        <v>1357</v>
      </c>
      <c r="P109" s="529">
        <v>29449200</v>
      </c>
      <c r="Q109" s="529">
        <v>29449200</v>
      </c>
      <c r="R109" s="528" t="s">
        <v>1534</v>
      </c>
      <c r="S109" s="531" t="s">
        <v>1359</v>
      </c>
      <c r="T109" s="519" t="s">
        <v>1535</v>
      </c>
      <c r="U109" s="531" t="s">
        <v>1536</v>
      </c>
      <c r="V109" s="528">
        <v>3274850</v>
      </c>
      <c r="W109" s="524" t="s">
        <v>1538</v>
      </c>
      <c r="X109" s="532">
        <v>43860</v>
      </c>
      <c r="Y109" s="524"/>
      <c r="Z109" s="524"/>
      <c r="AA109" s="524"/>
      <c r="AB109" s="532">
        <v>43860</v>
      </c>
      <c r="AC109" s="520" t="e">
        <f t="shared" si="9"/>
        <v>#VALUE!</v>
      </c>
    </row>
    <row r="110" spans="1:29" ht="15.75" customHeight="1" x14ac:dyDescent="0.25">
      <c r="A110" s="524">
        <v>718</v>
      </c>
      <c r="B110" s="523" t="s">
        <v>1531</v>
      </c>
      <c r="C110" s="524" t="s">
        <v>347</v>
      </c>
      <c r="D110" s="524" t="s">
        <v>1532</v>
      </c>
      <c r="E110" s="524" t="s">
        <v>1373</v>
      </c>
      <c r="F110" s="526">
        <v>72384136</v>
      </c>
      <c r="G110" s="527">
        <v>80111701</v>
      </c>
      <c r="H110" s="528" t="s">
        <v>1539</v>
      </c>
      <c r="I110" s="527">
        <v>2</v>
      </c>
      <c r="J110" s="527">
        <v>2</v>
      </c>
      <c r="K110" s="527">
        <v>11</v>
      </c>
      <c r="L110" s="527">
        <v>1</v>
      </c>
      <c r="M110" s="528" t="s">
        <v>1375</v>
      </c>
      <c r="N110" s="528" t="s">
        <v>1377</v>
      </c>
      <c r="O110" s="528" t="s">
        <v>1357</v>
      </c>
      <c r="P110" s="529">
        <v>72384136</v>
      </c>
      <c r="Q110" s="529">
        <v>72384136</v>
      </c>
      <c r="R110" s="528" t="s">
        <v>1534</v>
      </c>
      <c r="S110" s="531" t="s">
        <v>1359</v>
      </c>
      <c r="T110" s="531" t="s">
        <v>1535</v>
      </c>
      <c r="U110" s="531" t="s">
        <v>1536</v>
      </c>
      <c r="V110" s="528">
        <v>3274850</v>
      </c>
      <c r="W110" s="524" t="s">
        <v>1539</v>
      </c>
      <c r="X110" s="532">
        <v>43889</v>
      </c>
      <c r="Y110" s="532">
        <v>43853</v>
      </c>
      <c r="Z110" s="532">
        <v>43860</v>
      </c>
      <c r="AA110" s="532">
        <v>43888</v>
      </c>
      <c r="AB110" s="532">
        <v>43889</v>
      </c>
      <c r="AC110" s="520">
        <f t="shared" si="9"/>
        <v>44219</v>
      </c>
    </row>
    <row r="111" spans="1:29" ht="15.75" customHeight="1" x14ac:dyDescent="0.25">
      <c r="A111" s="524">
        <v>1355</v>
      </c>
      <c r="B111" s="523" t="s">
        <v>1531</v>
      </c>
      <c r="C111" s="524" t="s">
        <v>347</v>
      </c>
      <c r="D111" s="524" t="s">
        <v>1532</v>
      </c>
      <c r="E111" s="524" t="s">
        <v>1373</v>
      </c>
      <c r="F111" s="526">
        <v>19322638</v>
      </c>
      <c r="G111" s="527" t="s">
        <v>680</v>
      </c>
      <c r="H111" s="528" t="s">
        <v>1540</v>
      </c>
      <c r="I111" s="527" t="s">
        <v>680</v>
      </c>
      <c r="J111" s="527" t="s">
        <v>680</v>
      </c>
      <c r="K111" s="527" t="s">
        <v>680</v>
      </c>
      <c r="L111" s="527">
        <v>1</v>
      </c>
      <c r="M111" s="528" t="s">
        <v>1364</v>
      </c>
      <c r="N111" s="528" t="s">
        <v>1364</v>
      </c>
      <c r="O111" s="528" t="s">
        <v>1357</v>
      </c>
      <c r="P111" s="529">
        <v>19322638</v>
      </c>
      <c r="Q111" s="529">
        <v>19322638</v>
      </c>
      <c r="R111" s="528" t="s">
        <v>1534</v>
      </c>
      <c r="S111" s="531" t="s">
        <v>1359</v>
      </c>
      <c r="T111" s="519" t="s">
        <v>1535</v>
      </c>
      <c r="U111" s="531" t="s">
        <v>1536</v>
      </c>
      <c r="V111" s="528">
        <v>3274850</v>
      </c>
      <c r="W111" s="524" t="s">
        <v>1469</v>
      </c>
      <c r="X111" s="532">
        <v>43981</v>
      </c>
      <c r="Y111" s="524"/>
      <c r="Z111" s="524"/>
      <c r="AA111" s="524"/>
      <c r="AB111" s="532">
        <v>43981</v>
      </c>
      <c r="AC111" s="520" t="e">
        <f t="shared" si="9"/>
        <v>#VALUE!</v>
      </c>
    </row>
    <row r="112" spans="1:29" ht="15.75" customHeight="1" x14ac:dyDescent="0.25">
      <c r="A112" s="524">
        <v>720</v>
      </c>
      <c r="B112" s="523" t="s">
        <v>1531</v>
      </c>
      <c r="C112" s="524" t="s">
        <v>347</v>
      </c>
      <c r="D112" s="524" t="s">
        <v>1532</v>
      </c>
      <c r="E112" s="524" t="s">
        <v>1373</v>
      </c>
      <c r="F112" s="526">
        <v>72384136</v>
      </c>
      <c r="G112" s="527">
        <v>80111701</v>
      </c>
      <c r="H112" s="528" t="s">
        <v>1541</v>
      </c>
      <c r="I112" s="527">
        <v>2</v>
      </c>
      <c r="J112" s="527">
        <v>2</v>
      </c>
      <c r="K112" s="527">
        <v>11</v>
      </c>
      <c r="L112" s="527">
        <v>1</v>
      </c>
      <c r="M112" s="528" t="s">
        <v>1375</v>
      </c>
      <c r="N112" s="528" t="s">
        <v>1377</v>
      </c>
      <c r="O112" s="528" t="s">
        <v>1357</v>
      </c>
      <c r="P112" s="529">
        <v>72384136</v>
      </c>
      <c r="Q112" s="529">
        <v>72384136</v>
      </c>
      <c r="R112" s="528" t="s">
        <v>1534</v>
      </c>
      <c r="S112" s="531" t="s">
        <v>1359</v>
      </c>
      <c r="T112" s="531" t="s">
        <v>1535</v>
      </c>
      <c r="U112" s="531" t="s">
        <v>1536</v>
      </c>
      <c r="V112" s="528">
        <v>3274850</v>
      </c>
      <c r="W112" s="524" t="s">
        <v>1541</v>
      </c>
      <c r="X112" s="532">
        <v>43889</v>
      </c>
      <c r="Y112" s="532">
        <v>43853</v>
      </c>
      <c r="Z112" s="532">
        <v>43860</v>
      </c>
      <c r="AA112" s="532">
        <v>43888</v>
      </c>
      <c r="AB112" s="532">
        <v>43889</v>
      </c>
      <c r="AC112" s="520">
        <f t="shared" si="9"/>
        <v>44219</v>
      </c>
    </row>
    <row r="113" spans="1:29" ht="15.75" customHeight="1" x14ac:dyDescent="0.25">
      <c r="A113" s="524">
        <v>1357</v>
      </c>
      <c r="B113" s="523" t="s">
        <v>1531</v>
      </c>
      <c r="C113" s="524" t="s">
        <v>347</v>
      </c>
      <c r="D113" s="524" t="s">
        <v>1532</v>
      </c>
      <c r="E113" s="524" t="s">
        <v>1373</v>
      </c>
      <c r="F113" s="526">
        <v>23287333</v>
      </c>
      <c r="G113" s="527" t="s">
        <v>680</v>
      </c>
      <c r="H113" s="528" t="s">
        <v>1542</v>
      </c>
      <c r="I113" s="527" t="s">
        <v>680</v>
      </c>
      <c r="J113" s="527" t="s">
        <v>680</v>
      </c>
      <c r="K113" s="527" t="s">
        <v>680</v>
      </c>
      <c r="L113" s="527">
        <v>1</v>
      </c>
      <c r="M113" s="528" t="s">
        <v>1364</v>
      </c>
      <c r="N113" s="528" t="s">
        <v>1364</v>
      </c>
      <c r="O113" s="528" t="s">
        <v>1357</v>
      </c>
      <c r="P113" s="529">
        <v>23287333</v>
      </c>
      <c r="Q113" s="529">
        <v>23287333</v>
      </c>
      <c r="R113" s="528" t="s">
        <v>1534</v>
      </c>
      <c r="S113" s="531" t="s">
        <v>1359</v>
      </c>
      <c r="T113" s="519" t="s">
        <v>1535</v>
      </c>
      <c r="U113" s="531" t="s">
        <v>1536</v>
      </c>
      <c r="V113" s="528">
        <v>3274850</v>
      </c>
      <c r="W113" s="524" t="s">
        <v>1542</v>
      </c>
      <c r="X113" s="532">
        <v>43860</v>
      </c>
      <c r="Y113" s="524"/>
      <c r="Z113" s="524"/>
      <c r="AA113" s="524"/>
      <c r="AB113" s="532">
        <v>43860</v>
      </c>
      <c r="AC113" s="520" t="e">
        <f t="shared" si="9"/>
        <v>#VALUE!</v>
      </c>
    </row>
    <row r="114" spans="1:29" ht="15.75" customHeight="1" x14ac:dyDescent="0.25">
      <c r="A114" s="524">
        <v>717</v>
      </c>
      <c r="B114" s="523" t="s">
        <v>1531</v>
      </c>
      <c r="C114" s="524" t="s">
        <v>347</v>
      </c>
      <c r="D114" s="524" t="s">
        <v>1532</v>
      </c>
      <c r="E114" s="524" t="s">
        <v>1373</v>
      </c>
      <c r="F114" s="526">
        <v>58119409</v>
      </c>
      <c r="G114" s="527">
        <v>80111701</v>
      </c>
      <c r="H114" s="528" t="s">
        <v>1543</v>
      </c>
      <c r="I114" s="527">
        <v>2</v>
      </c>
      <c r="J114" s="527">
        <v>2</v>
      </c>
      <c r="K114" s="527">
        <v>11</v>
      </c>
      <c r="L114" s="527">
        <v>1</v>
      </c>
      <c r="M114" s="528" t="s">
        <v>1375</v>
      </c>
      <c r="N114" s="528" t="s">
        <v>1377</v>
      </c>
      <c r="O114" s="528" t="s">
        <v>1357</v>
      </c>
      <c r="P114" s="529">
        <v>58119409</v>
      </c>
      <c r="Q114" s="529">
        <v>58119409</v>
      </c>
      <c r="R114" s="528" t="s">
        <v>1534</v>
      </c>
      <c r="S114" s="531" t="s">
        <v>1359</v>
      </c>
      <c r="T114" s="531" t="s">
        <v>1535</v>
      </c>
      <c r="U114" s="531" t="s">
        <v>1536</v>
      </c>
      <c r="V114" s="528">
        <v>3274850</v>
      </c>
      <c r="W114" s="524" t="s">
        <v>1543</v>
      </c>
      <c r="X114" s="532">
        <v>43889</v>
      </c>
      <c r="Y114" s="532">
        <v>43853</v>
      </c>
      <c r="Z114" s="532">
        <v>43860</v>
      </c>
      <c r="AA114" s="532">
        <v>43888</v>
      </c>
      <c r="AB114" s="532">
        <v>43889</v>
      </c>
      <c r="AC114" s="520">
        <f t="shared" si="9"/>
        <v>44219</v>
      </c>
    </row>
    <row r="115" spans="1:29" ht="15.75" customHeight="1" x14ac:dyDescent="0.25">
      <c r="A115" s="524">
        <v>716</v>
      </c>
      <c r="B115" s="523" t="s">
        <v>1531</v>
      </c>
      <c r="C115" s="524" t="s">
        <v>347</v>
      </c>
      <c r="D115" s="524" t="s">
        <v>1532</v>
      </c>
      <c r="E115" s="524" t="s">
        <v>1373</v>
      </c>
      <c r="F115" s="526">
        <v>34832076</v>
      </c>
      <c r="G115" s="527">
        <v>80111701</v>
      </c>
      <c r="H115" s="528" t="s">
        <v>1544</v>
      </c>
      <c r="I115" s="527">
        <v>2</v>
      </c>
      <c r="J115" s="527">
        <v>2</v>
      </c>
      <c r="K115" s="527">
        <v>11</v>
      </c>
      <c r="L115" s="527">
        <v>1</v>
      </c>
      <c r="M115" s="528" t="s">
        <v>1375</v>
      </c>
      <c r="N115" s="528" t="s">
        <v>1377</v>
      </c>
      <c r="O115" s="528" t="s">
        <v>1357</v>
      </c>
      <c r="P115" s="529">
        <v>34832076</v>
      </c>
      <c r="Q115" s="529">
        <v>34832076</v>
      </c>
      <c r="R115" s="528" t="s">
        <v>1534</v>
      </c>
      <c r="S115" s="531" t="s">
        <v>1359</v>
      </c>
      <c r="T115" s="531" t="s">
        <v>1535</v>
      </c>
      <c r="U115" s="531" t="s">
        <v>1536</v>
      </c>
      <c r="V115" s="528">
        <v>3274850</v>
      </c>
      <c r="W115" s="524" t="s">
        <v>1544</v>
      </c>
      <c r="X115" s="532">
        <v>43889</v>
      </c>
      <c r="Y115" s="532">
        <v>43853</v>
      </c>
      <c r="Z115" s="532">
        <v>43860</v>
      </c>
      <c r="AA115" s="532">
        <v>43888</v>
      </c>
      <c r="AB115" s="532">
        <v>43889</v>
      </c>
      <c r="AC115" s="520">
        <f t="shared" si="9"/>
        <v>44219</v>
      </c>
    </row>
    <row r="116" spans="1:29" ht="15.75" customHeight="1" x14ac:dyDescent="0.25">
      <c r="A116">
        <v>635</v>
      </c>
      <c r="B116" s="514" t="s">
        <v>1449</v>
      </c>
      <c r="C116" t="s">
        <v>1545</v>
      </c>
      <c r="D116" t="s">
        <v>443</v>
      </c>
      <c r="E116" t="s">
        <v>1373</v>
      </c>
      <c r="F116" s="516">
        <v>33413200</v>
      </c>
      <c r="G116" s="517">
        <v>80111701</v>
      </c>
      <c r="H116" s="533" t="s">
        <v>1546</v>
      </c>
      <c r="I116" s="517">
        <v>4</v>
      </c>
      <c r="J116" s="517">
        <v>4</v>
      </c>
      <c r="K116" s="517">
        <v>8</v>
      </c>
      <c r="L116" s="517">
        <v>1</v>
      </c>
      <c r="M116" s="116" t="s">
        <v>1375</v>
      </c>
      <c r="N116" s="116" t="s">
        <v>1377</v>
      </c>
      <c r="O116" s="116" t="s">
        <v>1357</v>
      </c>
      <c r="P116" s="518">
        <v>33413200</v>
      </c>
      <c r="Q116" s="518">
        <v>33413200</v>
      </c>
      <c r="R116" s="116" t="s">
        <v>1452</v>
      </c>
      <c r="S116" s="519" t="s">
        <v>1359</v>
      </c>
      <c r="T116" s="519" t="s">
        <v>1453</v>
      </c>
      <c r="U116" s="519" t="s">
        <v>1454</v>
      </c>
      <c r="V116" s="116">
        <v>3274850</v>
      </c>
      <c r="W116" t="s">
        <v>1547</v>
      </c>
      <c r="X116" s="520">
        <v>43937</v>
      </c>
      <c r="Y116" s="520">
        <v>43922</v>
      </c>
      <c r="Z116" s="520">
        <v>43929</v>
      </c>
      <c r="AA116" s="520">
        <v>43936</v>
      </c>
      <c r="AB116" s="520">
        <v>43937</v>
      </c>
      <c r="AC116" s="520">
        <f t="shared" si="9"/>
        <v>44177</v>
      </c>
    </row>
    <row r="117" spans="1:29" ht="15.75" customHeight="1" x14ac:dyDescent="0.25">
      <c r="A117">
        <v>1327</v>
      </c>
      <c r="B117" s="514" t="s">
        <v>1449</v>
      </c>
      <c r="C117" t="s">
        <v>1545</v>
      </c>
      <c r="D117" t="s">
        <v>443</v>
      </c>
      <c r="E117" t="s">
        <v>1373</v>
      </c>
      <c r="F117" s="516">
        <v>6682640</v>
      </c>
      <c r="G117" s="517">
        <v>80111701</v>
      </c>
      <c r="H117" s="116" t="s">
        <v>1461</v>
      </c>
      <c r="I117" s="517">
        <v>4</v>
      </c>
      <c r="J117" s="517">
        <v>4</v>
      </c>
      <c r="K117" s="517">
        <v>8</v>
      </c>
      <c r="L117" s="517">
        <v>1</v>
      </c>
      <c r="M117" s="116" t="s">
        <v>1375</v>
      </c>
      <c r="N117" s="116" t="s">
        <v>1377</v>
      </c>
      <c r="O117" s="116" t="s">
        <v>1357</v>
      </c>
      <c r="P117" s="518">
        <v>6682640</v>
      </c>
      <c r="Q117" s="518">
        <v>6682640</v>
      </c>
      <c r="R117" s="116" t="s">
        <v>1452</v>
      </c>
      <c r="S117" s="519" t="s">
        <v>1359</v>
      </c>
      <c r="T117" s="519" t="s">
        <v>1453</v>
      </c>
      <c r="U117" s="519" t="s">
        <v>1454</v>
      </c>
      <c r="V117" s="116">
        <v>3274850</v>
      </c>
      <c r="W117" t="s">
        <v>1548</v>
      </c>
      <c r="X117" s="520">
        <v>43922</v>
      </c>
      <c r="Y117" s="520">
        <v>43894</v>
      </c>
      <c r="Z117" s="520">
        <v>43901</v>
      </c>
      <c r="AA117" s="520">
        <v>43908</v>
      </c>
      <c r="AB117" s="520">
        <v>43922</v>
      </c>
      <c r="AC117" s="520">
        <f t="shared" si="9"/>
        <v>44162</v>
      </c>
    </row>
    <row r="118" spans="1:29" ht="15.75" customHeight="1" x14ac:dyDescent="0.25">
      <c r="A118">
        <v>1318</v>
      </c>
      <c r="B118" s="514" t="s">
        <v>1449</v>
      </c>
      <c r="C118" t="s">
        <v>1545</v>
      </c>
      <c r="D118" t="s">
        <v>443</v>
      </c>
      <c r="E118" t="s">
        <v>1373</v>
      </c>
      <c r="F118" s="516">
        <v>13386000</v>
      </c>
      <c r="G118" s="517" t="s">
        <v>680</v>
      </c>
      <c r="H118" s="116" t="s">
        <v>1549</v>
      </c>
      <c r="I118" s="517" t="s">
        <v>680</v>
      </c>
      <c r="J118" s="517" t="s">
        <v>680</v>
      </c>
      <c r="K118" s="517" t="s">
        <v>680</v>
      </c>
      <c r="L118" s="517">
        <v>1</v>
      </c>
      <c r="M118" s="116" t="s">
        <v>1401</v>
      </c>
      <c r="N118" s="116" t="s">
        <v>1402</v>
      </c>
      <c r="O118" s="116" t="s">
        <v>1357</v>
      </c>
      <c r="P118" s="518">
        <v>13386000</v>
      </c>
      <c r="Q118" s="518">
        <v>13386000</v>
      </c>
      <c r="R118" s="116" t="s">
        <v>1452</v>
      </c>
      <c r="S118" s="519" t="s">
        <v>1359</v>
      </c>
      <c r="T118" s="519" t="s">
        <v>1453</v>
      </c>
      <c r="U118" s="519" t="s">
        <v>1454</v>
      </c>
      <c r="V118" s="116">
        <v>3274850</v>
      </c>
      <c r="W118" t="s">
        <v>1549</v>
      </c>
      <c r="X118" s="520">
        <v>43861</v>
      </c>
      <c r="Y118" s="520">
        <v>43854</v>
      </c>
      <c r="Z118" s="520">
        <v>43858</v>
      </c>
      <c r="AA118" s="520">
        <v>43860</v>
      </c>
      <c r="AB118" s="520">
        <v>43861</v>
      </c>
      <c r="AC118" s="520" t="e">
        <f t="shared" si="9"/>
        <v>#VALUE!</v>
      </c>
    </row>
    <row r="119" spans="1:29" ht="15.75" customHeight="1" x14ac:dyDescent="0.25">
      <c r="A119">
        <v>631</v>
      </c>
      <c r="B119" s="514" t="s">
        <v>1449</v>
      </c>
      <c r="C119" t="s">
        <v>1545</v>
      </c>
      <c r="D119" t="s">
        <v>443</v>
      </c>
      <c r="E119" t="s">
        <v>1373</v>
      </c>
      <c r="F119" s="516">
        <v>77734375</v>
      </c>
      <c r="G119" s="517">
        <v>80111701</v>
      </c>
      <c r="H119" s="116" t="s">
        <v>1550</v>
      </c>
      <c r="I119" s="517">
        <v>2</v>
      </c>
      <c r="J119" s="517">
        <v>2</v>
      </c>
      <c r="K119" s="517">
        <v>10</v>
      </c>
      <c r="L119" s="517">
        <v>1</v>
      </c>
      <c r="M119" s="116" t="s">
        <v>1375</v>
      </c>
      <c r="N119" s="116" t="s">
        <v>1377</v>
      </c>
      <c r="O119" s="116" t="s">
        <v>1357</v>
      </c>
      <c r="P119" s="518">
        <v>77734375</v>
      </c>
      <c r="Q119" s="518">
        <v>77734375</v>
      </c>
      <c r="R119" s="116" t="s">
        <v>1452</v>
      </c>
      <c r="S119" s="519" t="s">
        <v>1359</v>
      </c>
      <c r="T119" s="519" t="s">
        <v>1453</v>
      </c>
      <c r="U119" s="519" t="s">
        <v>1454</v>
      </c>
      <c r="V119" s="116">
        <v>3274850</v>
      </c>
      <c r="W119" t="s">
        <v>1551</v>
      </c>
      <c r="X119" s="520">
        <v>43879</v>
      </c>
      <c r="Y119" s="520">
        <v>43864</v>
      </c>
      <c r="Z119" s="520">
        <v>43871</v>
      </c>
      <c r="AA119" s="520">
        <v>43878</v>
      </c>
      <c r="AB119" s="520">
        <v>43879</v>
      </c>
      <c r="AC119" s="520">
        <f t="shared" si="9"/>
        <v>44179</v>
      </c>
    </row>
    <row r="120" spans="1:29" ht="15.75" customHeight="1" x14ac:dyDescent="0.25">
      <c r="A120">
        <v>630</v>
      </c>
      <c r="B120" s="514" t="s">
        <v>1449</v>
      </c>
      <c r="C120" t="s">
        <v>1545</v>
      </c>
      <c r="D120" t="s">
        <v>443</v>
      </c>
      <c r="E120" t="s">
        <v>1373</v>
      </c>
      <c r="F120" s="516">
        <v>15143060</v>
      </c>
      <c r="G120" s="517">
        <v>80111701</v>
      </c>
      <c r="H120" s="116" t="s">
        <v>1550</v>
      </c>
      <c r="I120" s="517">
        <v>2</v>
      </c>
      <c r="J120" s="517">
        <v>2</v>
      </c>
      <c r="K120" s="517">
        <v>10</v>
      </c>
      <c r="L120" s="517">
        <v>1</v>
      </c>
      <c r="M120" s="116" t="s">
        <v>1375</v>
      </c>
      <c r="N120" s="116" t="s">
        <v>1377</v>
      </c>
      <c r="O120" s="116" t="s">
        <v>1357</v>
      </c>
      <c r="P120" s="518">
        <v>77734375</v>
      </c>
      <c r="Q120" s="518">
        <v>77734375</v>
      </c>
      <c r="R120" s="116" t="s">
        <v>1452</v>
      </c>
      <c r="S120" s="519" t="s">
        <v>1359</v>
      </c>
      <c r="T120" s="519" t="s">
        <v>1453</v>
      </c>
      <c r="U120" s="519" t="s">
        <v>1454</v>
      </c>
      <c r="V120" s="116">
        <v>3274850</v>
      </c>
      <c r="W120" t="s">
        <v>1458</v>
      </c>
      <c r="X120" s="520">
        <v>43892</v>
      </c>
      <c r="Y120" s="520">
        <v>43875</v>
      </c>
      <c r="Z120" s="520">
        <v>43882</v>
      </c>
      <c r="AA120" s="520">
        <v>43889</v>
      </c>
      <c r="AB120" s="520">
        <v>43892</v>
      </c>
      <c r="AC120" s="520">
        <f t="shared" si="9"/>
        <v>44192</v>
      </c>
    </row>
    <row r="121" spans="1:29" ht="15.75" customHeight="1" x14ac:dyDescent="0.25">
      <c r="A121">
        <v>1330</v>
      </c>
      <c r="B121" s="514" t="s">
        <v>1449</v>
      </c>
      <c r="C121" t="s">
        <v>1545</v>
      </c>
      <c r="D121" t="s">
        <v>443</v>
      </c>
      <c r="E121" t="s">
        <v>1373</v>
      </c>
      <c r="F121" s="516">
        <v>6682640</v>
      </c>
      <c r="G121" s="517">
        <v>80111701</v>
      </c>
      <c r="H121" s="116" t="s">
        <v>1464</v>
      </c>
      <c r="I121" s="517">
        <v>4</v>
      </c>
      <c r="J121" s="517">
        <v>4</v>
      </c>
      <c r="K121" s="517">
        <v>8</v>
      </c>
      <c r="L121" s="517">
        <v>1</v>
      </c>
      <c r="M121" s="116" t="s">
        <v>1375</v>
      </c>
      <c r="N121" s="116" t="s">
        <v>1377</v>
      </c>
      <c r="O121" s="116" t="s">
        <v>1357</v>
      </c>
      <c r="P121" s="518">
        <v>6682640</v>
      </c>
      <c r="Q121" s="518">
        <v>6682640</v>
      </c>
      <c r="R121" s="116" t="s">
        <v>1452</v>
      </c>
      <c r="S121" s="519" t="s">
        <v>1359</v>
      </c>
      <c r="T121" s="519" t="s">
        <v>1453</v>
      </c>
      <c r="U121" s="519" t="s">
        <v>1454</v>
      </c>
      <c r="V121" s="116">
        <v>3274850</v>
      </c>
      <c r="W121" t="s">
        <v>1464</v>
      </c>
      <c r="X121" s="520">
        <v>43922</v>
      </c>
      <c r="Y121" s="520">
        <v>43894</v>
      </c>
      <c r="Z121" s="520">
        <v>43901</v>
      </c>
      <c r="AA121" s="520">
        <v>43908</v>
      </c>
      <c r="AB121" s="520">
        <v>43922</v>
      </c>
      <c r="AC121" s="520">
        <f t="shared" si="9"/>
        <v>44162</v>
      </c>
    </row>
    <row r="122" spans="1:29" ht="15.75" customHeight="1" x14ac:dyDescent="0.25">
      <c r="A122">
        <v>1325</v>
      </c>
      <c r="B122" s="514" t="s">
        <v>1449</v>
      </c>
      <c r="C122" t="s">
        <v>1545</v>
      </c>
      <c r="D122" t="s">
        <v>443</v>
      </c>
      <c r="E122" t="s">
        <v>1373</v>
      </c>
      <c r="F122" s="516">
        <v>6682640</v>
      </c>
      <c r="G122" s="517">
        <v>80111701</v>
      </c>
      <c r="H122" s="116" t="s">
        <v>1450</v>
      </c>
      <c r="I122" s="517">
        <v>4</v>
      </c>
      <c r="J122" s="517">
        <v>4</v>
      </c>
      <c r="K122" s="517">
        <v>8</v>
      </c>
      <c r="L122" s="517">
        <v>1</v>
      </c>
      <c r="M122" s="116" t="s">
        <v>1375</v>
      </c>
      <c r="N122" s="116" t="s">
        <v>1377</v>
      </c>
      <c r="O122" s="116" t="s">
        <v>1357</v>
      </c>
      <c r="P122" s="518">
        <v>6682640</v>
      </c>
      <c r="Q122" s="518">
        <v>6682640</v>
      </c>
      <c r="R122" s="116" t="s">
        <v>1452</v>
      </c>
      <c r="S122" s="519" t="s">
        <v>1359</v>
      </c>
      <c r="T122" s="519" t="s">
        <v>1453</v>
      </c>
      <c r="U122" s="519" t="s">
        <v>1454</v>
      </c>
      <c r="V122" s="116">
        <v>3274850</v>
      </c>
      <c r="W122" t="s">
        <v>1552</v>
      </c>
      <c r="X122" s="520">
        <v>43922</v>
      </c>
      <c r="Y122" s="520">
        <v>43894</v>
      </c>
      <c r="Z122" s="520">
        <v>43901</v>
      </c>
      <c r="AA122" s="520">
        <v>43908</v>
      </c>
      <c r="AB122" s="520">
        <v>43922</v>
      </c>
      <c r="AC122" s="520">
        <f t="shared" si="9"/>
        <v>44162</v>
      </c>
    </row>
    <row r="123" spans="1:29" ht="15.75" customHeight="1" x14ac:dyDescent="0.25">
      <c r="A123">
        <v>629</v>
      </c>
      <c r="B123" s="514" t="s">
        <v>1449</v>
      </c>
      <c r="C123" t="s">
        <v>1545</v>
      </c>
      <c r="D123" t="s">
        <v>443</v>
      </c>
      <c r="E123" t="s">
        <v>1373</v>
      </c>
      <c r="F123" s="516">
        <v>79501065</v>
      </c>
      <c r="G123" s="517">
        <v>80111701</v>
      </c>
      <c r="H123" s="116" t="s">
        <v>1553</v>
      </c>
      <c r="I123" s="517">
        <v>2</v>
      </c>
      <c r="J123" s="517">
        <v>2</v>
      </c>
      <c r="K123" s="517">
        <v>10</v>
      </c>
      <c r="L123" s="517">
        <v>1</v>
      </c>
      <c r="M123" s="116" t="s">
        <v>1375</v>
      </c>
      <c r="N123" s="116" t="s">
        <v>1377</v>
      </c>
      <c r="O123" s="116" t="s">
        <v>1357</v>
      </c>
      <c r="P123" s="518">
        <v>79501065</v>
      </c>
      <c r="Q123" s="518">
        <v>79501065</v>
      </c>
      <c r="R123" s="116" t="s">
        <v>1452</v>
      </c>
      <c r="S123" s="519" t="s">
        <v>1359</v>
      </c>
      <c r="T123" s="519" t="s">
        <v>1453</v>
      </c>
      <c r="U123" s="519" t="s">
        <v>1454</v>
      </c>
      <c r="V123" s="116">
        <v>3274850</v>
      </c>
      <c r="W123" t="s">
        <v>1554</v>
      </c>
      <c r="X123" s="520">
        <v>43879</v>
      </c>
      <c r="Y123" s="520">
        <v>43864</v>
      </c>
      <c r="Z123" s="520">
        <v>43871</v>
      </c>
      <c r="AA123" s="520">
        <v>43878</v>
      </c>
      <c r="AB123" s="520">
        <v>43879</v>
      </c>
      <c r="AC123" s="520">
        <f t="shared" si="9"/>
        <v>44179</v>
      </c>
    </row>
    <row r="124" spans="1:29" ht="15.75" customHeight="1" x14ac:dyDescent="0.25">
      <c r="A124">
        <v>634</v>
      </c>
      <c r="B124" s="514" t="s">
        <v>1449</v>
      </c>
      <c r="C124" t="s">
        <v>1545</v>
      </c>
      <c r="D124" t="s">
        <v>443</v>
      </c>
      <c r="E124" t="s">
        <v>1373</v>
      </c>
      <c r="F124" s="516">
        <v>33413200</v>
      </c>
      <c r="G124" s="517">
        <v>80111701</v>
      </c>
      <c r="H124" s="116" t="s">
        <v>1555</v>
      </c>
      <c r="I124" s="517">
        <v>4</v>
      </c>
      <c r="J124" s="517">
        <v>4</v>
      </c>
      <c r="K124" s="517">
        <v>8</v>
      </c>
      <c r="L124" s="517">
        <v>1</v>
      </c>
      <c r="M124" s="116" t="s">
        <v>1375</v>
      </c>
      <c r="N124" s="116" t="s">
        <v>1377</v>
      </c>
      <c r="O124" s="116" t="s">
        <v>1357</v>
      </c>
      <c r="P124" s="518">
        <v>33413200</v>
      </c>
      <c r="Q124" s="518">
        <v>33413200</v>
      </c>
      <c r="R124" s="116" t="s">
        <v>1452</v>
      </c>
      <c r="S124" s="519" t="s">
        <v>1359</v>
      </c>
      <c r="T124" s="519" t="s">
        <v>1453</v>
      </c>
      <c r="U124" s="519" t="s">
        <v>1454</v>
      </c>
      <c r="V124" s="116">
        <v>3274850</v>
      </c>
      <c r="W124" t="s">
        <v>1556</v>
      </c>
      <c r="X124" s="520">
        <v>43937</v>
      </c>
      <c r="Y124" s="520">
        <v>43922</v>
      </c>
      <c r="Z124" s="520">
        <v>43929</v>
      </c>
      <c r="AA124" s="520">
        <v>43936</v>
      </c>
      <c r="AB124" s="520">
        <v>43937</v>
      </c>
      <c r="AC124" s="520">
        <f t="shared" si="9"/>
        <v>44177</v>
      </c>
    </row>
    <row r="125" spans="1:29" ht="15.75" customHeight="1" x14ac:dyDescent="0.25">
      <c r="A125">
        <v>633</v>
      </c>
      <c r="B125" s="514" t="s">
        <v>1449</v>
      </c>
      <c r="C125" t="s">
        <v>1545</v>
      </c>
      <c r="D125" t="s">
        <v>443</v>
      </c>
      <c r="E125" t="s">
        <v>1373</v>
      </c>
      <c r="F125" s="516">
        <v>27595973</v>
      </c>
      <c r="G125" s="517">
        <v>80111701</v>
      </c>
      <c r="H125" s="116" t="s">
        <v>1557</v>
      </c>
      <c r="I125" s="517">
        <v>2</v>
      </c>
      <c r="J125" s="517">
        <v>2</v>
      </c>
      <c r="K125" s="517">
        <v>10</v>
      </c>
      <c r="L125" s="517">
        <v>1</v>
      </c>
      <c r="M125" s="116" t="s">
        <v>1375</v>
      </c>
      <c r="N125" s="116" t="s">
        <v>1377</v>
      </c>
      <c r="O125" s="116" t="s">
        <v>1357</v>
      </c>
      <c r="P125" s="518">
        <v>27595973</v>
      </c>
      <c r="Q125" s="518">
        <v>27595973</v>
      </c>
      <c r="R125" s="116" t="s">
        <v>1452</v>
      </c>
      <c r="S125" s="519" t="s">
        <v>1359</v>
      </c>
      <c r="T125" s="519" t="s">
        <v>1453</v>
      </c>
      <c r="U125" s="519" t="s">
        <v>1454</v>
      </c>
      <c r="V125" s="116">
        <v>3274850</v>
      </c>
      <c r="W125" t="s">
        <v>1465</v>
      </c>
      <c r="X125" s="520">
        <v>43892</v>
      </c>
      <c r="Y125" s="520">
        <v>43875</v>
      </c>
      <c r="Z125" s="520">
        <v>43882</v>
      </c>
      <c r="AA125" s="520">
        <v>43889</v>
      </c>
      <c r="AB125" s="520">
        <v>43892</v>
      </c>
      <c r="AC125" s="520">
        <f t="shared" si="9"/>
        <v>44192</v>
      </c>
    </row>
    <row r="126" spans="1:29" ht="15.75" customHeight="1" x14ac:dyDescent="0.25">
      <c r="A126">
        <v>632</v>
      </c>
      <c r="B126" s="514" t="s">
        <v>1449</v>
      </c>
      <c r="C126" t="s">
        <v>1545</v>
      </c>
      <c r="D126" t="s">
        <v>443</v>
      </c>
      <c r="E126" t="s">
        <v>1373</v>
      </c>
      <c r="F126" s="516">
        <v>76879200</v>
      </c>
      <c r="G126" s="517">
        <v>80111701</v>
      </c>
      <c r="H126" s="116" t="s">
        <v>1558</v>
      </c>
      <c r="I126" s="517">
        <v>2</v>
      </c>
      <c r="J126" s="517">
        <v>2</v>
      </c>
      <c r="K126" s="517">
        <v>10</v>
      </c>
      <c r="L126" s="517">
        <v>1</v>
      </c>
      <c r="M126" s="116" t="s">
        <v>1375</v>
      </c>
      <c r="N126" s="116" t="s">
        <v>1377</v>
      </c>
      <c r="O126" s="116" t="s">
        <v>1357</v>
      </c>
      <c r="P126" s="518">
        <v>76879200</v>
      </c>
      <c r="Q126" s="518">
        <v>76879200</v>
      </c>
      <c r="R126" s="116" t="s">
        <v>1452</v>
      </c>
      <c r="S126" s="519" t="s">
        <v>1359</v>
      </c>
      <c r="T126" s="519" t="s">
        <v>1453</v>
      </c>
      <c r="U126" s="519" t="s">
        <v>1454</v>
      </c>
      <c r="V126" s="116">
        <v>3274850</v>
      </c>
      <c r="W126" t="s">
        <v>1459</v>
      </c>
      <c r="X126" s="520">
        <v>43892</v>
      </c>
      <c r="Y126" s="520">
        <v>43875</v>
      </c>
      <c r="Z126" s="520">
        <v>43882</v>
      </c>
      <c r="AA126" s="520">
        <v>43889</v>
      </c>
      <c r="AB126" s="520">
        <v>43832</v>
      </c>
      <c r="AC126" s="520">
        <f t="shared" si="9"/>
        <v>44192</v>
      </c>
    </row>
    <row r="127" spans="1:29" ht="15.75" customHeight="1" x14ac:dyDescent="0.25">
      <c r="A127">
        <v>1372</v>
      </c>
      <c r="B127" s="514" t="s">
        <v>1449</v>
      </c>
      <c r="C127" t="s">
        <v>1545</v>
      </c>
      <c r="D127" t="s">
        <v>443</v>
      </c>
      <c r="E127" t="s">
        <v>1559</v>
      </c>
      <c r="F127" s="516">
        <v>5412900</v>
      </c>
      <c r="G127" s="517" t="s">
        <v>680</v>
      </c>
      <c r="H127" s="116" t="s">
        <v>1469</v>
      </c>
      <c r="I127" s="517" t="s">
        <v>680</v>
      </c>
      <c r="J127" s="517" t="s">
        <v>680</v>
      </c>
      <c r="K127" s="517" t="s">
        <v>680</v>
      </c>
      <c r="L127" s="517">
        <v>1</v>
      </c>
      <c r="M127" s="116" t="s">
        <v>1364</v>
      </c>
      <c r="N127" s="116" t="s">
        <v>1364</v>
      </c>
      <c r="O127" s="116" t="s">
        <v>1357</v>
      </c>
      <c r="P127" s="518">
        <v>5412900</v>
      </c>
      <c r="Q127" s="518">
        <v>5412900</v>
      </c>
      <c r="R127" s="116" t="s">
        <v>1452</v>
      </c>
      <c r="S127" s="519" t="s">
        <v>1359</v>
      </c>
      <c r="T127" s="519" t="s">
        <v>1453</v>
      </c>
      <c r="U127" s="519" t="s">
        <v>1454</v>
      </c>
      <c r="V127" s="116">
        <v>3274850</v>
      </c>
      <c r="W127" t="s">
        <v>1469</v>
      </c>
      <c r="X127" s="520">
        <v>44013</v>
      </c>
      <c r="Y127" s="520">
        <v>44013</v>
      </c>
      <c r="AC127" s="520" t="e">
        <f t="shared" si="9"/>
        <v>#VALUE!</v>
      </c>
    </row>
    <row r="128" spans="1:29" ht="15.75" customHeight="1" x14ac:dyDescent="0.25">
      <c r="A128">
        <v>636</v>
      </c>
      <c r="B128" s="514" t="s">
        <v>1449</v>
      </c>
      <c r="C128" t="s">
        <v>1545</v>
      </c>
      <c r="D128" t="s">
        <v>443</v>
      </c>
      <c r="E128" t="s">
        <v>1559</v>
      </c>
      <c r="F128" s="516">
        <v>3586100</v>
      </c>
      <c r="G128" s="517" t="s">
        <v>680</v>
      </c>
      <c r="H128" s="116" t="s">
        <v>1560</v>
      </c>
      <c r="I128" s="517" t="s">
        <v>680</v>
      </c>
      <c r="J128" s="517" t="s">
        <v>680</v>
      </c>
      <c r="K128" s="517" t="s">
        <v>680</v>
      </c>
      <c r="L128" s="517">
        <v>1</v>
      </c>
      <c r="M128" s="116"/>
      <c r="N128" s="116"/>
      <c r="O128" s="116" t="s">
        <v>1357</v>
      </c>
      <c r="P128" s="518">
        <v>3586100</v>
      </c>
      <c r="Q128" s="518">
        <v>3586100</v>
      </c>
      <c r="R128" s="116" t="s">
        <v>1452</v>
      </c>
      <c r="S128" s="519" t="s">
        <v>1359</v>
      </c>
      <c r="T128" s="519" t="s">
        <v>1453</v>
      </c>
      <c r="U128" s="519" t="s">
        <v>1454</v>
      </c>
      <c r="V128" s="116">
        <v>3274850</v>
      </c>
      <c r="AC128" s="520" t="e">
        <f t="shared" si="9"/>
        <v>#VALUE!</v>
      </c>
    </row>
    <row r="129" spans="1:29" ht="15.75" customHeight="1" x14ac:dyDescent="0.25">
      <c r="A129">
        <v>1373</v>
      </c>
      <c r="B129" s="514" t="s">
        <v>1449</v>
      </c>
      <c r="C129" t="s">
        <v>1545</v>
      </c>
      <c r="D129" t="s">
        <v>443</v>
      </c>
      <c r="E129" t="s">
        <v>1470</v>
      </c>
      <c r="F129" s="516">
        <v>20000000000</v>
      </c>
      <c r="G129" s="517" t="s">
        <v>680</v>
      </c>
      <c r="H129" s="116" t="s">
        <v>1469</v>
      </c>
      <c r="I129" s="517" t="s">
        <v>680</v>
      </c>
      <c r="J129" s="517" t="s">
        <v>680</v>
      </c>
      <c r="K129" s="517" t="s">
        <v>680</v>
      </c>
      <c r="L129" s="517">
        <v>1</v>
      </c>
      <c r="M129" s="116" t="s">
        <v>1364</v>
      </c>
      <c r="N129" s="116" t="s">
        <v>1364</v>
      </c>
      <c r="O129" s="116" t="s">
        <v>1357</v>
      </c>
      <c r="P129" s="518">
        <v>20000000000</v>
      </c>
      <c r="Q129" s="518">
        <v>20000000000</v>
      </c>
      <c r="R129" s="116" t="s">
        <v>1452</v>
      </c>
      <c r="S129" s="519" t="s">
        <v>1359</v>
      </c>
      <c r="T129" s="519" t="s">
        <v>1453</v>
      </c>
      <c r="U129" s="519" t="s">
        <v>1454</v>
      </c>
      <c r="V129" s="116">
        <v>3274850</v>
      </c>
      <c r="W129" t="s">
        <v>1469</v>
      </c>
      <c r="X129" s="520">
        <v>44013</v>
      </c>
      <c r="Y129" s="520">
        <v>44013</v>
      </c>
      <c r="Z129" s="520">
        <v>44013</v>
      </c>
      <c r="AA129" s="520">
        <v>44013</v>
      </c>
      <c r="AB129" s="520">
        <v>44013</v>
      </c>
      <c r="AC129" s="520" t="e">
        <f t="shared" si="9"/>
        <v>#VALUE!</v>
      </c>
    </row>
    <row r="130" spans="1:29" ht="15.75" customHeight="1" x14ac:dyDescent="0.25">
      <c r="A130">
        <v>674</v>
      </c>
      <c r="B130" s="514" t="s">
        <v>1449</v>
      </c>
      <c r="C130" t="s">
        <v>1545</v>
      </c>
      <c r="D130" t="s">
        <v>443</v>
      </c>
      <c r="E130" t="s">
        <v>1470</v>
      </c>
      <c r="F130" s="516">
        <v>49648569</v>
      </c>
      <c r="G130" s="517" t="s">
        <v>680</v>
      </c>
      <c r="H130" s="116" t="s">
        <v>1561</v>
      </c>
      <c r="I130" s="517" t="s">
        <v>680</v>
      </c>
      <c r="J130" s="517" t="s">
        <v>680</v>
      </c>
      <c r="K130" s="517" t="s">
        <v>680</v>
      </c>
      <c r="L130" s="517">
        <v>1</v>
      </c>
      <c r="M130" s="116"/>
      <c r="N130" s="116"/>
      <c r="O130" s="116" t="s">
        <v>1357</v>
      </c>
      <c r="P130" s="518">
        <v>49648569</v>
      </c>
      <c r="Q130" s="518">
        <v>49648569</v>
      </c>
      <c r="R130" s="116" t="s">
        <v>1452</v>
      </c>
      <c r="S130" s="519" t="s">
        <v>1359</v>
      </c>
      <c r="T130" s="519" t="s">
        <v>1453</v>
      </c>
      <c r="U130" s="519" t="s">
        <v>1454</v>
      </c>
      <c r="V130" s="116">
        <v>3274850</v>
      </c>
      <c r="AC130" s="520" t="e">
        <f t="shared" si="9"/>
        <v>#VALUE!</v>
      </c>
    </row>
    <row r="131" spans="1:29" ht="15.75" customHeight="1" x14ac:dyDescent="0.25">
      <c r="A131">
        <v>921</v>
      </c>
      <c r="B131" s="514" t="s">
        <v>1416</v>
      </c>
      <c r="C131" t="s">
        <v>89</v>
      </c>
      <c r="D131" t="s">
        <v>90</v>
      </c>
      <c r="E131" t="s">
        <v>1373</v>
      </c>
      <c r="F131" s="516">
        <v>64264000</v>
      </c>
      <c r="G131" s="517">
        <v>80111701</v>
      </c>
      <c r="H131" s="116" t="s">
        <v>1562</v>
      </c>
      <c r="I131" s="517">
        <v>1</v>
      </c>
      <c r="J131" s="517">
        <v>1</v>
      </c>
      <c r="K131" s="517">
        <v>340</v>
      </c>
      <c r="L131" s="517">
        <v>1</v>
      </c>
      <c r="M131" s="116" t="s">
        <v>1375</v>
      </c>
      <c r="N131" s="116" t="s">
        <v>1377</v>
      </c>
      <c r="O131" s="116" t="s">
        <v>1357</v>
      </c>
      <c r="P131" s="518">
        <v>64264000</v>
      </c>
      <c r="Q131" s="518">
        <v>64264000</v>
      </c>
      <c r="R131" s="116" t="s">
        <v>1563</v>
      </c>
      <c r="S131" s="519" t="s">
        <v>1359</v>
      </c>
      <c r="T131" s="519" t="s">
        <v>1564</v>
      </c>
      <c r="U131" s="519" t="s">
        <v>1565</v>
      </c>
      <c r="V131" s="116">
        <v>3274850</v>
      </c>
      <c r="W131" t="s">
        <v>1562</v>
      </c>
      <c r="X131" s="520">
        <v>43857</v>
      </c>
      <c r="Y131" s="520">
        <v>43843</v>
      </c>
      <c r="Z131" s="520">
        <v>43847</v>
      </c>
      <c r="AA131" s="520">
        <v>43850</v>
      </c>
      <c r="AB131" s="520">
        <v>43857</v>
      </c>
    </row>
    <row r="132" spans="1:29" ht="15.75" customHeight="1" x14ac:dyDescent="0.25">
      <c r="A132">
        <v>920</v>
      </c>
      <c r="B132" s="514" t="s">
        <v>1416</v>
      </c>
      <c r="C132" t="s">
        <v>89</v>
      </c>
      <c r="D132" t="s">
        <v>90</v>
      </c>
      <c r="E132" t="s">
        <v>1373</v>
      </c>
      <c r="F132" s="516">
        <v>78260000</v>
      </c>
      <c r="G132" s="517">
        <v>80111701</v>
      </c>
      <c r="H132" s="116" t="s">
        <v>1566</v>
      </c>
      <c r="I132" s="517">
        <v>1</v>
      </c>
      <c r="J132" s="517">
        <v>1</v>
      </c>
      <c r="K132" s="517">
        <v>340</v>
      </c>
      <c r="L132" s="517">
        <v>1</v>
      </c>
      <c r="M132" s="116" t="s">
        <v>1375</v>
      </c>
      <c r="N132" s="116" t="s">
        <v>1377</v>
      </c>
      <c r="O132" s="116" t="s">
        <v>1357</v>
      </c>
      <c r="P132" s="518">
        <v>78260000</v>
      </c>
      <c r="Q132" s="518">
        <v>78260000</v>
      </c>
      <c r="R132" s="116" t="s">
        <v>1563</v>
      </c>
      <c r="S132" s="519" t="s">
        <v>1359</v>
      </c>
      <c r="T132" s="519" t="s">
        <v>1564</v>
      </c>
      <c r="U132" s="519" t="s">
        <v>1565</v>
      </c>
      <c r="V132" s="116">
        <v>3274850</v>
      </c>
      <c r="W132" t="s">
        <v>1566</v>
      </c>
      <c r="X132" s="520">
        <v>43857</v>
      </c>
      <c r="Y132" s="520">
        <v>43843</v>
      </c>
      <c r="Z132" s="520">
        <v>43847</v>
      </c>
      <c r="AA132" s="520">
        <v>43850</v>
      </c>
      <c r="AB132" s="520">
        <v>43857</v>
      </c>
    </row>
    <row r="133" spans="1:29" ht="15.75" customHeight="1" x14ac:dyDescent="0.25">
      <c r="A133">
        <v>922</v>
      </c>
      <c r="B133" s="514" t="s">
        <v>1416</v>
      </c>
      <c r="C133" t="s">
        <v>89</v>
      </c>
      <c r="D133" t="s">
        <v>90</v>
      </c>
      <c r="E133" t="s">
        <v>1373</v>
      </c>
      <c r="F133" s="516">
        <v>50518000</v>
      </c>
      <c r="G133" s="517">
        <v>80111701</v>
      </c>
      <c r="H133" s="116" t="s">
        <v>1567</v>
      </c>
      <c r="I133" s="517">
        <v>1</v>
      </c>
      <c r="J133" s="517">
        <v>1</v>
      </c>
      <c r="K133" s="517">
        <v>342</v>
      </c>
      <c r="L133" s="517">
        <v>1</v>
      </c>
      <c r="M133" s="116" t="s">
        <v>1375</v>
      </c>
      <c r="N133" s="116" t="s">
        <v>1377</v>
      </c>
      <c r="O133" s="116" t="s">
        <v>1357</v>
      </c>
      <c r="P133" s="518">
        <v>50518000</v>
      </c>
      <c r="Q133" s="518">
        <v>50518000</v>
      </c>
      <c r="R133" s="116" t="s">
        <v>1563</v>
      </c>
      <c r="S133" s="519" t="s">
        <v>1359</v>
      </c>
      <c r="T133" s="519" t="s">
        <v>1564</v>
      </c>
      <c r="U133" s="519" t="s">
        <v>1565</v>
      </c>
      <c r="V133" s="116">
        <v>3274850</v>
      </c>
      <c r="W133" t="s">
        <v>1567</v>
      </c>
      <c r="X133" s="520">
        <v>43857</v>
      </c>
      <c r="Y133" s="520">
        <v>43843</v>
      </c>
      <c r="Z133" s="520">
        <v>43847</v>
      </c>
      <c r="AA133" s="520">
        <v>43850</v>
      </c>
      <c r="AB133" s="520">
        <v>43857</v>
      </c>
    </row>
    <row r="134" spans="1:29" ht="15.75" customHeight="1" x14ac:dyDescent="0.25">
      <c r="A134">
        <v>923</v>
      </c>
      <c r="B134" s="514" t="s">
        <v>1416</v>
      </c>
      <c r="C134" t="s">
        <v>89</v>
      </c>
      <c r="D134" t="s">
        <v>90</v>
      </c>
      <c r="E134" t="s">
        <v>1373</v>
      </c>
      <c r="F134" s="516">
        <v>50518000</v>
      </c>
      <c r="G134" s="517">
        <v>80111701</v>
      </c>
      <c r="H134" s="116" t="s">
        <v>1567</v>
      </c>
      <c r="I134" s="517">
        <v>1</v>
      </c>
      <c r="J134" s="517">
        <v>1</v>
      </c>
      <c r="K134" s="517">
        <v>340</v>
      </c>
      <c r="L134" s="517">
        <v>1</v>
      </c>
      <c r="M134" s="116" t="s">
        <v>1375</v>
      </c>
      <c r="N134" s="116" t="s">
        <v>1377</v>
      </c>
      <c r="O134" s="116" t="s">
        <v>1357</v>
      </c>
      <c r="P134" s="518">
        <v>50518000</v>
      </c>
      <c r="Q134" s="518">
        <v>50518000</v>
      </c>
      <c r="R134" s="116" t="s">
        <v>1563</v>
      </c>
      <c r="S134" s="519" t="s">
        <v>1359</v>
      </c>
      <c r="T134" s="519" t="s">
        <v>1564</v>
      </c>
      <c r="U134" s="519" t="s">
        <v>1565</v>
      </c>
      <c r="V134" s="116">
        <v>3274850</v>
      </c>
      <c r="W134" t="s">
        <v>1567</v>
      </c>
      <c r="X134" s="520">
        <v>43857</v>
      </c>
      <c r="Y134" s="520">
        <v>43843</v>
      </c>
      <c r="Z134" s="520">
        <v>43847</v>
      </c>
      <c r="AA134" s="520">
        <v>43850</v>
      </c>
      <c r="AB134" s="520">
        <v>43857</v>
      </c>
    </row>
    <row r="135" spans="1:29" ht="15.75" customHeight="1" x14ac:dyDescent="0.25">
      <c r="A135">
        <v>1291</v>
      </c>
      <c r="B135" s="514" t="s">
        <v>1447</v>
      </c>
      <c r="C135" t="s">
        <v>235</v>
      </c>
      <c r="D135" t="s">
        <v>243</v>
      </c>
      <c r="E135" t="s">
        <v>1568</v>
      </c>
      <c r="F135" s="516">
        <v>474106255</v>
      </c>
      <c r="G135" s="517" t="s">
        <v>680</v>
      </c>
      <c r="H135" s="116" t="s">
        <v>1469</v>
      </c>
      <c r="I135" s="517" t="s">
        <v>680</v>
      </c>
      <c r="J135" s="517" t="s">
        <v>680</v>
      </c>
      <c r="K135" s="517" t="s">
        <v>680</v>
      </c>
      <c r="L135" s="517">
        <v>1</v>
      </c>
      <c r="M135" s="116" t="s">
        <v>1364</v>
      </c>
      <c r="N135" s="116" t="s">
        <v>1364</v>
      </c>
      <c r="O135" s="116" t="s">
        <v>1357</v>
      </c>
      <c r="P135" s="518">
        <v>474106255</v>
      </c>
      <c r="Q135" s="518">
        <v>474106255</v>
      </c>
      <c r="R135" s="116" t="s">
        <v>1358</v>
      </c>
      <c r="S135" s="519" t="s">
        <v>1359</v>
      </c>
      <c r="T135" s="519" t="s">
        <v>1360</v>
      </c>
      <c r="U135" s="519" t="s">
        <v>1361</v>
      </c>
      <c r="V135" s="116">
        <v>3274850</v>
      </c>
      <c r="W135" t="s">
        <v>1469</v>
      </c>
      <c r="X135" s="520">
        <v>43981</v>
      </c>
      <c r="AB135" s="520">
        <v>43981</v>
      </c>
      <c r="AC135" s="532" t="e">
        <f t="shared" ref="AC135:AC140" si="10">+X135+(30*K135)</f>
        <v>#VALUE!</v>
      </c>
    </row>
    <row r="136" spans="1:29" ht="15.75" customHeight="1" x14ac:dyDescent="0.25">
      <c r="A136">
        <v>1286</v>
      </c>
      <c r="B136" s="514" t="s">
        <v>1447</v>
      </c>
      <c r="C136" t="s">
        <v>235</v>
      </c>
      <c r="D136" t="s">
        <v>243</v>
      </c>
      <c r="E136" t="s">
        <v>1373</v>
      </c>
      <c r="F136" s="516">
        <v>75715300</v>
      </c>
      <c r="G136" s="517">
        <v>80111701</v>
      </c>
      <c r="H136" s="116" t="s">
        <v>1463</v>
      </c>
      <c r="I136" s="517">
        <v>2</v>
      </c>
      <c r="J136" s="517">
        <v>2</v>
      </c>
      <c r="K136" s="517">
        <v>10</v>
      </c>
      <c r="L136" s="517">
        <v>1</v>
      </c>
      <c r="M136" s="116" t="s">
        <v>1375</v>
      </c>
      <c r="N136" s="116" t="s">
        <v>1377</v>
      </c>
      <c r="O136" s="116" t="s">
        <v>1357</v>
      </c>
      <c r="P136" s="518">
        <v>75715300</v>
      </c>
      <c r="Q136" s="518">
        <v>75715300</v>
      </c>
      <c r="R136" s="116" t="s">
        <v>1358</v>
      </c>
      <c r="S136" s="519" t="s">
        <v>1359</v>
      </c>
      <c r="T136" s="519" t="s">
        <v>1360</v>
      </c>
      <c r="U136" s="519" t="s">
        <v>1361</v>
      </c>
      <c r="V136" s="116">
        <v>3274850</v>
      </c>
      <c r="W136" t="s">
        <v>1463</v>
      </c>
      <c r="X136" s="520">
        <v>43875</v>
      </c>
      <c r="Y136" s="520">
        <v>43857</v>
      </c>
      <c r="Z136" s="520">
        <v>43864</v>
      </c>
      <c r="AA136" s="520">
        <v>43867</v>
      </c>
      <c r="AB136" s="520">
        <v>43875</v>
      </c>
      <c r="AC136" s="532">
        <f t="shared" si="10"/>
        <v>44175</v>
      </c>
    </row>
    <row r="137" spans="1:29" ht="15.75" customHeight="1" x14ac:dyDescent="0.25">
      <c r="A137">
        <v>537</v>
      </c>
      <c r="B137" s="514" t="s">
        <v>1447</v>
      </c>
      <c r="C137" t="s">
        <v>235</v>
      </c>
      <c r="D137" t="s">
        <v>243</v>
      </c>
      <c r="E137" t="s">
        <v>1373</v>
      </c>
      <c r="F137" s="516">
        <v>27497400</v>
      </c>
      <c r="G137" s="517">
        <v>80111701</v>
      </c>
      <c r="H137" s="116" t="s">
        <v>1394</v>
      </c>
      <c r="I137" s="517">
        <v>3</v>
      </c>
      <c r="J137" s="517">
        <v>3</v>
      </c>
      <c r="K137" s="517">
        <v>10</v>
      </c>
      <c r="L137" s="517">
        <v>1</v>
      </c>
      <c r="M137" s="116" t="s">
        <v>1375</v>
      </c>
      <c r="N137" s="116" t="s">
        <v>1377</v>
      </c>
      <c r="O137" s="116" t="s">
        <v>1357</v>
      </c>
      <c r="P137" s="518">
        <v>27497400</v>
      </c>
      <c r="Q137" s="518">
        <v>27497400</v>
      </c>
      <c r="R137" s="116" t="s">
        <v>1358</v>
      </c>
      <c r="S137" s="519" t="s">
        <v>1359</v>
      </c>
      <c r="T137" s="519" t="s">
        <v>1360</v>
      </c>
      <c r="U137" s="519" t="s">
        <v>1361</v>
      </c>
      <c r="V137" s="116">
        <v>3274850</v>
      </c>
      <c r="W137" t="s">
        <v>1394</v>
      </c>
      <c r="X137" s="520">
        <v>43895</v>
      </c>
      <c r="Y137" s="520">
        <v>43882</v>
      </c>
      <c r="Z137" s="520">
        <v>43888</v>
      </c>
      <c r="AA137" s="520">
        <v>43888</v>
      </c>
      <c r="AB137" s="520">
        <v>43895</v>
      </c>
      <c r="AC137" s="532">
        <f t="shared" si="10"/>
        <v>44195</v>
      </c>
    </row>
    <row r="138" spans="1:29" ht="15.75" customHeight="1" x14ac:dyDescent="0.25">
      <c r="A138">
        <v>1244</v>
      </c>
      <c r="B138" s="514" t="s">
        <v>1447</v>
      </c>
      <c r="C138" t="s">
        <v>235</v>
      </c>
      <c r="D138" t="s">
        <v>243</v>
      </c>
      <c r="E138" t="s">
        <v>1373</v>
      </c>
      <c r="F138" s="516">
        <v>62150200</v>
      </c>
      <c r="G138" s="517">
        <v>80111701</v>
      </c>
      <c r="H138" s="116" t="s">
        <v>1569</v>
      </c>
      <c r="I138" s="517">
        <v>1</v>
      </c>
      <c r="J138" s="517">
        <v>2</v>
      </c>
      <c r="K138" s="517">
        <v>10</v>
      </c>
      <c r="L138" s="517">
        <v>1</v>
      </c>
      <c r="M138" s="116" t="s">
        <v>1375</v>
      </c>
      <c r="N138" s="116" t="s">
        <v>1377</v>
      </c>
      <c r="O138" s="116" t="s">
        <v>1357</v>
      </c>
      <c r="P138" s="518">
        <v>62150200</v>
      </c>
      <c r="Q138" s="518">
        <v>62150200</v>
      </c>
      <c r="R138" s="116" t="s">
        <v>1358</v>
      </c>
      <c r="S138" s="519" t="s">
        <v>1359</v>
      </c>
      <c r="T138" s="519" t="s">
        <v>1360</v>
      </c>
      <c r="U138" s="519" t="s">
        <v>1361</v>
      </c>
      <c r="V138" s="116">
        <v>3274850</v>
      </c>
      <c r="W138" t="s">
        <v>1569</v>
      </c>
      <c r="X138" s="520">
        <v>43875</v>
      </c>
      <c r="Y138" s="520">
        <v>43857</v>
      </c>
      <c r="Z138" s="520">
        <v>43864</v>
      </c>
      <c r="AA138" s="520">
        <v>43867</v>
      </c>
      <c r="AB138" s="520">
        <v>43875</v>
      </c>
      <c r="AC138" s="532">
        <f t="shared" si="10"/>
        <v>44175</v>
      </c>
    </row>
    <row r="139" spans="1:29" ht="15.75" customHeight="1" x14ac:dyDescent="0.25">
      <c r="A139">
        <v>1263</v>
      </c>
      <c r="B139" s="514" t="s">
        <v>1447</v>
      </c>
      <c r="C139" t="s">
        <v>235</v>
      </c>
      <c r="D139" t="s">
        <v>243</v>
      </c>
      <c r="E139" t="s">
        <v>1373</v>
      </c>
      <c r="F139" s="516">
        <v>62150200</v>
      </c>
      <c r="G139" s="517">
        <v>80111701</v>
      </c>
      <c r="H139" s="116" t="s">
        <v>1570</v>
      </c>
      <c r="I139" s="517">
        <v>1</v>
      </c>
      <c r="J139" s="517">
        <v>2</v>
      </c>
      <c r="K139" s="517">
        <v>10</v>
      </c>
      <c r="L139" s="517">
        <v>1</v>
      </c>
      <c r="M139" s="116" t="s">
        <v>1375</v>
      </c>
      <c r="N139" s="116" t="s">
        <v>1377</v>
      </c>
      <c r="O139" s="116" t="s">
        <v>1357</v>
      </c>
      <c r="P139" s="518">
        <v>62150200</v>
      </c>
      <c r="Q139" s="518">
        <v>62150200</v>
      </c>
      <c r="R139" s="116" t="s">
        <v>1358</v>
      </c>
      <c r="S139" s="519" t="s">
        <v>1359</v>
      </c>
      <c r="T139" s="519" t="s">
        <v>1360</v>
      </c>
      <c r="U139" s="519" t="s">
        <v>1361</v>
      </c>
      <c r="V139" s="116">
        <v>3274850</v>
      </c>
      <c r="W139" t="s">
        <v>1570</v>
      </c>
      <c r="X139" s="520">
        <v>43875</v>
      </c>
      <c r="Y139" s="520">
        <v>43857</v>
      </c>
      <c r="Z139" s="520">
        <v>43864</v>
      </c>
      <c r="AA139" s="520">
        <v>43867</v>
      </c>
      <c r="AB139" s="520">
        <v>43875</v>
      </c>
      <c r="AC139" s="532">
        <f t="shared" si="10"/>
        <v>44175</v>
      </c>
    </row>
    <row r="140" spans="1:29" ht="15.75" customHeight="1" x14ac:dyDescent="0.25">
      <c r="A140">
        <v>1245</v>
      </c>
      <c r="B140" s="514" t="s">
        <v>1447</v>
      </c>
      <c r="C140" t="s">
        <v>235</v>
      </c>
      <c r="D140" t="s">
        <v>243</v>
      </c>
      <c r="E140" t="s">
        <v>1373</v>
      </c>
      <c r="F140" s="516">
        <v>62150200</v>
      </c>
      <c r="G140" s="517">
        <v>80111701</v>
      </c>
      <c r="H140" s="116" t="s">
        <v>1571</v>
      </c>
      <c r="I140" s="517">
        <v>1</v>
      </c>
      <c r="J140" s="517">
        <v>2</v>
      </c>
      <c r="K140" s="517">
        <v>10</v>
      </c>
      <c r="L140" s="517">
        <v>1</v>
      </c>
      <c r="M140" s="116" t="s">
        <v>1375</v>
      </c>
      <c r="N140" s="116" t="s">
        <v>1377</v>
      </c>
      <c r="O140" s="116" t="s">
        <v>1357</v>
      </c>
      <c r="P140" s="518">
        <v>62150200</v>
      </c>
      <c r="Q140" s="518">
        <v>62150200</v>
      </c>
      <c r="R140" s="116" t="s">
        <v>1358</v>
      </c>
      <c r="S140" s="519" t="s">
        <v>1359</v>
      </c>
      <c r="T140" s="519" t="s">
        <v>1360</v>
      </c>
      <c r="U140" s="519" t="s">
        <v>1361</v>
      </c>
      <c r="V140" s="116">
        <v>3274850</v>
      </c>
      <c r="W140" t="s">
        <v>1571</v>
      </c>
      <c r="X140" s="520">
        <v>43875</v>
      </c>
      <c r="Y140" s="520">
        <v>43857</v>
      </c>
      <c r="Z140" s="520">
        <v>43864</v>
      </c>
      <c r="AA140" s="520">
        <v>43867</v>
      </c>
      <c r="AB140" s="520">
        <v>43875</v>
      </c>
      <c r="AC140" s="532">
        <f t="shared" si="10"/>
        <v>44175</v>
      </c>
    </row>
    <row r="141" spans="1:29" ht="15.75" customHeight="1" x14ac:dyDescent="0.25">
      <c r="A141">
        <v>1264</v>
      </c>
      <c r="B141" s="514" t="s">
        <v>1447</v>
      </c>
      <c r="C141" t="s">
        <v>235</v>
      </c>
      <c r="D141" t="s">
        <v>243</v>
      </c>
      <c r="E141" t="s">
        <v>1373</v>
      </c>
      <c r="F141" s="516">
        <v>62150200</v>
      </c>
      <c r="G141" s="517">
        <v>80111701</v>
      </c>
      <c r="H141" s="116" t="s">
        <v>1572</v>
      </c>
      <c r="I141" s="517">
        <v>1</v>
      </c>
      <c r="J141" s="517">
        <v>2</v>
      </c>
      <c r="K141" s="517">
        <v>10</v>
      </c>
      <c r="L141" s="517">
        <v>1</v>
      </c>
      <c r="M141" s="116" t="s">
        <v>1375</v>
      </c>
      <c r="N141" s="116" t="s">
        <v>1377</v>
      </c>
      <c r="O141" s="116" t="s">
        <v>1357</v>
      </c>
      <c r="P141" s="518">
        <v>62150200</v>
      </c>
      <c r="Q141" s="518">
        <v>62150200</v>
      </c>
      <c r="R141" s="116" t="s">
        <v>1452</v>
      </c>
      <c r="S141" s="519" t="s">
        <v>1359</v>
      </c>
      <c r="T141" s="519" t="s">
        <v>1360</v>
      </c>
      <c r="U141" s="519" t="s">
        <v>1361</v>
      </c>
      <c r="V141" s="116">
        <v>3274850</v>
      </c>
      <c r="W141" t="s">
        <v>1572</v>
      </c>
      <c r="X141" s="520">
        <v>43875</v>
      </c>
      <c r="Y141" s="520">
        <v>43857</v>
      </c>
      <c r="Z141" s="520">
        <v>43864</v>
      </c>
      <c r="AA141" s="520">
        <v>43867</v>
      </c>
      <c r="AB141" s="520">
        <v>43875</v>
      </c>
    </row>
    <row r="142" spans="1:29" ht="15.75" customHeight="1" x14ac:dyDescent="0.25">
      <c r="A142">
        <v>1246</v>
      </c>
      <c r="B142" s="514" t="s">
        <v>1447</v>
      </c>
      <c r="C142" t="s">
        <v>235</v>
      </c>
      <c r="D142" t="s">
        <v>243</v>
      </c>
      <c r="E142" t="s">
        <v>1373</v>
      </c>
      <c r="F142" s="516">
        <v>62150200</v>
      </c>
      <c r="G142" s="517">
        <v>80111701</v>
      </c>
      <c r="H142" s="116" t="s">
        <v>1573</v>
      </c>
      <c r="I142" s="517">
        <v>1</v>
      </c>
      <c r="J142" s="517">
        <v>2</v>
      </c>
      <c r="K142" s="517">
        <v>10</v>
      </c>
      <c r="L142" s="517">
        <v>1</v>
      </c>
      <c r="M142" s="116" t="s">
        <v>1375</v>
      </c>
      <c r="N142" s="116" t="s">
        <v>1377</v>
      </c>
      <c r="O142" s="116" t="s">
        <v>1357</v>
      </c>
      <c r="P142" s="518">
        <v>62150200</v>
      </c>
      <c r="Q142" s="518">
        <v>62150200</v>
      </c>
      <c r="R142" s="116" t="s">
        <v>1358</v>
      </c>
      <c r="S142" s="519" t="s">
        <v>1359</v>
      </c>
      <c r="T142" s="519" t="s">
        <v>1360</v>
      </c>
      <c r="U142" s="519" t="s">
        <v>1361</v>
      </c>
      <c r="V142" s="116">
        <v>3274850</v>
      </c>
      <c r="W142" t="s">
        <v>1573</v>
      </c>
      <c r="X142" s="520">
        <v>43875</v>
      </c>
      <c r="Y142" s="520">
        <v>43857</v>
      </c>
      <c r="Z142" s="520">
        <v>43864</v>
      </c>
      <c r="AA142" s="520">
        <v>43867</v>
      </c>
      <c r="AB142" s="520">
        <v>43875</v>
      </c>
      <c r="AC142" s="532">
        <f t="shared" ref="AC142:AC168" si="11">+X142+(30*K142)</f>
        <v>44175</v>
      </c>
    </row>
    <row r="143" spans="1:29" ht="15.75" customHeight="1" x14ac:dyDescent="0.25">
      <c r="A143">
        <v>1247</v>
      </c>
      <c r="B143" s="514" t="s">
        <v>1447</v>
      </c>
      <c r="C143" t="s">
        <v>235</v>
      </c>
      <c r="D143" t="s">
        <v>243</v>
      </c>
      <c r="E143" t="s">
        <v>1373</v>
      </c>
      <c r="F143" s="516">
        <v>62150200</v>
      </c>
      <c r="G143" s="517">
        <v>80111701</v>
      </c>
      <c r="H143" s="116" t="s">
        <v>1574</v>
      </c>
      <c r="I143" s="517">
        <v>1</v>
      </c>
      <c r="J143" s="517">
        <v>2</v>
      </c>
      <c r="K143" s="517">
        <v>10</v>
      </c>
      <c r="L143" s="517">
        <v>1</v>
      </c>
      <c r="M143" s="116" t="s">
        <v>1375</v>
      </c>
      <c r="N143" s="116" t="s">
        <v>1377</v>
      </c>
      <c r="O143" s="116" t="s">
        <v>1357</v>
      </c>
      <c r="P143" s="518">
        <v>62150200</v>
      </c>
      <c r="Q143" s="518">
        <v>62150200</v>
      </c>
      <c r="R143" s="116" t="s">
        <v>1358</v>
      </c>
      <c r="S143" s="519" t="s">
        <v>1359</v>
      </c>
      <c r="T143" s="519" t="s">
        <v>1360</v>
      </c>
      <c r="U143" s="519" t="s">
        <v>1361</v>
      </c>
      <c r="V143" s="116">
        <v>3274850</v>
      </c>
      <c r="W143" t="s">
        <v>1574</v>
      </c>
      <c r="X143" s="520">
        <v>43875</v>
      </c>
      <c r="Y143" s="520">
        <v>43857</v>
      </c>
      <c r="Z143" s="520">
        <v>43864</v>
      </c>
      <c r="AA143" s="520">
        <v>43867</v>
      </c>
      <c r="AB143" s="520">
        <v>43875</v>
      </c>
      <c r="AC143" s="532">
        <f t="shared" si="11"/>
        <v>44175</v>
      </c>
    </row>
    <row r="144" spans="1:29" ht="15.75" customHeight="1" x14ac:dyDescent="0.25">
      <c r="A144">
        <v>1266</v>
      </c>
      <c r="B144" s="514" t="s">
        <v>1447</v>
      </c>
      <c r="C144" t="s">
        <v>235</v>
      </c>
      <c r="D144" t="s">
        <v>243</v>
      </c>
      <c r="E144" t="s">
        <v>1373</v>
      </c>
      <c r="F144" s="516">
        <v>62150200</v>
      </c>
      <c r="G144" s="517">
        <v>80111701</v>
      </c>
      <c r="H144" s="116" t="s">
        <v>1575</v>
      </c>
      <c r="I144" s="517">
        <v>1</v>
      </c>
      <c r="J144" s="517">
        <v>2</v>
      </c>
      <c r="K144" s="517">
        <v>10</v>
      </c>
      <c r="L144" s="517">
        <v>1</v>
      </c>
      <c r="M144" s="116" t="s">
        <v>1375</v>
      </c>
      <c r="N144" s="116" t="s">
        <v>1377</v>
      </c>
      <c r="O144" s="116" t="s">
        <v>1357</v>
      </c>
      <c r="P144" s="518">
        <v>62150200</v>
      </c>
      <c r="Q144" s="518">
        <v>62150200</v>
      </c>
      <c r="R144" s="116" t="s">
        <v>1358</v>
      </c>
      <c r="S144" s="519" t="s">
        <v>1359</v>
      </c>
      <c r="T144" s="519" t="s">
        <v>1360</v>
      </c>
      <c r="U144" s="519" t="s">
        <v>1361</v>
      </c>
      <c r="V144" s="116">
        <v>3274850</v>
      </c>
      <c r="W144" t="s">
        <v>1575</v>
      </c>
      <c r="X144" s="520">
        <v>43875</v>
      </c>
      <c r="Y144" s="520">
        <v>43857</v>
      </c>
      <c r="Z144" s="520">
        <v>43864</v>
      </c>
      <c r="AA144" s="520">
        <v>43867</v>
      </c>
      <c r="AB144" s="520">
        <v>43875</v>
      </c>
      <c r="AC144" s="532">
        <f t="shared" si="11"/>
        <v>44175</v>
      </c>
    </row>
    <row r="145" spans="1:29" ht="15.75" customHeight="1" x14ac:dyDescent="0.25">
      <c r="A145">
        <v>1248</v>
      </c>
      <c r="B145" s="514" t="s">
        <v>1447</v>
      </c>
      <c r="C145" t="s">
        <v>235</v>
      </c>
      <c r="D145" t="s">
        <v>243</v>
      </c>
      <c r="E145" t="s">
        <v>1373</v>
      </c>
      <c r="F145" s="516">
        <v>62150200</v>
      </c>
      <c r="G145" s="517">
        <v>80111701</v>
      </c>
      <c r="H145" s="116" t="s">
        <v>1576</v>
      </c>
      <c r="I145" s="517">
        <v>1</v>
      </c>
      <c r="J145" s="517">
        <v>2</v>
      </c>
      <c r="K145" s="517">
        <v>10</v>
      </c>
      <c r="L145" s="517">
        <v>1</v>
      </c>
      <c r="M145" s="116" t="s">
        <v>1375</v>
      </c>
      <c r="N145" s="116" t="s">
        <v>1377</v>
      </c>
      <c r="O145" s="116" t="s">
        <v>1357</v>
      </c>
      <c r="P145" s="518">
        <v>62150200</v>
      </c>
      <c r="Q145" s="518">
        <v>62150200</v>
      </c>
      <c r="R145" s="116" t="s">
        <v>1358</v>
      </c>
      <c r="S145" s="519" t="s">
        <v>1359</v>
      </c>
      <c r="T145" s="519" t="s">
        <v>1360</v>
      </c>
      <c r="U145" s="519" t="s">
        <v>1361</v>
      </c>
      <c r="V145" s="116">
        <v>3274850</v>
      </c>
      <c r="W145" t="s">
        <v>1576</v>
      </c>
      <c r="X145" s="520">
        <v>43875</v>
      </c>
      <c r="Y145" s="520">
        <v>43857</v>
      </c>
      <c r="Z145" s="520">
        <v>43864</v>
      </c>
      <c r="AA145" s="520">
        <v>43867</v>
      </c>
      <c r="AB145" s="520">
        <v>43875</v>
      </c>
      <c r="AC145" s="532">
        <f t="shared" si="11"/>
        <v>44175</v>
      </c>
    </row>
    <row r="146" spans="1:29" ht="15.75" customHeight="1" x14ac:dyDescent="0.25">
      <c r="A146">
        <v>1267</v>
      </c>
      <c r="B146" s="514" t="s">
        <v>1447</v>
      </c>
      <c r="C146" t="s">
        <v>235</v>
      </c>
      <c r="D146" t="s">
        <v>243</v>
      </c>
      <c r="E146" t="s">
        <v>1373</v>
      </c>
      <c r="F146" s="516">
        <v>41766500</v>
      </c>
      <c r="G146" s="517">
        <v>80111701</v>
      </c>
      <c r="H146" s="116" t="s">
        <v>1577</v>
      </c>
      <c r="I146" s="517">
        <v>1</v>
      </c>
      <c r="J146" s="517">
        <v>2</v>
      </c>
      <c r="K146" s="517">
        <v>10</v>
      </c>
      <c r="L146" s="517">
        <v>1</v>
      </c>
      <c r="M146" s="116" t="s">
        <v>1375</v>
      </c>
      <c r="N146" s="116" t="s">
        <v>1377</v>
      </c>
      <c r="O146" s="116" t="s">
        <v>1357</v>
      </c>
      <c r="P146" s="518">
        <v>41766500</v>
      </c>
      <c r="Q146" s="518">
        <v>41766500</v>
      </c>
      <c r="R146" s="116" t="s">
        <v>1358</v>
      </c>
      <c r="S146" s="519" t="s">
        <v>1359</v>
      </c>
      <c r="T146" s="519" t="s">
        <v>1360</v>
      </c>
      <c r="U146" s="519" t="s">
        <v>1361</v>
      </c>
      <c r="V146" s="116">
        <v>3274850</v>
      </c>
      <c r="W146" t="s">
        <v>1577</v>
      </c>
      <c r="X146" s="520">
        <v>43875</v>
      </c>
      <c r="Y146" s="520">
        <v>43857</v>
      </c>
      <c r="Z146" s="520">
        <v>43864</v>
      </c>
      <c r="AA146" s="520">
        <v>43867</v>
      </c>
      <c r="AB146" s="520">
        <v>43875</v>
      </c>
      <c r="AC146" s="532">
        <f t="shared" si="11"/>
        <v>44175</v>
      </c>
    </row>
    <row r="147" spans="1:29" ht="15.75" customHeight="1" x14ac:dyDescent="0.25">
      <c r="A147">
        <v>1249</v>
      </c>
      <c r="B147" s="514" t="s">
        <v>1447</v>
      </c>
      <c r="C147" t="s">
        <v>235</v>
      </c>
      <c r="D147" t="s">
        <v>243</v>
      </c>
      <c r="E147" t="s">
        <v>1373</v>
      </c>
      <c r="F147" s="516">
        <v>62150200</v>
      </c>
      <c r="G147" s="517">
        <v>80111701</v>
      </c>
      <c r="H147" s="116" t="s">
        <v>1578</v>
      </c>
      <c r="I147" s="517">
        <v>1</v>
      </c>
      <c r="J147" s="517">
        <v>2</v>
      </c>
      <c r="K147" s="517">
        <v>10</v>
      </c>
      <c r="L147" s="517">
        <v>1</v>
      </c>
      <c r="M147" s="116" t="s">
        <v>1375</v>
      </c>
      <c r="N147" s="116" t="s">
        <v>1377</v>
      </c>
      <c r="O147" s="116" t="s">
        <v>1357</v>
      </c>
      <c r="P147" s="518">
        <v>62150200</v>
      </c>
      <c r="Q147" s="518">
        <v>62150200</v>
      </c>
      <c r="R147" s="116" t="s">
        <v>1358</v>
      </c>
      <c r="S147" s="519" t="s">
        <v>1359</v>
      </c>
      <c r="T147" s="519" t="s">
        <v>1360</v>
      </c>
      <c r="U147" s="519" t="s">
        <v>1361</v>
      </c>
      <c r="V147" s="116">
        <v>3274850</v>
      </c>
      <c r="W147" t="s">
        <v>1578</v>
      </c>
      <c r="X147" s="520">
        <v>43875</v>
      </c>
      <c r="Y147" s="520">
        <v>43857</v>
      </c>
      <c r="Z147" s="520">
        <v>43864</v>
      </c>
      <c r="AA147" s="520">
        <v>43867</v>
      </c>
      <c r="AB147" s="520">
        <v>43875</v>
      </c>
      <c r="AC147" s="532">
        <f t="shared" si="11"/>
        <v>44175</v>
      </c>
    </row>
    <row r="148" spans="1:29" ht="15.75" customHeight="1" x14ac:dyDescent="0.25">
      <c r="A148">
        <v>1268</v>
      </c>
      <c r="B148" s="514" t="s">
        <v>1447</v>
      </c>
      <c r="C148" t="s">
        <v>235</v>
      </c>
      <c r="D148" t="s">
        <v>243</v>
      </c>
      <c r="E148" t="s">
        <v>1373</v>
      </c>
      <c r="F148" s="516">
        <v>41766500</v>
      </c>
      <c r="G148" s="517">
        <v>80111701</v>
      </c>
      <c r="H148" s="116" t="s">
        <v>1579</v>
      </c>
      <c r="I148" s="517">
        <v>1</v>
      </c>
      <c r="J148" s="517">
        <v>2</v>
      </c>
      <c r="K148" s="517">
        <v>10</v>
      </c>
      <c r="L148" s="517">
        <v>1</v>
      </c>
      <c r="M148" s="116" t="s">
        <v>1375</v>
      </c>
      <c r="N148" s="116" t="s">
        <v>1377</v>
      </c>
      <c r="O148" s="116" t="s">
        <v>1357</v>
      </c>
      <c r="P148" s="518">
        <v>41766500</v>
      </c>
      <c r="Q148" s="518">
        <v>41766500</v>
      </c>
      <c r="R148" s="116" t="s">
        <v>1358</v>
      </c>
      <c r="S148" s="519" t="s">
        <v>1359</v>
      </c>
      <c r="T148" s="519" t="s">
        <v>1360</v>
      </c>
      <c r="U148" s="519" t="s">
        <v>1361</v>
      </c>
      <c r="V148" s="116">
        <v>3274850</v>
      </c>
      <c r="W148" t="s">
        <v>1579</v>
      </c>
      <c r="X148" s="520">
        <v>43875</v>
      </c>
      <c r="Y148" s="520">
        <v>43857</v>
      </c>
      <c r="Z148" s="520">
        <v>43864</v>
      </c>
      <c r="AA148" s="520">
        <v>43867</v>
      </c>
      <c r="AB148" s="520">
        <v>43875</v>
      </c>
      <c r="AC148" s="532">
        <f t="shared" si="11"/>
        <v>44175</v>
      </c>
    </row>
    <row r="149" spans="1:29" ht="15.75" customHeight="1" x14ac:dyDescent="0.25">
      <c r="A149">
        <v>1250</v>
      </c>
      <c r="B149" s="514" t="s">
        <v>1447</v>
      </c>
      <c r="C149" t="s">
        <v>235</v>
      </c>
      <c r="D149" t="s">
        <v>243</v>
      </c>
      <c r="E149" t="s">
        <v>1373</v>
      </c>
      <c r="F149" s="516">
        <v>62150200</v>
      </c>
      <c r="G149" s="517">
        <v>80111701</v>
      </c>
      <c r="H149" s="116" t="s">
        <v>1580</v>
      </c>
      <c r="I149" s="517">
        <v>1</v>
      </c>
      <c r="J149" s="517">
        <v>2</v>
      </c>
      <c r="K149" s="517">
        <v>10</v>
      </c>
      <c r="L149" s="517">
        <v>1</v>
      </c>
      <c r="M149" s="116" t="s">
        <v>1375</v>
      </c>
      <c r="N149" s="116" t="s">
        <v>1377</v>
      </c>
      <c r="O149" s="116" t="s">
        <v>1357</v>
      </c>
      <c r="P149" s="518">
        <v>62150200</v>
      </c>
      <c r="Q149" s="518">
        <v>62150200</v>
      </c>
      <c r="R149" s="116" t="s">
        <v>1358</v>
      </c>
      <c r="S149" s="519" t="s">
        <v>1359</v>
      </c>
      <c r="T149" s="519" t="s">
        <v>1360</v>
      </c>
      <c r="U149" s="519" t="s">
        <v>1361</v>
      </c>
      <c r="V149" s="116">
        <v>3274850</v>
      </c>
      <c r="W149" t="s">
        <v>1580</v>
      </c>
      <c r="X149" s="520">
        <v>43875</v>
      </c>
      <c r="Y149" s="520">
        <v>43857</v>
      </c>
      <c r="Z149" s="520">
        <v>43864</v>
      </c>
      <c r="AA149" s="520">
        <v>43867</v>
      </c>
      <c r="AB149" s="520">
        <v>43875</v>
      </c>
      <c r="AC149" s="532">
        <f t="shared" si="11"/>
        <v>44175</v>
      </c>
    </row>
    <row r="150" spans="1:29" ht="15.75" customHeight="1" x14ac:dyDescent="0.25">
      <c r="A150">
        <v>1269</v>
      </c>
      <c r="B150" s="514" t="s">
        <v>1447</v>
      </c>
      <c r="C150" t="s">
        <v>235</v>
      </c>
      <c r="D150" t="s">
        <v>243</v>
      </c>
      <c r="E150" t="s">
        <v>1373</v>
      </c>
      <c r="F150" s="516">
        <v>41766500</v>
      </c>
      <c r="G150" s="517">
        <v>80111701</v>
      </c>
      <c r="H150" s="116" t="s">
        <v>1581</v>
      </c>
      <c r="I150" s="517">
        <v>1</v>
      </c>
      <c r="J150" s="517">
        <v>2</v>
      </c>
      <c r="K150" s="517">
        <v>10</v>
      </c>
      <c r="L150" s="517">
        <v>1</v>
      </c>
      <c r="M150" s="116" t="s">
        <v>1375</v>
      </c>
      <c r="N150" s="116" t="s">
        <v>1377</v>
      </c>
      <c r="O150" s="116" t="s">
        <v>1357</v>
      </c>
      <c r="P150" s="518">
        <v>41766500</v>
      </c>
      <c r="Q150" s="518">
        <v>41766500</v>
      </c>
      <c r="R150" s="116" t="s">
        <v>1358</v>
      </c>
      <c r="S150" s="519" t="s">
        <v>1359</v>
      </c>
      <c r="T150" s="519" t="s">
        <v>1360</v>
      </c>
      <c r="U150" s="519" t="s">
        <v>1361</v>
      </c>
      <c r="V150" s="116">
        <v>3274850</v>
      </c>
      <c r="W150" t="s">
        <v>1581</v>
      </c>
      <c r="X150" s="520">
        <v>43875</v>
      </c>
      <c r="Y150" s="520">
        <v>43857</v>
      </c>
      <c r="Z150" s="520">
        <v>43864</v>
      </c>
      <c r="AA150" s="520">
        <v>43867</v>
      </c>
      <c r="AB150" s="520">
        <v>43875</v>
      </c>
      <c r="AC150" s="532">
        <f t="shared" si="11"/>
        <v>44175</v>
      </c>
    </row>
    <row r="151" spans="1:29" ht="15.75" customHeight="1" x14ac:dyDescent="0.25">
      <c r="A151">
        <v>1251</v>
      </c>
      <c r="B151" s="514" t="s">
        <v>1447</v>
      </c>
      <c r="C151" t="s">
        <v>235</v>
      </c>
      <c r="D151" t="s">
        <v>243</v>
      </c>
      <c r="E151" t="s">
        <v>1373</v>
      </c>
      <c r="F151" s="516">
        <v>62150200</v>
      </c>
      <c r="G151" s="517">
        <v>80111701</v>
      </c>
      <c r="H151" s="116" t="s">
        <v>1582</v>
      </c>
      <c r="I151" s="517">
        <v>1</v>
      </c>
      <c r="J151" s="517">
        <v>2</v>
      </c>
      <c r="K151" s="517">
        <v>10</v>
      </c>
      <c r="L151" s="517">
        <v>1</v>
      </c>
      <c r="M151" s="116" t="s">
        <v>1375</v>
      </c>
      <c r="N151" s="116" t="s">
        <v>1377</v>
      </c>
      <c r="O151" s="116" t="s">
        <v>1357</v>
      </c>
      <c r="P151" s="518">
        <v>62150200</v>
      </c>
      <c r="Q151" s="518">
        <v>62150200</v>
      </c>
      <c r="R151" s="116" t="s">
        <v>1358</v>
      </c>
      <c r="S151" s="519" t="s">
        <v>1359</v>
      </c>
      <c r="T151" s="519" t="s">
        <v>1360</v>
      </c>
      <c r="U151" s="519" t="s">
        <v>1361</v>
      </c>
      <c r="V151" s="116">
        <v>3274850</v>
      </c>
      <c r="W151" t="s">
        <v>1582</v>
      </c>
      <c r="X151" s="520">
        <v>43875</v>
      </c>
      <c r="Y151" s="520">
        <v>43857</v>
      </c>
      <c r="Z151" s="520">
        <v>43864</v>
      </c>
      <c r="AA151" s="520">
        <v>43867</v>
      </c>
      <c r="AB151" s="520">
        <v>43875</v>
      </c>
      <c r="AC151" s="532">
        <f t="shared" si="11"/>
        <v>44175</v>
      </c>
    </row>
    <row r="152" spans="1:29" ht="15.75" customHeight="1" x14ac:dyDescent="0.25">
      <c r="A152">
        <v>1270</v>
      </c>
      <c r="B152" s="514" t="s">
        <v>1447</v>
      </c>
      <c r="C152" t="s">
        <v>235</v>
      </c>
      <c r="D152" t="s">
        <v>243</v>
      </c>
      <c r="E152" t="s">
        <v>1373</v>
      </c>
      <c r="F152" s="516">
        <v>41766500</v>
      </c>
      <c r="G152" s="517">
        <v>80111701</v>
      </c>
      <c r="H152" s="116" t="s">
        <v>1583</v>
      </c>
      <c r="I152" s="517">
        <v>1</v>
      </c>
      <c r="J152" s="517">
        <v>2</v>
      </c>
      <c r="K152" s="517">
        <v>10</v>
      </c>
      <c r="L152" s="517">
        <v>1</v>
      </c>
      <c r="M152" s="116" t="s">
        <v>1375</v>
      </c>
      <c r="N152" s="116" t="s">
        <v>1377</v>
      </c>
      <c r="O152" s="116" t="s">
        <v>1357</v>
      </c>
      <c r="P152" s="518">
        <v>41766500</v>
      </c>
      <c r="Q152" s="518">
        <v>41766500</v>
      </c>
      <c r="R152" s="116" t="s">
        <v>1358</v>
      </c>
      <c r="S152" s="519" t="s">
        <v>1359</v>
      </c>
      <c r="T152" s="519" t="s">
        <v>1360</v>
      </c>
      <c r="U152" s="519" t="s">
        <v>1361</v>
      </c>
      <c r="V152" s="116">
        <v>3274850</v>
      </c>
      <c r="W152" t="s">
        <v>1583</v>
      </c>
      <c r="X152" s="520">
        <v>43875</v>
      </c>
      <c r="Y152" s="520">
        <v>43857</v>
      </c>
      <c r="Z152" s="520">
        <v>43864</v>
      </c>
      <c r="AA152" s="520">
        <v>43867</v>
      </c>
      <c r="AB152" s="520">
        <v>43875</v>
      </c>
      <c r="AC152" s="532">
        <f t="shared" si="11"/>
        <v>44175</v>
      </c>
    </row>
    <row r="153" spans="1:29" ht="15.75" customHeight="1" x14ac:dyDescent="0.25">
      <c r="A153">
        <v>1252</v>
      </c>
      <c r="B153" s="514" t="s">
        <v>1447</v>
      </c>
      <c r="C153" t="s">
        <v>235</v>
      </c>
      <c r="D153" t="s">
        <v>243</v>
      </c>
      <c r="E153" t="s">
        <v>1373</v>
      </c>
      <c r="F153" s="516">
        <v>62150200</v>
      </c>
      <c r="G153" s="517">
        <v>80111701</v>
      </c>
      <c r="H153" s="116" t="s">
        <v>1584</v>
      </c>
      <c r="I153" s="517">
        <v>1</v>
      </c>
      <c r="J153" s="517">
        <v>2</v>
      </c>
      <c r="K153" s="517">
        <v>10</v>
      </c>
      <c r="L153" s="517">
        <v>1</v>
      </c>
      <c r="M153" s="116" t="s">
        <v>1375</v>
      </c>
      <c r="N153" s="116" t="s">
        <v>1377</v>
      </c>
      <c r="O153" s="116" t="s">
        <v>1357</v>
      </c>
      <c r="P153" s="518">
        <v>62150200</v>
      </c>
      <c r="Q153" s="518">
        <v>62150200</v>
      </c>
      <c r="R153" s="116" t="s">
        <v>1358</v>
      </c>
      <c r="S153" s="519" t="s">
        <v>1359</v>
      </c>
      <c r="T153" s="519" t="s">
        <v>1360</v>
      </c>
      <c r="U153" s="519" t="s">
        <v>1361</v>
      </c>
      <c r="V153" s="116">
        <v>3274850</v>
      </c>
      <c r="W153" t="s">
        <v>1584</v>
      </c>
      <c r="X153" s="520">
        <v>43875</v>
      </c>
      <c r="Y153" s="520">
        <v>43857</v>
      </c>
      <c r="Z153" s="520">
        <v>43864</v>
      </c>
      <c r="AA153" s="520">
        <v>43867</v>
      </c>
      <c r="AB153" s="520">
        <v>43875</v>
      </c>
      <c r="AC153" s="532">
        <f t="shared" si="11"/>
        <v>44175</v>
      </c>
    </row>
    <row r="154" spans="1:29" ht="15.75" customHeight="1" x14ac:dyDescent="0.25">
      <c r="A154">
        <v>1271</v>
      </c>
      <c r="B154" s="514" t="s">
        <v>1447</v>
      </c>
      <c r="C154" t="s">
        <v>235</v>
      </c>
      <c r="D154" t="s">
        <v>243</v>
      </c>
      <c r="E154" t="s">
        <v>1373</v>
      </c>
      <c r="F154" s="516">
        <v>41766500</v>
      </c>
      <c r="G154" s="517">
        <v>80111701</v>
      </c>
      <c r="H154" s="116" t="s">
        <v>1585</v>
      </c>
      <c r="I154" s="517">
        <v>1</v>
      </c>
      <c r="J154" s="517">
        <v>2</v>
      </c>
      <c r="K154" s="517">
        <v>10</v>
      </c>
      <c r="L154" s="517">
        <v>1</v>
      </c>
      <c r="M154" s="116" t="s">
        <v>1375</v>
      </c>
      <c r="N154" s="116" t="s">
        <v>1377</v>
      </c>
      <c r="O154" s="116" t="s">
        <v>1357</v>
      </c>
      <c r="P154" s="518">
        <v>41766500</v>
      </c>
      <c r="Q154" s="518">
        <v>41766500</v>
      </c>
      <c r="R154" s="116" t="s">
        <v>1358</v>
      </c>
      <c r="S154" s="519" t="s">
        <v>1359</v>
      </c>
      <c r="T154" s="519" t="s">
        <v>1360</v>
      </c>
      <c r="U154" s="519" t="s">
        <v>1361</v>
      </c>
      <c r="V154" s="116">
        <v>3274850</v>
      </c>
      <c r="W154" t="s">
        <v>1585</v>
      </c>
      <c r="X154" s="520">
        <v>43875</v>
      </c>
      <c r="Y154" s="520">
        <v>43857</v>
      </c>
      <c r="Z154" s="520">
        <v>43864</v>
      </c>
      <c r="AA154" s="520">
        <v>43867</v>
      </c>
      <c r="AB154" s="520">
        <v>43875</v>
      </c>
      <c r="AC154" s="532">
        <f t="shared" si="11"/>
        <v>44175</v>
      </c>
    </row>
    <row r="155" spans="1:29" ht="15.75" customHeight="1" x14ac:dyDescent="0.25">
      <c r="A155">
        <v>1253</v>
      </c>
      <c r="B155" s="514" t="s">
        <v>1447</v>
      </c>
      <c r="C155" t="s">
        <v>235</v>
      </c>
      <c r="D155" t="s">
        <v>243</v>
      </c>
      <c r="E155" t="s">
        <v>1373</v>
      </c>
      <c r="F155" s="516">
        <v>62150200</v>
      </c>
      <c r="G155" s="517">
        <v>80111701</v>
      </c>
      <c r="H155" s="116" t="s">
        <v>1586</v>
      </c>
      <c r="I155" s="517">
        <v>1</v>
      </c>
      <c r="J155" s="517">
        <v>2</v>
      </c>
      <c r="K155" s="517">
        <v>10</v>
      </c>
      <c r="L155" s="517">
        <v>1</v>
      </c>
      <c r="M155" s="116" t="s">
        <v>1375</v>
      </c>
      <c r="N155" s="116" t="s">
        <v>1377</v>
      </c>
      <c r="O155" s="116" t="s">
        <v>1357</v>
      </c>
      <c r="P155" s="518">
        <v>62150200</v>
      </c>
      <c r="Q155" s="518">
        <v>62150200</v>
      </c>
      <c r="R155" s="116" t="s">
        <v>1358</v>
      </c>
      <c r="S155" s="519" t="s">
        <v>1359</v>
      </c>
      <c r="T155" s="519" t="s">
        <v>1360</v>
      </c>
      <c r="U155" s="519" t="s">
        <v>1361</v>
      </c>
      <c r="V155" s="116">
        <v>3274850</v>
      </c>
      <c r="W155" t="s">
        <v>1586</v>
      </c>
      <c r="X155" s="520">
        <v>43875</v>
      </c>
      <c r="Y155" s="520">
        <v>43857</v>
      </c>
      <c r="Z155" s="520">
        <v>43864</v>
      </c>
      <c r="AA155" s="520">
        <v>43867</v>
      </c>
      <c r="AB155" s="520">
        <v>43875</v>
      </c>
      <c r="AC155" s="532">
        <f t="shared" si="11"/>
        <v>44175</v>
      </c>
    </row>
    <row r="156" spans="1:29" ht="15.75" customHeight="1" x14ac:dyDescent="0.25">
      <c r="A156">
        <v>1272</v>
      </c>
      <c r="B156" s="514" t="s">
        <v>1447</v>
      </c>
      <c r="C156" t="s">
        <v>235</v>
      </c>
      <c r="D156" t="s">
        <v>243</v>
      </c>
      <c r="E156" t="s">
        <v>1373</v>
      </c>
      <c r="F156" s="516">
        <v>41766500</v>
      </c>
      <c r="G156" s="517">
        <v>80111701</v>
      </c>
      <c r="H156" s="116" t="s">
        <v>1587</v>
      </c>
      <c r="I156" s="517">
        <v>1</v>
      </c>
      <c r="J156" s="517">
        <v>2</v>
      </c>
      <c r="K156" s="517">
        <v>10</v>
      </c>
      <c r="L156" s="517">
        <v>1</v>
      </c>
      <c r="M156" s="116" t="s">
        <v>1375</v>
      </c>
      <c r="N156" s="116" t="s">
        <v>1377</v>
      </c>
      <c r="O156" s="116" t="s">
        <v>1357</v>
      </c>
      <c r="P156" s="518">
        <v>41766500</v>
      </c>
      <c r="Q156" s="518">
        <v>41766500</v>
      </c>
      <c r="R156" s="116" t="s">
        <v>1358</v>
      </c>
      <c r="S156" s="519" t="s">
        <v>1359</v>
      </c>
      <c r="T156" s="519" t="s">
        <v>1360</v>
      </c>
      <c r="U156" s="519" t="s">
        <v>1361</v>
      </c>
      <c r="V156" s="116">
        <v>3274850</v>
      </c>
      <c r="W156" t="s">
        <v>1587</v>
      </c>
      <c r="X156" s="520">
        <v>43875</v>
      </c>
      <c r="Y156" s="520">
        <v>43857</v>
      </c>
      <c r="Z156" s="520">
        <v>43864</v>
      </c>
      <c r="AA156" s="520">
        <v>43867</v>
      </c>
      <c r="AB156" s="520">
        <v>43875</v>
      </c>
      <c r="AC156" s="532">
        <f t="shared" si="11"/>
        <v>44175</v>
      </c>
    </row>
    <row r="157" spans="1:29" ht="15.75" customHeight="1" x14ac:dyDescent="0.25">
      <c r="A157">
        <v>1243</v>
      </c>
      <c r="B157" s="514" t="s">
        <v>1447</v>
      </c>
      <c r="C157" t="s">
        <v>235</v>
      </c>
      <c r="D157" t="s">
        <v>243</v>
      </c>
      <c r="E157" t="s">
        <v>1373</v>
      </c>
      <c r="F157" s="516">
        <v>62150200</v>
      </c>
      <c r="G157" s="517">
        <v>80111701</v>
      </c>
      <c r="H157" s="116" t="s">
        <v>1588</v>
      </c>
      <c r="I157" s="517">
        <v>1</v>
      </c>
      <c r="J157" s="517">
        <v>2</v>
      </c>
      <c r="K157" s="517">
        <v>10</v>
      </c>
      <c r="L157" s="517">
        <v>1</v>
      </c>
      <c r="M157" s="116" t="s">
        <v>1375</v>
      </c>
      <c r="N157" s="116" t="s">
        <v>1377</v>
      </c>
      <c r="O157" s="116" t="s">
        <v>1357</v>
      </c>
      <c r="P157" s="518">
        <v>62150200</v>
      </c>
      <c r="Q157" s="518">
        <v>62150200</v>
      </c>
      <c r="R157" s="116" t="s">
        <v>1358</v>
      </c>
      <c r="S157" s="519" t="s">
        <v>1359</v>
      </c>
      <c r="T157" s="519" t="s">
        <v>1360</v>
      </c>
      <c r="U157" s="519" t="s">
        <v>1361</v>
      </c>
      <c r="V157" s="116">
        <v>3274850</v>
      </c>
      <c r="W157" t="s">
        <v>1588</v>
      </c>
      <c r="X157" s="520">
        <v>43875</v>
      </c>
      <c r="Y157" s="520">
        <v>43857</v>
      </c>
      <c r="Z157" s="520">
        <v>43864</v>
      </c>
      <c r="AA157" s="520">
        <v>43867</v>
      </c>
      <c r="AB157" s="520">
        <v>43875</v>
      </c>
      <c r="AC157" s="532">
        <f t="shared" si="11"/>
        <v>44175</v>
      </c>
    </row>
    <row r="158" spans="1:29" ht="15.75" customHeight="1" x14ac:dyDescent="0.25">
      <c r="A158">
        <v>1262</v>
      </c>
      <c r="B158" s="514" t="s">
        <v>1447</v>
      </c>
      <c r="C158" t="s">
        <v>235</v>
      </c>
      <c r="D158" t="s">
        <v>243</v>
      </c>
      <c r="E158" t="s">
        <v>1373</v>
      </c>
      <c r="F158" s="516">
        <v>62150200</v>
      </c>
      <c r="G158" s="517">
        <v>80111701</v>
      </c>
      <c r="H158" s="116" t="s">
        <v>1589</v>
      </c>
      <c r="I158" s="517">
        <v>1</v>
      </c>
      <c r="J158" s="517">
        <v>2</v>
      </c>
      <c r="K158" s="517">
        <v>10</v>
      </c>
      <c r="L158" s="517">
        <v>1</v>
      </c>
      <c r="M158" s="116" t="s">
        <v>1375</v>
      </c>
      <c r="N158" s="116" t="s">
        <v>1377</v>
      </c>
      <c r="O158" s="116" t="s">
        <v>1357</v>
      </c>
      <c r="P158" s="518">
        <v>62150200</v>
      </c>
      <c r="Q158" s="518">
        <v>62150200</v>
      </c>
      <c r="R158" s="116" t="s">
        <v>1358</v>
      </c>
      <c r="S158" s="519" t="s">
        <v>1359</v>
      </c>
      <c r="T158" s="519" t="s">
        <v>1360</v>
      </c>
      <c r="U158" s="519" t="s">
        <v>1361</v>
      </c>
      <c r="V158" s="116">
        <v>3274850</v>
      </c>
      <c r="W158" t="s">
        <v>1589</v>
      </c>
      <c r="X158" s="520">
        <v>43875</v>
      </c>
      <c r="Y158" s="520">
        <v>43857</v>
      </c>
      <c r="Z158" s="520">
        <v>43864</v>
      </c>
      <c r="AA158" s="520">
        <v>43867</v>
      </c>
      <c r="AB158" s="520">
        <v>43875</v>
      </c>
      <c r="AC158" s="532">
        <f t="shared" si="11"/>
        <v>44175</v>
      </c>
    </row>
    <row r="159" spans="1:29" ht="15.75" customHeight="1" x14ac:dyDescent="0.25">
      <c r="A159">
        <v>1254</v>
      </c>
      <c r="B159" s="514" t="s">
        <v>1447</v>
      </c>
      <c r="C159" t="s">
        <v>235</v>
      </c>
      <c r="D159" t="s">
        <v>243</v>
      </c>
      <c r="E159" t="s">
        <v>1373</v>
      </c>
      <c r="F159" s="516">
        <v>62150200</v>
      </c>
      <c r="G159" s="517">
        <v>80111701</v>
      </c>
      <c r="H159" s="116" t="s">
        <v>1590</v>
      </c>
      <c r="I159" s="517">
        <v>1</v>
      </c>
      <c r="J159" s="517">
        <v>2</v>
      </c>
      <c r="K159" s="517">
        <v>10</v>
      </c>
      <c r="L159" s="517">
        <v>1</v>
      </c>
      <c r="M159" s="116" t="s">
        <v>1375</v>
      </c>
      <c r="N159" s="116" t="s">
        <v>1377</v>
      </c>
      <c r="O159" s="116" t="s">
        <v>1357</v>
      </c>
      <c r="P159" s="518">
        <v>62150200</v>
      </c>
      <c r="Q159" s="518">
        <v>62150200</v>
      </c>
      <c r="R159" s="116" t="s">
        <v>1358</v>
      </c>
      <c r="S159" s="519" t="s">
        <v>1359</v>
      </c>
      <c r="T159" s="519" t="s">
        <v>1360</v>
      </c>
      <c r="U159" s="519" t="s">
        <v>1361</v>
      </c>
      <c r="V159" s="116">
        <v>3274850</v>
      </c>
      <c r="W159" t="s">
        <v>1590</v>
      </c>
      <c r="X159" s="520">
        <v>43875</v>
      </c>
      <c r="Y159" s="520">
        <v>43857</v>
      </c>
      <c r="Z159" s="520">
        <v>43864</v>
      </c>
      <c r="AA159" s="520">
        <v>43867</v>
      </c>
      <c r="AB159" s="520">
        <v>43875</v>
      </c>
      <c r="AC159" s="532">
        <f t="shared" si="11"/>
        <v>44175</v>
      </c>
    </row>
    <row r="160" spans="1:29" ht="15.75" customHeight="1" x14ac:dyDescent="0.25">
      <c r="A160">
        <v>1273</v>
      </c>
      <c r="B160" s="514" t="s">
        <v>1447</v>
      </c>
      <c r="C160" t="s">
        <v>235</v>
      </c>
      <c r="D160" t="s">
        <v>243</v>
      </c>
      <c r="E160" t="s">
        <v>1373</v>
      </c>
      <c r="F160" s="516">
        <v>41766500</v>
      </c>
      <c r="G160" s="517">
        <v>80111701</v>
      </c>
      <c r="H160" s="116" t="s">
        <v>1591</v>
      </c>
      <c r="I160" s="517">
        <v>1</v>
      </c>
      <c r="J160" s="517">
        <v>2</v>
      </c>
      <c r="K160" s="517">
        <v>10</v>
      </c>
      <c r="L160" s="517">
        <v>1</v>
      </c>
      <c r="M160" s="116" t="s">
        <v>1375</v>
      </c>
      <c r="N160" s="116" t="s">
        <v>1377</v>
      </c>
      <c r="O160" s="116" t="s">
        <v>1357</v>
      </c>
      <c r="P160" s="518">
        <v>41766500</v>
      </c>
      <c r="Q160" s="518">
        <v>41766500</v>
      </c>
      <c r="R160" s="116" t="s">
        <v>1358</v>
      </c>
      <c r="S160" s="519" t="s">
        <v>1359</v>
      </c>
      <c r="T160" s="519" t="s">
        <v>1360</v>
      </c>
      <c r="U160" s="519" t="s">
        <v>1361</v>
      </c>
      <c r="V160" s="116">
        <v>3274850</v>
      </c>
      <c r="W160" t="s">
        <v>1591</v>
      </c>
      <c r="X160" s="520">
        <v>43875</v>
      </c>
      <c r="Y160" s="520">
        <v>43857</v>
      </c>
      <c r="Z160" s="520">
        <v>43864</v>
      </c>
      <c r="AA160" s="520">
        <v>43867</v>
      </c>
      <c r="AB160" s="520">
        <v>43875</v>
      </c>
      <c r="AC160" s="532">
        <f t="shared" si="11"/>
        <v>44175</v>
      </c>
    </row>
    <row r="161" spans="1:29" ht="15.75" customHeight="1" x14ac:dyDescent="0.25">
      <c r="A161">
        <v>1256</v>
      </c>
      <c r="B161" s="514" t="s">
        <v>1447</v>
      </c>
      <c r="C161" t="s">
        <v>235</v>
      </c>
      <c r="D161" t="s">
        <v>243</v>
      </c>
      <c r="E161" t="s">
        <v>1373</v>
      </c>
      <c r="F161" s="516">
        <v>62150200</v>
      </c>
      <c r="G161" s="517">
        <v>80111701</v>
      </c>
      <c r="H161" s="116" t="s">
        <v>1592</v>
      </c>
      <c r="I161" s="517">
        <v>1</v>
      </c>
      <c r="J161" s="517">
        <v>2</v>
      </c>
      <c r="K161" s="517">
        <v>10</v>
      </c>
      <c r="L161" s="517">
        <v>1</v>
      </c>
      <c r="M161" s="116" t="s">
        <v>1375</v>
      </c>
      <c r="N161" s="116" t="s">
        <v>1377</v>
      </c>
      <c r="O161" s="116" t="s">
        <v>1357</v>
      </c>
      <c r="P161" s="518">
        <v>62150200</v>
      </c>
      <c r="Q161" s="518">
        <v>62150200</v>
      </c>
      <c r="R161" s="116" t="s">
        <v>1358</v>
      </c>
      <c r="S161" s="519" t="s">
        <v>1359</v>
      </c>
      <c r="T161" s="519" t="s">
        <v>1360</v>
      </c>
      <c r="U161" s="519" t="s">
        <v>1361</v>
      </c>
      <c r="V161" s="116">
        <v>3274850</v>
      </c>
      <c r="W161" t="s">
        <v>1592</v>
      </c>
      <c r="X161" s="520">
        <v>43875</v>
      </c>
      <c r="Y161" s="520">
        <v>43857</v>
      </c>
      <c r="Z161" s="520">
        <v>43864</v>
      </c>
      <c r="AA161" s="520">
        <v>43867</v>
      </c>
      <c r="AB161" s="520">
        <v>43875</v>
      </c>
      <c r="AC161" s="532">
        <f t="shared" si="11"/>
        <v>44175</v>
      </c>
    </row>
    <row r="162" spans="1:29" ht="15.75" customHeight="1" x14ac:dyDescent="0.25">
      <c r="A162">
        <v>1275</v>
      </c>
      <c r="B162" s="514" t="s">
        <v>1447</v>
      </c>
      <c r="C162" t="s">
        <v>235</v>
      </c>
      <c r="D162" t="s">
        <v>243</v>
      </c>
      <c r="E162" t="s">
        <v>1373</v>
      </c>
      <c r="F162" s="516">
        <v>41766500</v>
      </c>
      <c r="G162" s="517">
        <v>80111701</v>
      </c>
      <c r="H162" s="116" t="s">
        <v>1593</v>
      </c>
      <c r="I162" s="517">
        <v>1</v>
      </c>
      <c r="J162" s="517">
        <v>2</v>
      </c>
      <c r="K162" s="517">
        <v>10</v>
      </c>
      <c r="L162" s="517">
        <v>1</v>
      </c>
      <c r="M162" s="116" t="s">
        <v>1375</v>
      </c>
      <c r="N162" s="116" t="s">
        <v>1377</v>
      </c>
      <c r="O162" s="116" t="s">
        <v>1357</v>
      </c>
      <c r="P162" s="518">
        <v>41766500</v>
      </c>
      <c r="Q162" s="518">
        <v>41766500</v>
      </c>
      <c r="R162" s="116" t="s">
        <v>1358</v>
      </c>
      <c r="S162" s="519" t="s">
        <v>1359</v>
      </c>
      <c r="T162" s="519" t="s">
        <v>1360</v>
      </c>
      <c r="U162" s="519" t="s">
        <v>1361</v>
      </c>
      <c r="V162" s="116">
        <v>3274850</v>
      </c>
      <c r="W162" t="s">
        <v>1593</v>
      </c>
      <c r="X162" s="520">
        <v>43875</v>
      </c>
      <c r="Y162" s="520">
        <v>43857</v>
      </c>
      <c r="Z162" s="520">
        <v>43864</v>
      </c>
      <c r="AA162" s="520">
        <v>43867</v>
      </c>
      <c r="AB162" s="520">
        <v>43875</v>
      </c>
      <c r="AC162" s="532">
        <f t="shared" si="11"/>
        <v>44175</v>
      </c>
    </row>
    <row r="163" spans="1:29" ht="15.75" customHeight="1" x14ac:dyDescent="0.25">
      <c r="A163">
        <v>1257</v>
      </c>
      <c r="B163" s="514" t="s">
        <v>1447</v>
      </c>
      <c r="C163" t="s">
        <v>235</v>
      </c>
      <c r="D163" t="s">
        <v>243</v>
      </c>
      <c r="E163" t="s">
        <v>1373</v>
      </c>
      <c r="F163" s="516">
        <v>62150200</v>
      </c>
      <c r="G163" s="517">
        <v>80111701</v>
      </c>
      <c r="H163" s="116" t="s">
        <v>1594</v>
      </c>
      <c r="I163" s="517">
        <v>1</v>
      </c>
      <c r="J163" s="517">
        <v>2</v>
      </c>
      <c r="K163" s="517">
        <v>10</v>
      </c>
      <c r="L163" s="517">
        <v>1</v>
      </c>
      <c r="M163" s="116" t="s">
        <v>1375</v>
      </c>
      <c r="N163" s="116" t="s">
        <v>1377</v>
      </c>
      <c r="O163" s="116" t="s">
        <v>1357</v>
      </c>
      <c r="P163" s="518">
        <v>62150200</v>
      </c>
      <c r="Q163" s="518">
        <v>62150200</v>
      </c>
      <c r="R163" s="116" t="s">
        <v>1358</v>
      </c>
      <c r="S163" s="519" t="s">
        <v>1359</v>
      </c>
      <c r="T163" s="519" t="s">
        <v>1360</v>
      </c>
      <c r="U163" s="519" t="s">
        <v>1361</v>
      </c>
      <c r="V163" s="116">
        <v>3274850</v>
      </c>
      <c r="W163" t="s">
        <v>1594</v>
      </c>
      <c r="X163" s="520">
        <v>43875</v>
      </c>
      <c r="Y163" s="520">
        <v>43857</v>
      </c>
      <c r="Z163" s="520">
        <v>43864</v>
      </c>
      <c r="AA163" s="520">
        <v>43867</v>
      </c>
      <c r="AB163" s="520">
        <v>43875</v>
      </c>
      <c r="AC163" s="532">
        <f t="shared" si="11"/>
        <v>44175</v>
      </c>
    </row>
    <row r="164" spans="1:29" ht="15.75" customHeight="1" x14ac:dyDescent="0.25">
      <c r="A164">
        <v>1240</v>
      </c>
      <c r="B164" s="514" t="s">
        <v>1447</v>
      </c>
      <c r="C164" t="s">
        <v>235</v>
      </c>
      <c r="D164" t="s">
        <v>243</v>
      </c>
      <c r="E164" t="s">
        <v>1373</v>
      </c>
      <c r="F164" s="516">
        <v>38859840</v>
      </c>
      <c r="G164" s="517">
        <v>80111701</v>
      </c>
      <c r="H164" s="116" t="s">
        <v>1595</v>
      </c>
      <c r="I164" s="517">
        <v>1</v>
      </c>
      <c r="J164" s="517">
        <v>2</v>
      </c>
      <c r="K164" s="517">
        <v>8</v>
      </c>
      <c r="L164" s="517">
        <v>1</v>
      </c>
      <c r="M164" s="116" t="s">
        <v>1375</v>
      </c>
      <c r="N164" s="116" t="s">
        <v>1377</v>
      </c>
      <c r="O164" s="116" t="s">
        <v>1357</v>
      </c>
      <c r="P164" s="518">
        <v>38859840</v>
      </c>
      <c r="Q164" s="518">
        <v>38859840</v>
      </c>
      <c r="R164" s="116" t="s">
        <v>1358</v>
      </c>
      <c r="S164" s="519" t="s">
        <v>1359</v>
      </c>
      <c r="T164" s="519" t="s">
        <v>1360</v>
      </c>
      <c r="U164" s="519" t="s">
        <v>1361</v>
      </c>
      <c r="V164" s="116">
        <v>3274850</v>
      </c>
      <c r="W164" t="s">
        <v>1595</v>
      </c>
      <c r="X164" s="520">
        <v>43875</v>
      </c>
      <c r="Y164" s="520">
        <v>43857</v>
      </c>
      <c r="Z164" s="520">
        <v>43864</v>
      </c>
      <c r="AA164" s="520">
        <v>43867</v>
      </c>
      <c r="AB164" s="520">
        <v>43875</v>
      </c>
      <c r="AC164" s="532">
        <f t="shared" si="11"/>
        <v>44115</v>
      </c>
    </row>
    <row r="165" spans="1:29" ht="15.75" customHeight="1" x14ac:dyDescent="0.25">
      <c r="A165">
        <v>1276</v>
      </c>
      <c r="B165" s="514" t="s">
        <v>1447</v>
      </c>
      <c r="C165" t="s">
        <v>235</v>
      </c>
      <c r="D165" t="s">
        <v>243</v>
      </c>
      <c r="E165" t="s">
        <v>1373</v>
      </c>
      <c r="F165" s="516">
        <v>34989100</v>
      </c>
      <c r="G165" s="517">
        <v>80111701</v>
      </c>
      <c r="H165" s="116" t="s">
        <v>1596</v>
      </c>
      <c r="I165" s="517">
        <v>1</v>
      </c>
      <c r="J165" s="517">
        <v>2</v>
      </c>
      <c r="K165" s="517">
        <v>10</v>
      </c>
      <c r="L165" s="517">
        <v>1</v>
      </c>
      <c r="M165" s="116" t="s">
        <v>1375</v>
      </c>
      <c r="N165" s="116" t="s">
        <v>1377</v>
      </c>
      <c r="O165" s="116" t="s">
        <v>1357</v>
      </c>
      <c r="P165" s="518">
        <v>34989100</v>
      </c>
      <c r="Q165" s="518">
        <v>34989100</v>
      </c>
      <c r="R165" s="116" t="s">
        <v>1358</v>
      </c>
      <c r="S165" s="519" t="s">
        <v>1359</v>
      </c>
      <c r="T165" s="519" t="s">
        <v>1360</v>
      </c>
      <c r="U165" s="519" t="s">
        <v>1361</v>
      </c>
      <c r="V165" s="116">
        <v>3274850</v>
      </c>
      <c r="W165" t="s">
        <v>1596</v>
      </c>
      <c r="X165" s="520">
        <v>43875</v>
      </c>
      <c r="Y165" s="520">
        <v>43857</v>
      </c>
      <c r="Z165" s="520">
        <v>43864</v>
      </c>
      <c r="AA165" s="520">
        <v>43867</v>
      </c>
      <c r="AB165" s="520">
        <v>43875</v>
      </c>
      <c r="AC165" s="532">
        <f t="shared" si="11"/>
        <v>44175</v>
      </c>
    </row>
    <row r="166" spans="1:29" ht="15.75" customHeight="1" x14ac:dyDescent="0.25">
      <c r="A166">
        <v>1259</v>
      </c>
      <c r="B166" s="514" t="s">
        <v>1447</v>
      </c>
      <c r="C166" t="s">
        <v>235</v>
      </c>
      <c r="D166" t="s">
        <v>243</v>
      </c>
      <c r="E166" t="s">
        <v>1373</v>
      </c>
      <c r="F166" s="516">
        <v>62150200</v>
      </c>
      <c r="G166" s="517">
        <v>80111701</v>
      </c>
      <c r="H166" s="116" t="s">
        <v>1597</v>
      </c>
      <c r="I166" s="517">
        <v>1</v>
      </c>
      <c r="J166" s="517">
        <v>2</v>
      </c>
      <c r="K166" s="517">
        <v>10</v>
      </c>
      <c r="L166" s="517">
        <v>1</v>
      </c>
      <c r="M166" s="116" t="s">
        <v>1375</v>
      </c>
      <c r="N166" s="116" t="s">
        <v>1377</v>
      </c>
      <c r="O166" s="116" t="s">
        <v>1357</v>
      </c>
      <c r="P166" s="518">
        <v>62150200</v>
      </c>
      <c r="Q166" s="518">
        <v>62150200</v>
      </c>
      <c r="R166" s="116" t="s">
        <v>1358</v>
      </c>
      <c r="S166" s="519" t="s">
        <v>1359</v>
      </c>
      <c r="T166" s="519" t="s">
        <v>1360</v>
      </c>
      <c r="U166" s="519" t="s">
        <v>1361</v>
      </c>
      <c r="V166" s="116">
        <v>3274850</v>
      </c>
      <c r="W166" t="s">
        <v>1597</v>
      </c>
      <c r="X166" s="520">
        <v>43875</v>
      </c>
      <c r="Y166" s="520">
        <v>43857</v>
      </c>
      <c r="Z166" s="520">
        <v>43864</v>
      </c>
      <c r="AA166" s="520">
        <v>43867</v>
      </c>
      <c r="AB166" s="520">
        <v>43875</v>
      </c>
      <c r="AC166" s="532">
        <f t="shared" si="11"/>
        <v>44175</v>
      </c>
    </row>
    <row r="167" spans="1:29" ht="15.75" customHeight="1" x14ac:dyDescent="0.25">
      <c r="A167">
        <v>1260</v>
      </c>
      <c r="B167" s="514" t="s">
        <v>1447</v>
      </c>
      <c r="C167" t="s">
        <v>235</v>
      </c>
      <c r="D167" t="s">
        <v>243</v>
      </c>
      <c r="E167" t="s">
        <v>1373</v>
      </c>
      <c r="F167" s="516">
        <v>62150200</v>
      </c>
      <c r="G167" s="517">
        <v>80111701</v>
      </c>
      <c r="H167" s="116" t="s">
        <v>1598</v>
      </c>
      <c r="I167" s="517">
        <v>1</v>
      </c>
      <c r="J167" s="517">
        <v>2</v>
      </c>
      <c r="K167" s="517">
        <v>10</v>
      </c>
      <c r="L167" s="517">
        <v>1</v>
      </c>
      <c r="M167" s="116" t="s">
        <v>1375</v>
      </c>
      <c r="N167" s="116" t="s">
        <v>1377</v>
      </c>
      <c r="O167" s="116" t="s">
        <v>1357</v>
      </c>
      <c r="P167" s="518">
        <v>62150200</v>
      </c>
      <c r="Q167" s="518">
        <v>62150200</v>
      </c>
      <c r="R167" s="116" t="s">
        <v>1358</v>
      </c>
      <c r="S167" s="519" t="s">
        <v>1359</v>
      </c>
      <c r="T167" s="519" t="s">
        <v>1360</v>
      </c>
      <c r="U167" s="519" t="s">
        <v>1361</v>
      </c>
      <c r="V167" s="116">
        <v>3274850</v>
      </c>
      <c r="W167" t="s">
        <v>1598</v>
      </c>
      <c r="X167" s="520">
        <v>43875</v>
      </c>
      <c r="Y167" s="520">
        <v>43857</v>
      </c>
      <c r="Z167" s="520">
        <v>43864</v>
      </c>
      <c r="AA167" s="520">
        <v>43867</v>
      </c>
      <c r="AB167" s="520">
        <v>43875</v>
      </c>
      <c r="AC167" s="532">
        <f t="shared" si="11"/>
        <v>44175</v>
      </c>
    </row>
    <row r="168" spans="1:29" ht="15.75" customHeight="1" x14ac:dyDescent="0.25">
      <c r="A168">
        <v>1280</v>
      </c>
      <c r="B168" s="514" t="s">
        <v>1447</v>
      </c>
      <c r="C168" t="s">
        <v>235</v>
      </c>
      <c r="D168" t="s">
        <v>243</v>
      </c>
      <c r="E168" t="s">
        <v>1373</v>
      </c>
      <c r="F168" s="516">
        <v>82513300</v>
      </c>
      <c r="G168" s="517">
        <v>80111701</v>
      </c>
      <c r="H168" s="116" t="s">
        <v>1599</v>
      </c>
      <c r="I168" s="517">
        <v>1</v>
      </c>
      <c r="J168" s="517">
        <v>2</v>
      </c>
      <c r="K168" s="517">
        <v>10</v>
      </c>
      <c r="L168" s="517">
        <v>1</v>
      </c>
      <c r="M168" s="116" t="s">
        <v>1375</v>
      </c>
      <c r="N168" s="116" t="s">
        <v>1377</v>
      </c>
      <c r="O168" s="116" t="s">
        <v>1357</v>
      </c>
      <c r="P168" s="518">
        <v>82513300</v>
      </c>
      <c r="Q168" s="518">
        <v>82513300</v>
      </c>
      <c r="R168" s="116" t="s">
        <v>1358</v>
      </c>
      <c r="S168" s="519" t="s">
        <v>1359</v>
      </c>
      <c r="T168" s="519" t="s">
        <v>1360</v>
      </c>
      <c r="U168" s="519" t="s">
        <v>1361</v>
      </c>
      <c r="V168" s="116">
        <v>3274850</v>
      </c>
      <c r="W168" t="s">
        <v>1599</v>
      </c>
      <c r="X168" s="520">
        <v>43875</v>
      </c>
      <c r="Y168" s="520">
        <v>43857</v>
      </c>
      <c r="Z168" s="520">
        <v>43864</v>
      </c>
      <c r="AA168" s="520">
        <v>43867</v>
      </c>
      <c r="AB168" s="520">
        <v>43875</v>
      </c>
      <c r="AC168" s="532">
        <f t="shared" si="11"/>
        <v>44175</v>
      </c>
    </row>
    <row r="169" spans="1:29" ht="15.75" customHeight="1" x14ac:dyDescent="0.25">
      <c r="A169" s="524">
        <v>1255</v>
      </c>
      <c r="B169" s="523" t="s">
        <v>1531</v>
      </c>
      <c r="C169" s="524" t="s">
        <v>1600</v>
      </c>
      <c r="D169" s="524" t="s">
        <v>497</v>
      </c>
      <c r="E169" s="524" t="s">
        <v>1373</v>
      </c>
      <c r="F169" s="526">
        <v>62160000</v>
      </c>
      <c r="G169" s="527">
        <v>80111701</v>
      </c>
      <c r="H169" s="528" t="s">
        <v>1601</v>
      </c>
      <c r="I169" s="527">
        <v>2</v>
      </c>
      <c r="J169" s="527">
        <v>2</v>
      </c>
      <c r="K169" s="527">
        <v>10</v>
      </c>
      <c r="L169" s="527">
        <v>1</v>
      </c>
      <c r="M169" s="528" t="s">
        <v>1375</v>
      </c>
      <c r="N169" s="528" t="s">
        <v>1377</v>
      </c>
      <c r="O169" s="528" t="s">
        <v>1357</v>
      </c>
      <c r="P169" s="529">
        <v>62160000</v>
      </c>
      <c r="Q169" s="529">
        <v>62160000</v>
      </c>
      <c r="R169" s="528" t="s">
        <v>1419</v>
      </c>
      <c r="S169" s="531" t="s">
        <v>1359</v>
      </c>
      <c r="T169" s="531" t="s">
        <v>1602</v>
      </c>
      <c r="U169" s="531" t="s">
        <v>1603</v>
      </c>
      <c r="V169" s="528">
        <v>3274850</v>
      </c>
      <c r="W169" s="524" t="s">
        <v>1601</v>
      </c>
      <c r="X169" s="532">
        <v>43892</v>
      </c>
      <c r="Y169" s="532">
        <v>43859</v>
      </c>
      <c r="Z169" s="532">
        <v>43868</v>
      </c>
      <c r="AA169" s="532">
        <v>43888</v>
      </c>
      <c r="AB169" s="532">
        <v>43892</v>
      </c>
      <c r="AC169" s="520">
        <f>+X169+(30*K169)</f>
        <v>44192</v>
      </c>
    </row>
    <row r="170" spans="1:29" ht="15.75" customHeight="1" x14ac:dyDescent="0.25">
      <c r="A170">
        <v>555</v>
      </c>
      <c r="B170" s="514" t="s">
        <v>1404</v>
      </c>
      <c r="C170" t="s">
        <v>1600</v>
      </c>
      <c r="D170" t="s">
        <v>497</v>
      </c>
      <c r="E170" t="s">
        <v>1373</v>
      </c>
      <c r="F170" s="516">
        <v>111796000</v>
      </c>
      <c r="G170" s="517">
        <v>80111701</v>
      </c>
      <c r="H170" s="116" t="s">
        <v>1604</v>
      </c>
      <c r="I170" s="517">
        <v>1</v>
      </c>
      <c r="J170" s="517">
        <v>1</v>
      </c>
      <c r="K170" s="517">
        <v>10</v>
      </c>
      <c r="L170" s="517">
        <v>1</v>
      </c>
      <c r="M170" s="116" t="s">
        <v>1375</v>
      </c>
      <c r="N170" s="116" t="s">
        <v>1377</v>
      </c>
      <c r="O170" s="116" t="s">
        <v>1357</v>
      </c>
      <c r="P170" s="518">
        <v>111796000</v>
      </c>
      <c r="Q170" s="518">
        <v>111796000</v>
      </c>
      <c r="R170" s="116" t="s">
        <v>1367</v>
      </c>
      <c r="S170" s="519" t="s">
        <v>1359</v>
      </c>
      <c r="T170" s="519" t="s">
        <v>1368</v>
      </c>
      <c r="U170" s="519" t="s">
        <v>1369</v>
      </c>
      <c r="V170" s="116">
        <v>3274850</v>
      </c>
      <c r="W170" s="534" t="s">
        <v>1604</v>
      </c>
      <c r="X170" s="535">
        <v>43885</v>
      </c>
      <c r="Y170" s="535">
        <v>43865</v>
      </c>
      <c r="Z170" s="535">
        <v>43871</v>
      </c>
      <c r="AA170" s="535">
        <v>43878</v>
      </c>
      <c r="AB170" s="535">
        <v>43885</v>
      </c>
      <c r="AC170" s="520">
        <f>+X170+(30*K170)</f>
        <v>44185</v>
      </c>
    </row>
    <row r="171" spans="1:29" ht="15.75" customHeight="1" x14ac:dyDescent="0.25">
      <c r="A171">
        <v>877</v>
      </c>
      <c r="B171" s="514" t="s">
        <v>1416</v>
      </c>
      <c r="C171" t="s">
        <v>1605</v>
      </c>
      <c r="D171" t="s">
        <v>94</v>
      </c>
      <c r="E171" t="s">
        <v>1417</v>
      </c>
      <c r="F171" s="516">
        <v>299282000</v>
      </c>
      <c r="G171" s="517">
        <v>80161500</v>
      </c>
      <c r="H171" s="116" t="s">
        <v>1606</v>
      </c>
      <c r="I171" s="517">
        <v>4</v>
      </c>
      <c r="J171" s="517">
        <v>4</v>
      </c>
      <c r="K171" s="517">
        <v>12</v>
      </c>
      <c r="L171" s="517">
        <v>1</v>
      </c>
      <c r="M171" s="116" t="s">
        <v>1442</v>
      </c>
      <c r="N171" s="116" t="s">
        <v>1443</v>
      </c>
      <c r="O171" s="116" t="s">
        <v>1357</v>
      </c>
      <c r="P171" s="518">
        <v>299282000</v>
      </c>
      <c r="Q171" s="518">
        <v>299282000</v>
      </c>
      <c r="R171" s="116" t="s">
        <v>1419</v>
      </c>
      <c r="S171" s="519" t="s">
        <v>1359</v>
      </c>
      <c r="T171" s="519" t="s">
        <v>1444</v>
      </c>
      <c r="U171" s="519" t="s">
        <v>1445</v>
      </c>
      <c r="V171" s="116">
        <v>3274850</v>
      </c>
      <c r="W171" t="s">
        <v>1606</v>
      </c>
      <c r="X171" s="520">
        <v>43970</v>
      </c>
      <c r="Y171" s="520">
        <v>43907</v>
      </c>
      <c r="Z171" s="520">
        <v>43914</v>
      </c>
      <c r="AA171" s="520">
        <v>43948</v>
      </c>
      <c r="AB171" s="520">
        <v>43956</v>
      </c>
      <c r="AC171" s="520">
        <f t="shared" ref="AC171:AC198" si="12">+X171+(30*K171)</f>
        <v>44330</v>
      </c>
    </row>
    <row r="172" spans="1:29" ht="15.75" customHeight="1" x14ac:dyDescent="0.25">
      <c r="A172">
        <v>1354</v>
      </c>
      <c r="B172" s="514" t="s">
        <v>1416</v>
      </c>
      <c r="C172" t="s">
        <v>1605</v>
      </c>
      <c r="D172" t="s">
        <v>94</v>
      </c>
      <c r="E172" t="s">
        <v>1417</v>
      </c>
      <c r="F172" s="516">
        <v>681664000</v>
      </c>
      <c r="G172" s="517" t="s">
        <v>680</v>
      </c>
      <c r="H172" s="116" t="s">
        <v>1469</v>
      </c>
      <c r="I172" s="517" t="s">
        <v>680</v>
      </c>
      <c r="J172" s="517" t="s">
        <v>680</v>
      </c>
      <c r="K172" s="517" t="s">
        <v>680</v>
      </c>
      <c r="L172" s="517">
        <v>1</v>
      </c>
      <c r="M172" s="116" t="s">
        <v>1364</v>
      </c>
      <c r="N172" s="116" t="s">
        <v>1364</v>
      </c>
      <c r="O172" s="116" t="s">
        <v>1357</v>
      </c>
      <c r="P172" s="518">
        <v>681664000</v>
      </c>
      <c r="Q172" s="518">
        <v>681664000</v>
      </c>
      <c r="R172" s="116" t="s">
        <v>1419</v>
      </c>
      <c r="S172" s="519" t="s">
        <v>1359</v>
      </c>
      <c r="T172" s="519" t="s">
        <v>1607</v>
      </c>
      <c r="U172" s="519" t="s">
        <v>1608</v>
      </c>
      <c r="V172" s="116">
        <v>3274850</v>
      </c>
      <c r="W172" t="s">
        <v>1469</v>
      </c>
      <c r="X172" s="520">
        <v>43981</v>
      </c>
      <c r="AB172" s="520">
        <v>43981</v>
      </c>
      <c r="AC172" s="520" t="e">
        <f t="shared" si="12"/>
        <v>#VALUE!</v>
      </c>
    </row>
    <row r="173" spans="1:29" ht="15.75" customHeight="1" x14ac:dyDescent="0.25">
      <c r="A173">
        <v>881</v>
      </c>
      <c r="B173" s="514" t="s">
        <v>1416</v>
      </c>
      <c r="C173" t="s">
        <v>1605</v>
      </c>
      <c r="D173" t="s">
        <v>94</v>
      </c>
      <c r="E173" t="s">
        <v>1373</v>
      </c>
      <c r="F173" s="516">
        <v>45944000</v>
      </c>
      <c r="G173" s="517">
        <v>80161500</v>
      </c>
      <c r="H173" s="116" t="s">
        <v>1609</v>
      </c>
      <c r="I173" s="517">
        <v>1</v>
      </c>
      <c r="J173" s="517">
        <v>1</v>
      </c>
      <c r="K173" s="517">
        <v>11</v>
      </c>
      <c r="L173" s="517">
        <v>1</v>
      </c>
      <c r="M173" s="116" t="s">
        <v>1375</v>
      </c>
      <c r="N173" s="116" t="s">
        <v>1377</v>
      </c>
      <c r="O173" s="116" t="s">
        <v>1357</v>
      </c>
      <c r="P173" s="518">
        <v>45944000</v>
      </c>
      <c r="Q173" s="518">
        <v>45944000</v>
      </c>
      <c r="R173" s="116" t="s">
        <v>1419</v>
      </c>
      <c r="S173" s="519" t="s">
        <v>1359</v>
      </c>
      <c r="T173" s="519" t="s">
        <v>1444</v>
      </c>
      <c r="U173" s="519" t="s">
        <v>1445</v>
      </c>
      <c r="V173" s="116">
        <v>3274850</v>
      </c>
      <c r="W173" t="s">
        <v>1609</v>
      </c>
      <c r="X173" s="520">
        <v>43858</v>
      </c>
      <c r="Y173" s="520">
        <v>43843</v>
      </c>
      <c r="Z173" s="520">
        <v>43847</v>
      </c>
      <c r="AA173" s="520">
        <v>43852</v>
      </c>
      <c r="AB173" s="520">
        <v>43854</v>
      </c>
      <c r="AC173" s="520">
        <f t="shared" si="12"/>
        <v>44188</v>
      </c>
    </row>
    <row r="174" spans="1:29" ht="15.75" customHeight="1" x14ac:dyDescent="0.25">
      <c r="A174">
        <v>879</v>
      </c>
      <c r="B174" s="514" t="s">
        <v>1416</v>
      </c>
      <c r="C174" t="s">
        <v>1605</v>
      </c>
      <c r="D174" t="s">
        <v>94</v>
      </c>
      <c r="E174" t="s">
        <v>1373</v>
      </c>
      <c r="F174" s="516">
        <v>22500000</v>
      </c>
      <c r="G174" s="517">
        <v>80161500</v>
      </c>
      <c r="H174" s="116" t="s">
        <v>1610</v>
      </c>
      <c r="I174" s="517">
        <v>4</v>
      </c>
      <c r="J174" s="517">
        <v>4</v>
      </c>
      <c r="K174" s="517">
        <v>5</v>
      </c>
      <c r="L174" s="517">
        <v>1</v>
      </c>
      <c r="M174" s="116" t="s">
        <v>1375</v>
      </c>
      <c r="N174" s="116" t="s">
        <v>1377</v>
      </c>
      <c r="O174" s="116" t="s">
        <v>1357</v>
      </c>
      <c r="P174" s="518">
        <v>22500000</v>
      </c>
      <c r="Q174" s="518">
        <v>22500000</v>
      </c>
      <c r="R174" s="116" t="s">
        <v>1419</v>
      </c>
      <c r="S174" s="519" t="s">
        <v>1359</v>
      </c>
      <c r="T174" s="519" t="s">
        <v>1444</v>
      </c>
      <c r="U174" s="519" t="s">
        <v>1445</v>
      </c>
      <c r="V174" s="116">
        <v>3274850</v>
      </c>
      <c r="W174" t="s">
        <v>1610</v>
      </c>
      <c r="X174" s="520">
        <v>43955</v>
      </c>
      <c r="Y174" s="520">
        <v>43927</v>
      </c>
      <c r="Z174" s="520">
        <v>43934</v>
      </c>
      <c r="AA174" s="520">
        <v>43945</v>
      </c>
      <c r="AB174" s="520">
        <v>43949</v>
      </c>
      <c r="AC174" s="520">
        <f t="shared" si="12"/>
        <v>44105</v>
      </c>
    </row>
    <row r="175" spans="1:29" ht="15.75" customHeight="1" x14ac:dyDescent="0.25">
      <c r="A175">
        <v>880</v>
      </c>
      <c r="B175" s="514" t="s">
        <v>1416</v>
      </c>
      <c r="C175" t="s">
        <v>1605</v>
      </c>
      <c r="D175" t="s">
        <v>94</v>
      </c>
      <c r="E175" t="s">
        <v>1373</v>
      </c>
      <c r="F175" s="516">
        <v>33000000</v>
      </c>
      <c r="G175" s="517">
        <v>80161500</v>
      </c>
      <c r="H175" s="116" t="s">
        <v>1611</v>
      </c>
      <c r="I175" s="517">
        <v>4</v>
      </c>
      <c r="J175" s="517">
        <v>4</v>
      </c>
      <c r="K175" s="517">
        <v>6</v>
      </c>
      <c r="L175" s="517">
        <v>1</v>
      </c>
      <c r="M175" s="116" t="s">
        <v>1375</v>
      </c>
      <c r="N175" s="116" t="s">
        <v>1377</v>
      </c>
      <c r="O175" s="116" t="s">
        <v>1357</v>
      </c>
      <c r="P175" s="518">
        <v>33000000</v>
      </c>
      <c r="Q175" s="518">
        <v>33000000</v>
      </c>
      <c r="R175" s="116" t="s">
        <v>1419</v>
      </c>
      <c r="S175" s="519" t="s">
        <v>1359</v>
      </c>
      <c r="T175" s="519" t="s">
        <v>1444</v>
      </c>
      <c r="U175" s="519" t="s">
        <v>1445</v>
      </c>
      <c r="V175" s="116">
        <v>3274850</v>
      </c>
      <c r="W175" t="s">
        <v>1611</v>
      </c>
      <c r="X175" s="520">
        <v>43955</v>
      </c>
      <c r="Y175" s="520">
        <v>43927</v>
      </c>
      <c r="Z175" s="520">
        <v>43934</v>
      </c>
      <c r="AA175" s="520">
        <v>43945</v>
      </c>
      <c r="AB175" s="520">
        <v>43949</v>
      </c>
      <c r="AC175" s="520">
        <f t="shared" si="12"/>
        <v>44135</v>
      </c>
    </row>
    <row r="176" spans="1:29" ht="15.75" customHeight="1" x14ac:dyDescent="0.25">
      <c r="A176">
        <v>894</v>
      </c>
      <c r="B176" s="514" t="s">
        <v>1439</v>
      </c>
      <c r="C176" t="s">
        <v>195</v>
      </c>
      <c r="D176" t="s">
        <v>199</v>
      </c>
      <c r="E176" t="s">
        <v>1373</v>
      </c>
      <c r="F176" s="516">
        <v>55351818</v>
      </c>
      <c r="G176" s="517">
        <v>81112200</v>
      </c>
      <c r="H176" s="116" t="s">
        <v>1612</v>
      </c>
      <c r="I176" s="517">
        <v>1</v>
      </c>
      <c r="J176" s="517">
        <v>1</v>
      </c>
      <c r="K176" s="517">
        <v>11</v>
      </c>
      <c r="L176" s="517">
        <v>1</v>
      </c>
      <c r="M176" s="116" t="s">
        <v>1375</v>
      </c>
      <c r="N176" s="116" t="s">
        <v>1377</v>
      </c>
      <c r="O176" s="116" t="s">
        <v>1357</v>
      </c>
      <c r="P176" s="518">
        <v>55351818</v>
      </c>
      <c r="Q176" s="518">
        <v>55351818</v>
      </c>
      <c r="R176" s="116" t="s">
        <v>1419</v>
      </c>
      <c r="S176" s="519" t="s">
        <v>1359</v>
      </c>
      <c r="T176" s="519" t="s">
        <v>1602</v>
      </c>
      <c r="U176" s="519" t="s">
        <v>1603</v>
      </c>
      <c r="V176" s="116">
        <v>3274850</v>
      </c>
      <c r="W176" t="s">
        <v>1612</v>
      </c>
      <c r="X176" s="520">
        <v>43858</v>
      </c>
      <c r="Y176" s="520">
        <v>43843</v>
      </c>
      <c r="Z176" s="520">
        <v>43847</v>
      </c>
      <c r="AA176" s="520">
        <v>43852</v>
      </c>
      <c r="AB176" s="520">
        <v>43854</v>
      </c>
      <c r="AC176" s="520">
        <f t="shared" si="12"/>
        <v>44188</v>
      </c>
    </row>
    <row r="177" spans="1:29" ht="15.75" customHeight="1" x14ac:dyDescent="0.25">
      <c r="A177">
        <v>891</v>
      </c>
      <c r="B177" s="514" t="s">
        <v>1439</v>
      </c>
      <c r="C177" t="s">
        <v>195</v>
      </c>
      <c r="D177" t="s">
        <v>199</v>
      </c>
      <c r="E177" t="s">
        <v>1373</v>
      </c>
      <c r="F177" s="516">
        <f>68161910+ 7573545</f>
        <v>75735455</v>
      </c>
      <c r="G177" s="517">
        <v>81112200</v>
      </c>
      <c r="H177" s="116" t="s">
        <v>1613</v>
      </c>
      <c r="I177" s="517">
        <v>1</v>
      </c>
      <c r="J177" s="517">
        <v>1</v>
      </c>
      <c r="K177" s="517">
        <v>11</v>
      </c>
      <c r="L177" s="517">
        <v>1</v>
      </c>
      <c r="M177" s="116" t="s">
        <v>1375</v>
      </c>
      <c r="N177" s="116" t="s">
        <v>1377</v>
      </c>
      <c r="O177" s="116" t="s">
        <v>1357</v>
      </c>
      <c r="P177" s="518">
        <f>68161910+ 7573545</f>
        <v>75735455</v>
      </c>
      <c r="Q177" s="518">
        <f>68161910+ 7573545</f>
        <v>75735455</v>
      </c>
      <c r="R177" s="116" t="s">
        <v>1419</v>
      </c>
      <c r="S177" s="519" t="s">
        <v>1359</v>
      </c>
      <c r="T177" s="519" t="s">
        <v>1602</v>
      </c>
      <c r="U177" s="519" t="s">
        <v>1603</v>
      </c>
      <c r="V177" s="116">
        <v>3274850</v>
      </c>
      <c r="W177" t="s">
        <v>1613</v>
      </c>
      <c r="X177" s="520">
        <v>43871</v>
      </c>
      <c r="Y177" s="520">
        <v>43857</v>
      </c>
      <c r="Z177" s="520">
        <v>43860</v>
      </c>
      <c r="AA177" s="520">
        <v>43865</v>
      </c>
      <c r="AB177" s="520">
        <v>43868</v>
      </c>
      <c r="AC177" s="520">
        <f t="shared" si="12"/>
        <v>44201</v>
      </c>
    </row>
    <row r="178" spans="1:29" ht="15.75" customHeight="1" x14ac:dyDescent="0.25">
      <c r="A178">
        <v>895</v>
      </c>
      <c r="B178" s="514" t="s">
        <v>1439</v>
      </c>
      <c r="C178" t="s">
        <v>195</v>
      </c>
      <c r="D178" t="s">
        <v>199</v>
      </c>
      <c r="E178" t="s">
        <v>1373</v>
      </c>
      <c r="F178" s="516">
        <v>57310000</v>
      </c>
      <c r="G178" s="517">
        <v>81112200</v>
      </c>
      <c r="H178" s="116" t="s">
        <v>1614</v>
      </c>
      <c r="I178" s="517">
        <v>1</v>
      </c>
      <c r="J178" s="517">
        <v>2</v>
      </c>
      <c r="K178" s="517">
        <v>11</v>
      </c>
      <c r="L178" s="517">
        <v>1</v>
      </c>
      <c r="M178" s="116" t="s">
        <v>1375</v>
      </c>
      <c r="N178" s="116" t="s">
        <v>1377</v>
      </c>
      <c r="O178" s="116" t="s">
        <v>1357</v>
      </c>
      <c r="P178" s="518">
        <v>57310000</v>
      </c>
      <c r="Q178" s="518">
        <v>57310000</v>
      </c>
      <c r="R178" s="116" t="s">
        <v>1419</v>
      </c>
      <c r="S178" s="519" t="s">
        <v>1359</v>
      </c>
      <c r="T178" s="519" t="s">
        <v>1602</v>
      </c>
      <c r="U178" s="519" t="s">
        <v>1603</v>
      </c>
      <c r="V178" s="116">
        <v>3274850</v>
      </c>
      <c r="W178" t="s">
        <v>1614</v>
      </c>
      <c r="X178" s="520">
        <v>43871</v>
      </c>
      <c r="Y178" s="520">
        <v>43857</v>
      </c>
      <c r="Z178" s="520">
        <v>43860</v>
      </c>
      <c r="AA178" s="520">
        <v>43865</v>
      </c>
      <c r="AB178" s="520">
        <v>43868</v>
      </c>
      <c r="AC178" s="520">
        <f t="shared" si="12"/>
        <v>44201</v>
      </c>
    </row>
    <row r="179" spans="1:29" ht="15.75" customHeight="1" x14ac:dyDescent="0.25">
      <c r="A179">
        <v>1346</v>
      </c>
      <c r="B179" s="514" t="s">
        <v>1439</v>
      </c>
      <c r="C179" t="s">
        <v>195</v>
      </c>
      <c r="D179" t="s">
        <v>199</v>
      </c>
      <c r="E179" t="s">
        <v>1373</v>
      </c>
      <c r="F179" s="516">
        <v>34668000</v>
      </c>
      <c r="G179" s="517" t="s">
        <v>680</v>
      </c>
      <c r="H179" s="116" t="s">
        <v>1615</v>
      </c>
      <c r="I179" s="517" t="s">
        <v>680</v>
      </c>
      <c r="J179" s="517" t="s">
        <v>680</v>
      </c>
      <c r="K179" s="517" t="s">
        <v>680</v>
      </c>
      <c r="L179" s="517">
        <v>1</v>
      </c>
      <c r="M179" s="116" t="s">
        <v>1401</v>
      </c>
      <c r="N179" s="116" t="s">
        <v>1402</v>
      </c>
      <c r="O179" s="116" t="s">
        <v>1357</v>
      </c>
      <c r="P179" s="518">
        <v>34668000</v>
      </c>
      <c r="Q179" s="518">
        <v>34668000</v>
      </c>
      <c r="R179" s="116" t="s">
        <v>1419</v>
      </c>
      <c r="S179" s="519" t="s">
        <v>1359</v>
      </c>
      <c r="T179" s="519" t="s">
        <v>1602</v>
      </c>
      <c r="U179" s="519" t="s">
        <v>1603</v>
      </c>
      <c r="V179" s="116">
        <v>3274850</v>
      </c>
      <c r="W179" t="s">
        <v>1615</v>
      </c>
      <c r="X179" s="520">
        <v>43860</v>
      </c>
      <c r="AB179" s="520">
        <v>43860</v>
      </c>
      <c r="AC179" s="520" t="e">
        <f t="shared" si="12"/>
        <v>#VALUE!</v>
      </c>
    </row>
    <row r="180" spans="1:29" ht="15.75" customHeight="1" x14ac:dyDescent="0.25">
      <c r="A180">
        <v>1345</v>
      </c>
      <c r="B180" s="514" t="s">
        <v>1439</v>
      </c>
      <c r="C180" t="s">
        <v>195</v>
      </c>
      <c r="D180" t="s">
        <v>199</v>
      </c>
      <c r="E180" t="s">
        <v>1373</v>
      </c>
      <c r="F180" s="516">
        <v>16220000</v>
      </c>
      <c r="G180" s="517" t="s">
        <v>680</v>
      </c>
      <c r="H180" s="116" t="s">
        <v>1616</v>
      </c>
      <c r="I180" s="517" t="s">
        <v>680</v>
      </c>
      <c r="J180" s="517" t="s">
        <v>680</v>
      </c>
      <c r="K180" s="517" t="s">
        <v>680</v>
      </c>
      <c r="L180" s="517">
        <v>1</v>
      </c>
      <c r="M180" s="116" t="s">
        <v>1401</v>
      </c>
      <c r="N180" s="116" t="s">
        <v>1402</v>
      </c>
      <c r="O180" s="116" t="s">
        <v>1357</v>
      </c>
      <c r="P180" s="518">
        <v>16220000</v>
      </c>
      <c r="Q180" s="518">
        <v>16220000</v>
      </c>
      <c r="R180" s="116" t="s">
        <v>1419</v>
      </c>
      <c r="S180" s="519" t="s">
        <v>1359</v>
      </c>
      <c r="T180" s="519" t="s">
        <v>1602</v>
      </c>
      <c r="U180" s="519" t="s">
        <v>1603</v>
      </c>
      <c r="V180" s="116">
        <v>3274850</v>
      </c>
      <c r="W180" t="s">
        <v>1616</v>
      </c>
      <c r="X180" s="520">
        <v>43860</v>
      </c>
      <c r="AB180" s="520">
        <v>43860</v>
      </c>
      <c r="AC180" s="520" t="e">
        <f t="shared" si="12"/>
        <v>#VALUE!</v>
      </c>
    </row>
    <row r="181" spans="1:29" ht="15.75" customHeight="1" x14ac:dyDescent="0.25">
      <c r="A181">
        <v>893</v>
      </c>
      <c r="B181" s="514" t="s">
        <v>1439</v>
      </c>
      <c r="C181" t="s">
        <v>195</v>
      </c>
      <c r="D181" t="s">
        <v>199</v>
      </c>
      <c r="E181" t="s">
        <v>1373</v>
      </c>
      <c r="F181" s="516">
        <v>82523636</v>
      </c>
      <c r="G181" s="517">
        <v>81112200</v>
      </c>
      <c r="H181" s="116" t="s">
        <v>1617</v>
      </c>
      <c r="I181" s="517">
        <v>1</v>
      </c>
      <c r="J181" s="517">
        <v>1</v>
      </c>
      <c r="K181" s="517">
        <v>11</v>
      </c>
      <c r="L181" s="517">
        <v>1</v>
      </c>
      <c r="M181" s="116" t="s">
        <v>1375</v>
      </c>
      <c r="N181" s="116" t="s">
        <v>1377</v>
      </c>
      <c r="O181" s="116" t="s">
        <v>1357</v>
      </c>
      <c r="P181" s="518">
        <v>82523636</v>
      </c>
      <c r="Q181" s="518">
        <v>82523636</v>
      </c>
      <c r="R181" s="116" t="s">
        <v>1419</v>
      </c>
      <c r="S181" s="519" t="s">
        <v>1359</v>
      </c>
      <c r="T181" s="519" t="s">
        <v>1602</v>
      </c>
      <c r="U181" s="519" t="s">
        <v>1603</v>
      </c>
      <c r="V181" s="116">
        <v>3274850</v>
      </c>
      <c r="W181" t="s">
        <v>1617</v>
      </c>
      <c r="X181" s="520">
        <v>43858</v>
      </c>
      <c r="Y181" s="520">
        <v>43843</v>
      </c>
      <c r="Z181" s="520">
        <v>43847</v>
      </c>
      <c r="AA181" s="520">
        <v>43852</v>
      </c>
      <c r="AB181" s="520">
        <v>43854</v>
      </c>
      <c r="AC181" s="520">
        <f t="shared" si="12"/>
        <v>44188</v>
      </c>
    </row>
    <row r="182" spans="1:29" ht="15.75" customHeight="1" x14ac:dyDescent="0.25">
      <c r="A182">
        <v>1347</v>
      </c>
      <c r="B182" s="514" t="s">
        <v>1439</v>
      </c>
      <c r="C182" t="s">
        <v>195</v>
      </c>
      <c r="D182" t="s">
        <v>199</v>
      </c>
      <c r="E182" t="s">
        <v>1373</v>
      </c>
      <c r="F182" s="516">
        <v>37646273</v>
      </c>
      <c r="G182" s="517" t="s">
        <v>680</v>
      </c>
      <c r="H182" s="116" t="s">
        <v>1540</v>
      </c>
      <c r="I182" s="517" t="s">
        <v>680</v>
      </c>
      <c r="J182" s="517" t="s">
        <v>680</v>
      </c>
      <c r="K182" s="517" t="s">
        <v>680</v>
      </c>
      <c r="L182" s="517">
        <v>1</v>
      </c>
      <c r="M182" s="116" t="s">
        <v>1364</v>
      </c>
      <c r="N182" s="116" t="s">
        <v>1364</v>
      </c>
      <c r="O182" s="116" t="s">
        <v>1357</v>
      </c>
      <c r="P182" s="518">
        <v>37646273</v>
      </c>
      <c r="Q182" s="518">
        <v>37646273</v>
      </c>
      <c r="R182" s="116" t="s">
        <v>1419</v>
      </c>
      <c r="S182" s="519" t="s">
        <v>1359</v>
      </c>
      <c r="T182" s="519" t="s">
        <v>1602</v>
      </c>
      <c r="U182" s="519" t="s">
        <v>1603</v>
      </c>
      <c r="V182" s="116">
        <v>3274850</v>
      </c>
      <c r="W182" t="s">
        <v>1540</v>
      </c>
      <c r="X182" s="520">
        <v>43981</v>
      </c>
      <c r="AB182" s="520">
        <v>43981</v>
      </c>
      <c r="AC182" s="520" t="e">
        <f t="shared" si="12"/>
        <v>#VALUE!</v>
      </c>
    </row>
    <row r="183" spans="1:29" ht="15.75" customHeight="1" x14ac:dyDescent="0.25">
      <c r="A183">
        <v>892</v>
      </c>
      <c r="B183" s="514" t="s">
        <v>1439</v>
      </c>
      <c r="C183" t="s">
        <v>195</v>
      </c>
      <c r="D183" t="s">
        <v>199</v>
      </c>
      <c r="E183" t="s">
        <v>1373</v>
      </c>
      <c r="F183" s="516">
        <v>54653818</v>
      </c>
      <c r="G183" s="517">
        <v>81112200</v>
      </c>
      <c r="H183" s="116" t="s">
        <v>1618</v>
      </c>
      <c r="I183" s="517">
        <v>1</v>
      </c>
      <c r="J183" s="517">
        <v>1</v>
      </c>
      <c r="K183" s="517">
        <v>11</v>
      </c>
      <c r="L183" s="517">
        <v>1</v>
      </c>
      <c r="M183" s="116" t="s">
        <v>1375</v>
      </c>
      <c r="N183" s="116" t="s">
        <v>1377</v>
      </c>
      <c r="O183" s="116" t="s">
        <v>1357</v>
      </c>
      <c r="P183" s="518">
        <v>54653818</v>
      </c>
      <c r="Q183" s="518">
        <v>54653818</v>
      </c>
      <c r="R183" s="116" t="s">
        <v>1419</v>
      </c>
      <c r="S183" s="519" t="s">
        <v>1359</v>
      </c>
      <c r="T183" s="519" t="s">
        <v>1602</v>
      </c>
      <c r="U183" s="519" t="s">
        <v>1603</v>
      </c>
      <c r="V183" s="116">
        <v>3274850</v>
      </c>
      <c r="W183" t="s">
        <v>1618</v>
      </c>
      <c r="X183" s="520">
        <v>43871</v>
      </c>
      <c r="Y183" s="520">
        <v>43854</v>
      </c>
      <c r="Z183" s="520">
        <v>43858</v>
      </c>
      <c r="AA183" s="520">
        <v>43860</v>
      </c>
      <c r="AB183" s="520">
        <v>43868</v>
      </c>
      <c r="AC183" s="520">
        <f t="shared" si="12"/>
        <v>44201</v>
      </c>
    </row>
    <row r="184" spans="1:29" ht="15.75" customHeight="1" x14ac:dyDescent="0.25">
      <c r="A184">
        <v>1343</v>
      </c>
      <c r="B184" s="514" t="s">
        <v>1439</v>
      </c>
      <c r="C184" t="s">
        <v>195</v>
      </c>
      <c r="D184" t="s">
        <v>199</v>
      </c>
      <c r="E184" t="s">
        <v>1417</v>
      </c>
      <c r="F184" s="516">
        <v>352424000</v>
      </c>
      <c r="G184" s="517" t="s">
        <v>680</v>
      </c>
      <c r="H184" s="116" t="s">
        <v>1469</v>
      </c>
      <c r="I184" s="517" t="s">
        <v>680</v>
      </c>
      <c r="J184" s="517" t="s">
        <v>680</v>
      </c>
      <c r="K184" s="517" t="s">
        <v>680</v>
      </c>
      <c r="L184" s="517">
        <v>1</v>
      </c>
      <c r="M184" s="116" t="s">
        <v>1364</v>
      </c>
      <c r="N184" s="116" t="s">
        <v>1364</v>
      </c>
      <c r="O184" s="116" t="s">
        <v>1357</v>
      </c>
      <c r="P184" s="518">
        <v>352424000</v>
      </c>
      <c r="Q184" s="518">
        <v>352424000</v>
      </c>
      <c r="R184" s="116" t="s">
        <v>1419</v>
      </c>
      <c r="S184" s="519" t="s">
        <v>1359</v>
      </c>
      <c r="T184" s="519" t="s">
        <v>1602</v>
      </c>
      <c r="U184" s="519" t="s">
        <v>1603</v>
      </c>
      <c r="V184" s="116">
        <v>3274850</v>
      </c>
      <c r="W184" t="s">
        <v>1469</v>
      </c>
      <c r="X184" s="520">
        <v>43981</v>
      </c>
      <c r="AB184" s="520">
        <v>43981</v>
      </c>
      <c r="AC184" s="520" t="e">
        <f t="shared" si="12"/>
        <v>#VALUE!</v>
      </c>
    </row>
    <row r="185" spans="1:29" ht="15.75" customHeight="1" x14ac:dyDescent="0.25">
      <c r="A185">
        <v>577</v>
      </c>
      <c r="B185" s="514" t="s">
        <v>1404</v>
      </c>
      <c r="C185" t="s">
        <v>511</v>
      </c>
      <c r="D185" t="s">
        <v>504</v>
      </c>
      <c r="E185" t="s">
        <v>1392</v>
      </c>
      <c r="F185" s="516">
        <v>29241000</v>
      </c>
      <c r="G185" s="517">
        <v>82101801</v>
      </c>
      <c r="H185" s="116" t="s">
        <v>1425</v>
      </c>
      <c r="I185" s="517">
        <v>3</v>
      </c>
      <c r="J185" s="517">
        <v>4</v>
      </c>
      <c r="K185" s="517">
        <v>8</v>
      </c>
      <c r="L185" s="517">
        <v>1</v>
      </c>
      <c r="M185" s="116" t="s">
        <v>1397</v>
      </c>
      <c r="N185" s="116" t="s">
        <v>1398</v>
      </c>
      <c r="O185" s="116" t="s">
        <v>1357</v>
      </c>
      <c r="P185" s="518">
        <v>29241000</v>
      </c>
      <c r="Q185" s="518">
        <v>29241000</v>
      </c>
      <c r="R185" s="116" t="s">
        <v>1358</v>
      </c>
      <c r="S185" s="519" t="s">
        <v>1359</v>
      </c>
      <c r="T185" s="519" t="s">
        <v>1360</v>
      </c>
      <c r="U185" s="519" t="s">
        <v>1361</v>
      </c>
      <c r="V185" s="116">
        <v>3274850</v>
      </c>
      <c r="W185" s="536" t="s">
        <v>1425</v>
      </c>
      <c r="X185" s="520">
        <v>43955</v>
      </c>
      <c r="Y185" s="520">
        <v>43927</v>
      </c>
      <c r="Z185" s="520">
        <v>43934</v>
      </c>
      <c r="AA185" s="520">
        <v>43948</v>
      </c>
      <c r="AB185" s="520">
        <v>43955</v>
      </c>
      <c r="AC185" s="532">
        <f t="shared" si="12"/>
        <v>44195</v>
      </c>
    </row>
    <row r="186" spans="1:29" ht="15.75" customHeight="1" x14ac:dyDescent="0.25">
      <c r="A186">
        <v>1236</v>
      </c>
      <c r="B186" s="514" t="s">
        <v>1404</v>
      </c>
      <c r="C186" t="s">
        <v>511</v>
      </c>
      <c r="D186" t="s">
        <v>504</v>
      </c>
      <c r="E186" t="s">
        <v>1354</v>
      </c>
      <c r="F186" s="516">
        <v>30000000</v>
      </c>
      <c r="G186" s="517" t="s">
        <v>680</v>
      </c>
      <c r="H186" s="116" t="s">
        <v>1619</v>
      </c>
      <c r="I186" s="517">
        <v>3</v>
      </c>
      <c r="J186" s="517">
        <v>3</v>
      </c>
      <c r="K186" s="517">
        <v>9</v>
      </c>
      <c r="L186" s="517">
        <v>1</v>
      </c>
      <c r="M186" s="116" t="s">
        <v>1356</v>
      </c>
      <c r="N186" s="116" t="s">
        <v>1356</v>
      </c>
      <c r="O186" s="116" t="s">
        <v>1357</v>
      </c>
      <c r="P186" s="518">
        <v>30000000</v>
      </c>
      <c r="Q186" s="518">
        <v>30000000</v>
      </c>
      <c r="R186" s="116" t="s">
        <v>1358</v>
      </c>
      <c r="S186" s="519" t="s">
        <v>1359</v>
      </c>
      <c r="T186" s="519" t="s">
        <v>1360</v>
      </c>
      <c r="U186" s="519" t="s">
        <v>1361</v>
      </c>
      <c r="V186" s="116">
        <v>3274850</v>
      </c>
      <c r="W186" t="s">
        <v>1619</v>
      </c>
      <c r="X186" s="520">
        <v>43951</v>
      </c>
      <c r="AB186" s="520">
        <v>43951</v>
      </c>
      <c r="AC186" s="532">
        <f t="shared" si="12"/>
        <v>44221</v>
      </c>
    </row>
    <row r="187" spans="1:29" ht="15.75" customHeight="1" x14ac:dyDescent="0.25">
      <c r="A187">
        <v>1237</v>
      </c>
      <c r="B187" s="514" t="s">
        <v>1404</v>
      </c>
      <c r="C187" t="s">
        <v>511</v>
      </c>
      <c r="D187" t="s">
        <v>504</v>
      </c>
      <c r="E187" t="s">
        <v>1354</v>
      </c>
      <c r="F187" s="516">
        <v>20000000</v>
      </c>
      <c r="G187" s="517" t="s">
        <v>680</v>
      </c>
      <c r="H187" s="116" t="s">
        <v>1620</v>
      </c>
      <c r="I187" s="517">
        <v>3</v>
      </c>
      <c r="J187" s="517">
        <v>3</v>
      </c>
      <c r="K187" s="517">
        <v>9</v>
      </c>
      <c r="L187" s="517">
        <v>1</v>
      </c>
      <c r="M187" s="116" t="s">
        <v>1356</v>
      </c>
      <c r="N187" s="116" t="s">
        <v>1356</v>
      </c>
      <c r="O187" s="116" t="s">
        <v>1357</v>
      </c>
      <c r="P187" s="518">
        <v>20000000</v>
      </c>
      <c r="Q187" s="518">
        <v>20000000</v>
      </c>
      <c r="R187" s="116" t="s">
        <v>1358</v>
      </c>
      <c r="S187" s="519" t="s">
        <v>1359</v>
      </c>
      <c r="T187" s="519" t="s">
        <v>1360</v>
      </c>
      <c r="U187" s="519" t="s">
        <v>1361</v>
      </c>
      <c r="V187" s="116">
        <v>3274850</v>
      </c>
      <c r="W187" t="s">
        <v>1620</v>
      </c>
      <c r="X187" s="520">
        <v>43951</v>
      </c>
      <c r="AB187" s="520">
        <v>43951</v>
      </c>
      <c r="AC187" s="532">
        <f t="shared" si="12"/>
        <v>44221</v>
      </c>
    </row>
    <row r="188" spans="1:29" ht="15.75" customHeight="1" x14ac:dyDescent="0.25">
      <c r="A188">
        <v>1365</v>
      </c>
      <c r="B188" s="514" t="s">
        <v>1404</v>
      </c>
      <c r="C188" t="s">
        <v>511</v>
      </c>
      <c r="D188" t="s">
        <v>504</v>
      </c>
      <c r="E188" t="s">
        <v>1373</v>
      </c>
      <c r="F188" s="516">
        <v>26772000</v>
      </c>
      <c r="G188" s="517" t="s">
        <v>680</v>
      </c>
      <c r="H188" s="116" t="s">
        <v>1621</v>
      </c>
      <c r="I188" s="517" t="s">
        <v>680</v>
      </c>
      <c r="J188" s="517" t="s">
        <v>680</v>
      </c>
      <c r="K188" s="517" t="s">
        <v>680</v>
      </c>
      <c r="L188" s="517">
        <v>1</v>
      </c>
      <c r="M188" s="116" t="s">
        <v>1401</v>
      </c>
      <c r="N188" s="116" t="s">
        <v>1402</v>
      </c>
      <c r="O188" s="116" t="s">
        <v>1357</v>
      </c>
      <c r="P188" s="518">
        <v>26772000</v>
      </c>
      <c r="Q188" s="518">
        <v>26772000</v>
      </c>
      <c r="R188" s="116" t="s">
        <v>1358</v>
      </c>
      <c r="S188" s="519" t="s">
        <v>1359</v>
      </c>
      <c r="T188" s="519" t="s">
        <v>1360</v>
      </c>
      <c r="U188" s="519" t="s">
        <v>1361</v>
      </c>
      <c r="V188" s="116">
        <v>3274850</v>
      </c>
      <c r="W188" t="s">
        <v>1621</v>
      </c>
      <c r="X188" s="520">
        <v>43860</v>
      </c>
      <c r="AB188" s="520">
        <v>43860</v>
      </c>
      <c r="AC188" s="532" t="e">
        <f t="shared" si="12"/>
        <v>#VALUE!</v>
      </c>
    </row>
    <row r="189" spans="1:29" ht="15.75" customHeight="1" x14ac:dyDescent="0.25">
      <c r="A189">
        <v>584</v>
      </c>
      <c r="B189" s="514" t="s">
        <v>1404</v>
      </c>
      <c r="C189" t="s">
        <v>511</v>
      </c>
      <c r="D189" t="s">
        <v>504</v>
      </c>
      <c r="E189" t="s">
        <v>1373</v>
      </c>
      <c r="F189" s="516">
        <v>20719000</v>
      </c>
      <c r="G189" s="517">
        <v>80111701</v>
      </c>
      <c r="H189" s="116" t="s">
        <v>1622</v>
      </c>
      <c r="I189" s="517">
        <v>1</v>
      </c>
      <c r="J189" s="517">
        <v>1</v>
      </c>
      <c r="K189" s="517">
        <v>11</v>
      </c>
      <c r="L189" s="517">
        <v>1</v>
      </c>
      <c r="M189" s="116" t="s">
        <v>1375</v>
      </c>
      <c r="N189" s="116" t="s">
        <v>1377</v>
      </c>
      <c r="O189" s="116" t="s">
        <v>1357</v>
      </c>
      <c r="P189" s="518">
        <v>20719000</v>
      </c>
      <c r="Q189" s="518">
        <v>20719000</v>
      </c>
      <c r="R189" s="116" t="s">
        <v>1358</v>
      </c>
      <c r="S189" s="519" t="s">
        <v>1359</v>
      </c>
      <c r="T189" s="519" t="s">
        <v>1360</v>
      </c>
      <c r="U189" s="519" t="s">
        <v>1361</v>
      </c>
      <c r="V189" s="116">
        <v>3274850</v>
      </c>
      <c r="W189" t="s">
        <v>1622</v>
      </c>
      <c r="X189" s="520">
        <v>43871</v>
      </c>
      <c r="Y189" s="520">
        <v>43850</v>
      </c>
      <c r="Z189" s="520">
        <v>43857</v>
      </c>
      <c r="AA189" s="520">
        <v>43864</v>
      </c>
      <c r="AB189" s="520">
        <v>43871</v>
      </c>
      <c r="AC189" s="532">
        <f t="shared" si="12"/>
        <v>44201</v>
      </c>
    </row>
    <row r="190" spans="1:29" ht="15.75" customHeight="1" x14ac:dyDescent="0.25">
      <c r="A190">
        <v>544</v>
      </c>
      <c r="B190" s="514" t="s">
        <v>1404</v>
      </c>
      <c r="C190" t="s">
        <v>511</v>
      </c>
      <c r="D190" t="s">
        <v>504</v>
      </c>
      <c r="E190" t="s">
        <v>1373</v>
      </c>
      <c r="F190" s="516">
        <v>42165000</v>
      </c>
      <c r="G190" s="517">
        <v>80111701</v>
      </c>
      <c r="H190" s="116" t="s">
        <v>1623</v>
      </c>
      <c r="I190" s="517">
        <v>1</v>
      </c>
      <c r="J190" s="517">
        <v>1</v>
      </c>
      <c r="K190" s="517">
        <v>10</v>
      </c>
      <c r="L190" s="517">
        <v>1</v>
      </c>
      <c r="M190" s="116" t="s">
        <v>1375</v>
      </c>
      <c r="N190" s="116" t="s">
        <v>1377</v>
      </c>
      <c r="O190" s="116" t="s">
        <v>1357</v>
      </c>
      <c r="P190" s="518">
        <v>42165000</v>
      </c>
      <c r="Q190" s="518">
        <v>42165000</v>
      </c>
      <c r="R190" s="116" t="s">
        <v>1358</v>
      </c>
      <c r="S190" s="519" t="s">
        <v>1359</v>
      </c>
      <c r="T190" s="519" t="s">
        <v>1360</v>
      </c>
      <c r="U190" s="519" t="s">
        <v>1361</v>
      </c>
      <c r="V190" s="116">
        <v>3274850</v>
      </c>
      <c r="W190" t="s">
        <v>1623</v>
      </c>
      <c r="X190" s="520">
        <v>43871</v>
      </c>
      <c r="Y190" s="520">
        <v>43850</v>
      </c>
      <c r="Z190" s="520">
        <v>43857</v>
      </c>
      <c r="AA190" s="520">
        <v>43864</v>
      </c>
      <c r="AB190" s="520">
        <v>43871</v>
      </c>
      <c r="AC190" s="532">
        <f t="shared" si="12"/>
        <v>44171</v>
      </c>
    </row>
    <row r="191" spans="1:29" ht="15.75" customHeight="1" x14ac:dyDescent="0.25">
      <c r="A191">
        <v>1293</v>
      </c>
      <c r="B191" s="514" t="s">
        <v>1351</v>
      </c>
      <c r="C191" t="s">
        <v>898</v>
      </c>
      <c r="D191" t="s">
        <v>1624</v>
      </c>
      <c r="E191" t="s">
        <v>1625</v>
      </c>
      <c r="F191" s="516">
        <v>29144880</v>
      </c>
      <c r="G191" s="517">
        <v>80111701</v>
      </c>
      <c r="H191" s="116" t="s">
        <v>1626</v>
      </c>
      <c r="I191" s="517">
        <v>2</v>
      </c>
      <c r="J191" s="517">
        <v>2</v>
      </c>
      <c r="K191" s="517">
        <v>6</v>
      </c>
      <c r="L191" s="517">
        <v>1</v>
      </c>
      <c r="M191" s="116" t="s">
        <v>1375</v>
      </c>
      <c r="N191" s="116" t="s">
        <v>1377</v>
      </c>
      <c r="O191" s="116" t="s">
        <v>1357</v>
      </c>
      <c r="P191" s="518">
        <v>29144880</v>
      </c>
      <c r="Q191" s="518">
        <v>29144880</v>
      </c>
      <c r="R191" s="116" t="s">
        <v>1358</v>
      </c>
      <c r="S191" s="519" t="s">
        <v>1359</v>
      </c>
      <c r="T191" s="519" t="s">
        <v>1360</v>
      </c>
      <c r="U191" s="519" t="s">
        <v>1361</v>
      </c>
      <c r="V191" s="116">
        <v>3274850</v>
      </c>
      <c r="W191" t="s">
        <v>1626</v>
      </c>
      <c r="X191" s="520">
        <v>43881</v>
      </c>
      <c r="Y191" s="520">
        <v>43861</v>
      </c>
      <c r="Z191" s="520">
        <v>43868</v>
      </c>
      <c r="AA191" s="520">
        <v>43873</v>
      </c>
      <c r="AB191" s="520">
        <v>43880</v>
      </c>
      <c r="AC191" s="532">
        <f t="shared" si="12"/>
        <v>44061</v>
      </c>
    </row>
    <row r="192" spans="1:29" ht="15.75" customHeight="1" x14ac:dyDescent="0.25">
      <c r="A192">
        <v>1295</v>
      </c>
      <c r="B192" s="514" t="s">
        <v>1351</v>
      </c>
      <c r="C192" t="s">
        <v>898</v>
      </c>
      <c r="D192" t="s">
        <v>1624</v>
      </c>
      <c r="E192" t="s">
        <v>1625</v>
      </c>
      <c r="F192" s="516">
        <v>29144880</v>
      </c>
      <c r="G192" s="517">
        <v>80111701</v>
      </c>
      <c r="H192" s="116" t="s">
        <v>1627</v>
      </c>
      <c r="I192" s="517">
        <v>2</v>
      </c>
      <c r="J192" s="517">
        <v>2</v>
      </c>
      <c r="K192" s="517">
        <v>6</v>
      </c>
      <c r="L192" s="517">
        <v>1</v>
      </c>
      <c r="M192" s="116" t="s">
        <v>1375</v>
      </c>
      <c r="N192" s="116" t="s">
        <v>1377</v>
      </c>
      <c r="O192" s="116" t="s">
        <v>1357</v>
      </c>
      <c r="P192" s="518">
        <v>29144880</v>
      </c>
      <c r="Q192" s="518">
        <v>29144880</v>
      </c>
      <c r="R192" s="116" t="s">
        <v>1358</v>
      </c>
      <c r="S192" s="519" t="s">
        <v>1359</v>
      </c>
      <c r="T192" s="519" t="s">
        <v>1360</v>
      </c>
      <c r="U192" s="519" t="s">
        <v>1361</v>
      </c>
      <c r="V192" s="116">
        <v>3274850</v>
      </c>
      <c r="W192" t="s">
        <v>1627</v>
      </c>
      <c r="X192" s="520">
        <v>43881</v>
      </c>
      <c r="Y192" s="520">
        <v>43861</v>
      </c>
      <c r="Z192" s="520">
        <v>43897</v>
      </c>
      <c r="AA192" s="520">
        <v>43873</v>
      </c>
      <c r="AB192" s="520">
        <v>43880</v>
      </c>
      <c r="AC192" s="532">
        <f t="shared" si="12"/>
        <v>44061</v>
      </c>
    </row>
    <row r="193" spans="1:29" ht="15.75" customHeight="1" x14ac:dyDescent="0.25">
      <c r="A193">
        <v>1294</v>
      </c>
      <c r="B193" s="514" t="s">
        <v>1351</v>
      </c>
      <c r="C193" t="s">
        <v>898</v>
      </c>
      <c r="D193" t="s">
        <v>1624</v>
      </c>
      <c r="E193" t="s">
        <v>1625</v>
      </c>
      <c r="F193" s="516">
        <v>29144880</v>
      </c>
      <c r="G193" s="517">
        <v>80111701</v>
      </c>
      <c r="H193" s="116" t="s">
        <v>1628</v>
      </c>
      <c r="I193" s="517">
        <v>2</v>
      </c>
      <c r="J193" s="517">
        <v>2</v>
      </c>
      <c r="K193" s="517">
        <v>6</v>
      </c>
      <c r="L193" s="517">
        <v>1</v>
      </c>
      <c r="M193" s="116" t="s">
        <v>1375</v>
      </c>
      <c r="N193" s="116" t="s">
        <v>1377</v>
      </c>
      <c r="O193" s="116" t="s">
        <v>1357</v>
      </c>
      <c r="P193" s="518">
        <v>29144880</v>
      </c>
      <c r="Q193" s="518">
        <v>29144880</v>
      </c>
      <c r="R193" s="116" t="s">
        <v>1358</v>
      </c>
      <c r="S193" s="519" t="s">
        <v>1359</v>
      </c>
      <c r="T193" s="519" t="s">
        <v>1360</v>
      </c>
      <c r="U193" s="519" t="s">
        <v>1361</v>
      </c>
      <c r="V193" s="116">
        <v>3274850</v>
      </c>
      <c r="W193" t="s">
        <v>1628</v>
      </c>
      <c r="X193" s="520">
        <v>43881</v>
      </c>
      <c r="Y193" s="520">
        <v>43861</v>
      </c>
      <c r="Z193" s="520">
        <v>43868</v>
      </c>
      <c r="AA193" s="520">
        <v>43873</v>
      </c>
      <c r="AB193" s="520">
        <v>43880</v>
      </c>
      <c r="AC193" s="532">
        <f t="shared" si="12"/>
        <v>44061</v>
      </c>
    </row>
    <row r="194" spans="1:29" ht="15.75" customHeight="1" x14ac:dyDescent="0.25">
      <c r="A194">
        <v>691</v>
      </c>
      <c r="B194" s="514" t="s">
        <v>1351</v>
      </c>
      <c r="C194" t="s">
        <v>898</v>
      </c>
      <c r="D194" t="s">
        <v>1624</v>
      </c>
      <c r="E194" t="s">
        <v>1625</v>
      </c>
      <c r="F194" s="516">
        <v>49214945</v>
      </c>
      <c r="G194" s="517">
        <v>80111701</v>
      </c>
      <c r="H194" s="116" t="s">
        <v>1629</v>
      </c>
      <c r="I194" s="517">
        <v>2</v>
      </c>
      <c r="J194" s="517">
        <v>2</v>
      </c>
      <c r="K194" s="517">
        <v>7</v>
      </c>
      <c r="L194" s="517">
        <v>1</v>
      </c>
      <c r="M194" s="116" t="s">
        <v>1375</v>
      </c>
      <c r="N194" s="116" t="s">
        <v>1377</v>
      </c>
      <c r="O194" s="116" t="s">
        <v>1357</v>
      </c>
      <c r="P194" s="518">
        <v>49214945</v>
      </c>
      <c r="Q194" s="518">
        <v>49214945</v>
      </c>
      <c r="R194" s="116" t="s">
        <v>1358</v>
      </c>
      <c r="S194" s="519" t="s">
        <v>1359</v>
      </c>
      <c r="T194" s="519" t="s">
        <v>1360</v>
      </c>
      <c r="U194" s="519" t="s">
        <v>1361</v>
      </c>
      <c r="V194" s="116">
        <v>3274850</v>
      </c>
      <c r="W194" t="s">
        <v>1629</v>
      </c>
      <c r="X194" s="520">
        <v>43888</v>
      </c>
      <c r="Y194" s="520">
        <v>43861</v>
      </c>
      <c r="Z194" s="520">
        <v>43868</v>
      </c>
      <c r="AA194" s="520">
        <v>43875</v>
      </c>
      <c r="AB194" s="520">
        <v>43887</v>
      </c>
      <c r="AC194" s="532">
        <f t="shared" si="12"/>
        <v>44098</v>
      </c>
    </row>
    <row r="195" spans="1:29" ht="15.75" customHeight="1" x14ac:dyDescent="0.25">
      <c r="A195">
        <v>1302</v>
      </c>
      <c r="B195" s="514" t="s">
        <v>1351</v>
      </c>
      <c r="C195" t="s">
        <v>898</v>
      </c>
      <c r="D195" t="s">
        <v>1624</v>
      </c>
      <c r="E195" t="s">
        <v>1625</v>
      </c>
      <c r="F195" s="516">
        <v>55645235</v>
      </c>
      <c r="G195" s="517" t="s">
        <v>680</v>
      </c>
      <c r="H195" s="116" t="s">
        <v>1363</v>
      </c>
      <c r="I195" s="517" t="s">
        <v>680</v>
      </c>
      <c r="J195" s="517" t="s">
        <v>680</v>
      </c>
      <c r="K195" s="517" t="s">
        <v>680</v>
      </c>
      <c r="L195" s="517">
        <v>1</v>
      </c>
      <c r="M195" s="116" t="s">
        <v>1364</v>
      </c>
      <c r="N195" s="116" t="s">
        <v>1364</v>
      </c>
      <c r="O195" s="116" t="s">
        <v>1357</v>
      </c>
      <c r="P195" s="518">
        <v>55645235</v>
      </c>
      <c r="Q195" s="518">
        <v>55645235</v>
      </c>
      <c r="R195" s="116" t="s">
        <v>1358</v>
      </c>
      <c r="S195" s="519" t="s">
        <v>1359</v>
      </c>
      <c r="T195" s="519" t="s">
        <v>1360</v>
      </c>
      <c r="U195" s="519" t="s">
        <v>1361</v>
      </c>
      <c r="V195" s="116">
        <v>3274850</v>
      </c>
      <c r="W195" t="s">
        <v>1365</v>
      </c>
      <c r="X195" s="520">
        <v>44089</v>
      </c>
      <c r="AB195" s="520">
        <v>44089</v>
      </c>
      <c r="AC195" s="532" t="e">
        <f t="shared" si="12"/>
        <v>#VALUE!</v>
      </c>
    </row>
    <row r="196" spans="1:29" ht="15.75" customHeight="1" x14ac:dyDescent="0.25">
      <c r="A196">
        <v>1292</v>
      </c>
      <c r="B196" s="514" t="s">
        <v>1351</v>
      </c>
      <c r="C196" t="s">
        <v>898</v>
      </c>
      <c r="D196" t="s">
        <v>1624</v>
      </c>
      <c r="E196" t="s">
        <v>1625</v>
      </c>
      <c r="F196" s="516">
        <v>29144880</v>
      </c>
      <c r="G196" s="517">
        <v>80111701</v>
      </c>
      <c r="H196" s="116" t="s">
        <v>1630</v>
      </c>
      <c r="I196" s="517">
        <v>2</v>
      </c>
      <c r="J196" s="517">
        <v>2</v>
      </c>
      <c r="K196" s="517">
        <v>6</v>
      </c>
      <c r="L196" s="517">
        <v>1</v>
      </c>
      <c r="M196" s="116" t="s">
        <v>1375</v>
      </c>
      <c r="N196" s="116" t="s">
        <v>1364</v>
      </c>
      <c r="O196" s="116" t="s">
        <v>1357</v>
      </c>
      <c r="P196" s="518">
        <v>29144880</v>
      </c>
      <c r="Q196" s="518">
        <v>29144880</v>
      </c>
      <c r="R196" s="116" t="s">
        <v>1358</v>
      </c>
      <c r="S196" s="519" t="s">
        <v>1359</v>
      </c>
      <c r="T196" s="519" t="s">
        <v>1360</v>
      </c>
      <c r="U196" s="519" t="s">
        <v>1361</v>
      </c>
      <c r="V196" s="116">
        <v>3274850</v>
      </c>
      <c r="W196" t="s">
        <v>1630</v>
      </c>
      <c r="X196" s="520">
        <v>43881</v>
      </c>
      <c r="Y196" s="520">
        <v>43861</v>
      </c>
      <c r="Z196" s="520">
        <v>43868</v>
      </c>
      <c r="AA196" s="520">
        <v>43873</v>
      </c>
      <c r="AB196" s="520">
        <v>43880</v>
      </c>
      <c r="AC196" s="532">
        <f t="shared" si="12"/>
        <v>44061</v>
      </c>
    </row>
    <row r="197" spans="1:29" ht="15.75" customHeight="1" x14ac:dyDescent="0.25">
      <c r="A197">
        <v>689</v>
      </c>
      <c r="B197" s="514" t="s">
        <v>1351</v>
      </c>
      <c r="C197" t="s">
        <v>898</v>
      </c>
      <c r="D197" t="s">
        <v>1624</v>
      </c>
      <c r="E197" t="s">
        <v>1373</v>
      </c>
      <c r="F197" s="516">
        <v>40397630</v>
      </c>
      <c r="G197" s="517">
        <v>80111701</v>
      </c>
      <c r="H197" s="116" t="s">
        <v>900</v>
      </c>
      <c r="I197" s="517">
        <v>2</v>
      </c>
      <c r="J197" s="517">
        <v>2</v>
      </c>
      <c r="K197" s="517">
        <v>7</v>
      </c>
      <c r="L197" s="517">
        <v>1</v>
      </c>
      <c r="M197" s="116" t="s">
        <v>1375</v>
      </c>
      <c r="N197" s="116" t="s">
        <v>1377</v>
      </c>
      <c r="O197" s="116" t="s">
        <v>1357</v>
      </c>
      <c r="P197" s="518">
        <v>40397630</v>
      </c>
      <c r="Q197" s="518">
        <v>40397630</v>
      </c>
      <c r="R197" s="116" t="s">
        <v>1358</v>
      </c>
      <c r="S197" s="519" t="s">
        <v>1359</v>
      </c>
      <c r="T197" s="519" t="s">
        <v>1360</v>
      </c>
      <c r="U197" s="519" t="s">
        <v>1361</v>
      </c>
      <c r="V197" s="116">
        <v>3274850</v>
      </c>
      <c r="W197" t="s">
        <v>900</v>
      </c>
      <c r="X197" s="520">
        <v>43888</v>
      </c>
      <c r="Y197" s="520">
        <v>43861</v>
      </c>
      <c r="Z197" s="520">
        <v>43868</v>
      </c>
      <c r="AA197" s="520">
        <v>43875</v>
      </c>
      <c r="AB197" s="520">
        <v>43887</v>
      </c>
      <c r="AC197" s="532">
        <f t="shared" si="12"/>
        <v>44098</v>
      </c>
    </row>
    <row r="198" spans="1:29" ht="15.75" customHeight="1" x14ac:dyDescent="0.25">
      <c r="A198">
        <v>1300</v>
      </c>
      <c r="B198" s="514" t="s">
        <v>1351</v>
      </c>
      <c r="C198" t="s">
        <v>898</v>
      </c>
      <c r="D198" t="s">
        <v>1624</v>
      </c>
      <c r="E198" t="s">
        <v>1373</v>
      </c>
      <c r="F198" s="516">
        <v>21752570</v>
      </c>
      <c r="G198" s="517" t="s">
        <v>680</v>
      </c>
      <c r="H198" s="116" t="s">
        <v>1363</v>
      </c>
      <c r="I198" s="517" t="s">
        <v>680</v>
      </c>
      <c r="J198" s="517" t="s">
        <v>680</v>
      </c>
      <c r="K198" s="517" t="s">
        <v>680</v>
      </c>
      <c r="L198" s="517">
        <v>1</v>
      </c>
      <c r="M198" s="116" t="s">
        <v>1364</v>
      </c>
      <c r="N198" s="116" t="s">
        <v>1364</v>
      </c>
      <c r="O198" s="116" t="s">
        <v>1357</v>
      </c>
      <c r="P198" s="518">
        <v>21752570</v>
      </c>
      <c r="Q198" s="518">
        <v>21752570</v>
      </c>
      <c r="R198" s="116" t="s">
        <v>1358</v>
      </c>
      <c r="S198" s="519" t="s">
        <v>1359</v>
      </c>
      <c r="T198" s="519" t="s">
        <v>1360</v>
      </c>
      <c r="U198" s="519" t="s">
        <v>1361</v>
      </c>
      <c r="V198" s="116">
        <v>3274850</v>
      </c>
      <c r="W198" t="s">
        <v>1365</v>
      </c>
      <c r="X198" s="520">
        <v>44089</v>
      </c>
      <c r="Y198" s="520">
        <v>44089</v>
      </c>
      <c r="Z198" s="520">
        <v>44089</v>
      </c>
      <c r="AA198" s="520">
        <v>44089</v>
      </c>
      <c r="AB198" s="520">
        <v>44089</v>
      </c>
      <c r="AC198" s="532" t="e">
        <f t="shared" si="12"/>
        <v>#VALUE!</v>
      </c>
    </row>
    <row r="199" spans="1:29" ht="15.75" customHeight="1" x14ac:dyDescent="0.25">
      <c r="A199">
        <v>1381</v>
      </c>
      <c r="B199" s="514" t="s">
        <v>441</v>
      </c>
      <c r="C199" t="s">
        <v>1631</v>
      </c>
      <c r="D199" t="s">
        <v>397</v>
      </c>
      <c r="E199" t="s">
        <v>1373</v>
      </c>
      <c r="F199" s="516">
        <v>41265000</v>
      </c>
      <c r="G199" s="517">
        <v>80111701</v>
      </c>
      <c r="H199" s="116" t="s">
        <v>1632</v>
      </c>
      <c r="I199" s="517">
        <v>2</v>
      </c>
      <c r="J199" s="517">
        <v>2</v>
      </c>
      <c r="K199" s="517">
        <v>5</v>
      </c>
      <c r="L199" s="517">
        <v>1</v>
      </c>
      <c r="M199" s="116" t="s">
        <v>1375</v>
      </c>
      <c r="N199" s="116" t="s">
        <v>1377</v>
      </c>
      <c r="O199" s="116" t="s">
        <v>1357</v>
      </c>
      <c r="P199" s="518">
        <v>41265000</v>
      </c>
      <c r="Q199" s="518">
        <v>41265000</v>
      </c>
      <c r="R199" s="116" t="s">
        <v>1633</v>
      </c>
      <c r="S199" s="519" t="s">
        <v>1359</v>
      </c>
      <c r="T199" s="519" t="s">
        <v>1634</v>
      </c>
      <c r="U199" s="519" t="s">
        <v>1635</v>
      </c>
      <c r="V199" s="116">
        <v>3274850</v>
      </c>
      <c r="W199" t="s">
        <v>1632</v>
      </c>
      <c r="X199" s="520">
        <v>43889</v>
      </c>
      <c r="Y199" s="520">
        <v>43864</v>
      </c>
      <c r="Z199" s="520">
        <v>43871</v>
      </c>
      <c r="AA199" s="520">
        <v>43878</v>
      </c>
      <c r="AB199" s="520">
        <v>43889</v>
      </c>
      <c r="AC199" s="520">
        <f>+X199+(30*K199)</f>
        <v>44039</v>
      </c>
    </row>
    <row r="200" spans="1:29" ht="15.75" customHeight="1" x14ac:dyDescent="0.25">
      <c r="A200">
        <v>1379</v>
      </c>
      <c r="B200" s="514" t="s">
        <v>441</v>
      </c>
      <c r="C200" t="s">
        <v>1631</v>
      </c>
      <c r="D200" t="s">
        <v>397</v>
      </c>
      <c r="E200" t="s">
        <v>1373</v>
      </c>
      <c r="F200" s="516">
        <v>34470000</v>
      </c>
      <c r="G200" s="517">
        <v>80111701</v>
      </c>
      <c r="H200" s="116" t="s">
        <v>1636</v>
      </c>
      <c r="I200" s="517">
        <v>2</v>
      </c>
      <c r="J200" s="517">
        <v>2</v>
      </c>
      <c r="K200" s="517">
        <v>5</v>
      </c>
      <c r="L200" s="517">
        <v>1</v>
      </c>
      <c r="M200" s="116" t="s">
        <v>1375</v>
      </c>
      <c r="N200" s="116" t="s">
        <v>1377</v>
      </c>
      <c r="O200" s="116" t="s">
        <v>1357</v>
      </c>
      <c r="P200" s="518">
        <v>34470000</v>
      </c>
      <c r="Q200" s="518">
        <v>34470000</v>
      </c>
      <c r="R200" s="116" t="s">
        <v>1633</v>
      </c>
      <c r="S200" s="519" t="s">
        <v>1359</v>
      </c>
      <c r="T200" s="519" t="s">
        <v>1634</v>
      </c>
      <c r="U200" s="519" t="s">
        <v>1635</v>
      </c>
      <c r="V200" s="116">
        <v>3274850</v>
      </c>
      <c r="W200" t="s">
        <v>1636</v>
      </c>
      <c r="X200" s="520">
        <v>43886</v>
      </c>
      <c r="Y200" s="520">
        <v>43864</v>
      </c>
      <c r="Z200" s="520">
        <v>43871</v>
      </c>
      <c r="AA200" s="520">
        <v>43878</v>
      </c>
      <c r="AB200" s="520">
        <v>43889</v>
      </c>
      <c r="AC200" s="520">
        <f t="shared" ref="AC200:AC206" si="13">+X200+(30*K200)</f>
        <v>44036</v>
      </c>
    </row>
    <row r="201" spans="1:29" ht="15.75" customHeight="1" x14ac:dyDescent="0.25">
      <c r="A201">
        <v>593</v>
      </c>
      <c r="B201" s="514" t="s">
        <v>441</v>
      </c>
      <c r="C201" t="s">
        <v>1631</v>
      </c>
      <c r="D201" t="s">
        <v>397</v>
      </c>
      <c r="E201" t="s">
        <v>1373</v>
      </c>
      <c r="F201" s="516">
        <v>103000000</v>
      </c>
      <c r="G201" s="517">
        <v>80111701</v>
      </c>
      <c r="H201" s="116" t="s">
        <v>1179</v>
      </c>
      <c r="I201" s="517">
        <v>2</v>
      </c>
      <c r="J201" s="517">
        <v>1</v>
      </c>
      <c r="K201" s="517">
        <v>10</v>
      </c>
      <c r="L201" s="517">
        <v>1</v>
      </c>
      <c r="M201" s="116" t="s">
        <v>1375</v>
      </c>
      <c r="N201" s="116" t="s">
        <v>1377</v>
      </c>
      <c r="O201" s="116" t="s">
        <v>1357</v>
      </c>
      <c r="P201" s="518">
        <v>103000000</v>
      </c>
      <c r="Q201" s="518">
        <v>103000000</v>
      </c>
      <c r="R201" s="116" t="s">
        <v>1633</v>
      </c>
      <c r="S201" s="519" t="s">
        <v>1359</v>
      </c>
      <c r="T201" s="519" t="s">
        <v>1634</v>
      </c>
      <c r="U201" s="519" t="s">
        <v>1635</v>
      </c>
      <c r="V201" s="116">
        <v>3274850</v>
      </c>
      <c r="W201" t="s">
        <v>1637</v>
      </c>
      <c r="X201" s="520">
        <v>43889</v>
      </c>
      <c r="Y201" s="520">
        <v>43864</v>
      </c>
      <c r="Z201" s="520">
        <v>43871</v>
      </c>
      <c r="AA201" s="520">
        <v>43878</v>
      </c>
      <c r="AB201" s="520">
        <v>43889</v>
      </c>
      <c r="AC201" s="520">
        <f t="shared" si="13"/>
        <v>44189</v>
      </c>
    </row>
    <row r="202" spans="1:29" ht="15.75" customHeight="1" x14ac:dyDescent="0.25">
      <c r="A202">
        <v>596</v>
      </c>
      <c r="B202" s="514" t="s">
        <v>441</v>
      </c>
      <c r="C202" t="s">
        <v>1631</v>
      </c>
      <c r="D202" t="s">
        <v>397</v>
      </c>
      <c r="E202" t="s">
        <v>1373</v>
      </c>
      <c r="F202" s="516">
        <v>23630000</v>
      </c>
      <c r="G202" s="517">
        <v>80111701</v>
      </c>
      <c r="H202" s="116" t="s">
        <v>1180</v>
      </c>
      <c r="I202" s="517">
        <v>1</v>
      </c>
      <c r="J202" s="517">
        <v>1</v>
      </c>
      <c r="K202" s="517">
        <v>11</v>
      </c>
      <c r="L202" s="517">
        <v>1</v>
      </c>
      <c r="M202" s="116" t="s">
        <v>1375</v>
      </c>
      <c r="N202" s="116" t="s">
        <v>1377</v>
      </c>
      <c r="O202" s="116" t="s">
        <v>1357</v>
      </c>
      <c r="P202" s="518">
        <v>23630000</v>
      </c>
      <c r="Q202" s="518">
        <v>23630000</v>
      </c>
      <c r="R202" s="116" t="s">
        <v>1633</v>
      </c>
      <c r="S202" s="519" t="s">
        <v>1359</v>
      </c>
      <c r="T202" s="519" t="s">
        <v>1634</v>
      </c>
      <c r="U202" s="519" t="s">
        <v>1635</v>
      </c>
      <c r="V202" s="116">
        <v>3274850</v>
      </c>
      <c r="W202" t="s">
        <v>1180</v>
      </c>
      <c r="X202" s="520">
        <v>43864</v>
      </c>
      <c r="Y202" s="520">
        <v>43845</v>
      </c>
      <c r="Z202" s="520">
        <v>43851</v>
      </c>
      <c r="AA202" s="520">
        <v>43853</v>
      </c>
      <c r="AB202" s="520">
        <v>43857</v>
      </c>
      <c r="AC202" s="520">
        <f t="shared" si="13"/>
        <v>44194</v>
      </c>
    </row>
    <row r="203" spans="1:29" ht="15.75" customHeight="1" x14ac:dyDescent="0.25">
      <c r="A203">
        <v>594</v>
      </c>
      <c r="B203" s="514" t="s">
        <v>441</v>
      </c>
      <c r="C203" t="s">
        <v>1631</v>
      </c>
      <c r="D203" t="s">
        <v>397</v>
      </c>
      <c r="E203" t="s">
        <v>1373</v>
      </c>
      <c r="F203" s="516">
        <v>31075100</v>
      </c>
      <c r="G203" s="517">
        <v>80111701</v>
      </c>
      <c r="H203" s="116" t="s">
        <v>1179</v>
      </c>
      <c r="I203" s="517">
        <v>2</v>
      </c>
      <c r="J203" s="517">
        <v>1</v>
      </c>
      <c r="K203" s="517">
        <v>5</v>
      </c>
      <c r="L203" s="517">
        <v>1</v>
      </c>
      <c r="M203" s="116" t="s">
        <v>1375</v>
      </c>
      <c r="N203" s="116" t="s">
        <v>1377</v>
      </c>
      <c r="O203" s="116" t="s">
        <v>1357</v>
      </c>
      <c r="P203" s="518">
        <v>31075100</v>
      </c>
      <c r="Q203" s="518">
        <v>31075100</v>
      </c>
      <c r="R203" s="116" t="s">
        <v>1633</v>
      </c>
      <c r="S203" s="519" t="s">
        <v>1359</v>
      </c>
      <c r="T203" s="519" t="s">
        <v>1634</v>
      </c>
      <c r="U203" s="519" t="s">
        <v>1635</v>
      </c>
      <c r="V203" s="116">
        <v>3274850</v>
      </c>
      <c r="W203" t="s">
        <v>1179</v>
      </c>
      <c r="X203" s="520">
        <v>43892</v>
      </c>
      <c r="Y203" s="520">
        <v>43871</v>
      </c>
      <c r="Z203" s="520">
        <v>43878</v>
      </c>
      <c r="AA203" s="520">
        <v>43885</v>
      </c>
      <c r="AB203" s="520">
        <v>43892</v>
      </c>
      <c r="AC203" s="520">
        <f t="shared" si="13"/>
        <v>44042</v>
      </c>
    </row>
    <row r="204" spans="1:29" ht="15.75" customHeight="1" x14ac:dyDescent="0.25">
      <c r="A204">
        <v>595</v>
      </c>
      <c r="B204" s="514" t="s">
        <v>441</v>
      </c>
      <c r="C204" t="s">
        <v>1631</v>
      </c>
      <c r="D204" t="s">
        <v>397</v>
      </c>
      <c r="E204" t="s">
        <v>1373</v>
      </c>
      <c r="F204" s="516">
        <v>24290000</v>
      </c>
      <c r="G204" s="517">
        <v>80111701</v>
      </c>
      <c r="H204" s="116" t="s">
        <v>1638</v>
      </c>
      <c r="I204" s="517">
        <v>2</v>
      </c>
      <c r="J204" s="517">
        <v>1</v>
      </c>
      <c r="K204" s="517">
        <v>5</v>
      </c>
      <c r="L204" s="517">
        <v>1</v>
      </c>
      <c r="M204" s="116" t="s">
        <v>1375</v>
      </c>
      <c r="N204" s="116" t="s">
        <v>1377</v>
      </c>
      <c r="O204" s="116" t="s">
        <v>1357</v>
      </c>
      <c r="P204" s="518">
        <v>24290000</v>
      </c>
      <c r="Q204" s="518">
        <v>24290000</v>
      </c>
      <c r="R204" s="116" t="s">
        <v>1633</v>
      </c>
      <c r="S204" s="519" t="s">
        <v>1359</v>
      </c>
      <c r="T204" s="519" t="s">
        <v>1634</v>
      </c>
      <c r="U204" s="519" t="s">
        <v>1635</v>
      </c>
      <c r="V204" s="116">
        <v>3274850</v>
      </c>
      <c r="W204" t="s">
        <v>1638</v>
      </c>
      <c r="X204" s="520">
        <v>43892</v>
      </c>
      <c r="Y204" s="520">
        <v>43864</v>
      </c>
      <c r="Z204" s="520">
        <v>43871</v>
      </c>
      <c r="AA204" s="520">
        <v>43878</v>
      </c>
      <c r="AB204" s="520">
        <v>43892</v>
      </c>
      <c r="AC204" s="520">
        <f t="shared" si="13"/>
        <v>44042</v>
      </c>
    </row>
    <row r="205" spans="1:29" ht="15.75" customHeight="1" x14ac:dyDescent="0.25">
      <c r="A205">
        <v>1380</v>
      </c>
      <c r="B205" s="514" t="s">
        <v>441</v>
      </c>
      <c r="C205" t="s">
        <v>1631</v>
      </c>
      <c r="D205" t="s">
        <v>397</v>
      </c>
      <c r="E205" t="s">
        <v>1373</v>
      </c>
      <c r="F205" s="516">
        <v>41265000</v>
      </c>
      <c r="G205" s="517">
        <v>80111701</v>
      </c>
      <c r="H205" s="116" t="s">
        <v>1639</v>
      </c>
      <c r="I205" s="517">
        <v>2</v>
      </c>
      <c r="J205" s="517">
        <v>2</v>
      </c>
      <c r="K205" s="517">
        <v>5</v>
      </c>
      <c r="L205" s="517">
        <v>1</v>
      </c>
      <c r="M205" s="116" t="s">
        <v>1375</v>
      </c>
      <c r="N205" s="116" t="s">
        <v>1377</v>
      </c>
      <c r="O205" s="116" t="s">
        <v>1357</v>
      </c>
      <c r="P205" s="518">
        <v>41265000</v>
      </c>
      <c r="Q205" s="518">
        <v>41265000</v>
      </c>
      <c r="R205" s="116" t="s">
        <v>1633</v>
      </c>
      <c r="S205" s="519" t="s">
        <v>1359</v>
      </c>
      <c r="T205" s="519" t="s">
        <v>1634</v>
      </c>
      <c r="U205" s="519" t="s">
        <v>1635</v>
      </c>
      <c r="V205" s="116">
        <v>3274850</v>
      </c>
      <c r="W205" t="s">
        <v>1639</v>
      </c>
      <c r="X205" s="520">
        <v>43889</v>
      </c>
      <c r="Y205" s="520">
        <v>43864</v>
      </c>
      <c r="Z205" s="520">
        <v>43871</v>
      </c>
      <c r="AA205" s="520">
        <v>43878</v>
      </c>
      <c r="AB205" s="520">
        <v>43889</v>
      </c>
      <c r="AC205" s="520">
        <f t="shared" si="13"/>
        <v>44039</v>
      </c>
    </row>
    <row r="206" spans="1:29" ht="15.75" customHeight="1" x14ac:dyDescent="0.25">
      <c r="A206">
        <v>606</v>
      </c>
      <c r="B206" s="514" t="s">
        <v>441</v>
      </c>
      <c r="C206" t="s">
        <v>1631</v>
      </c>
      <c r="D206" t="s">
        <v>397</v>
      </c>
      <c r="E206" t="s">
        <v>1640</v>
      </c>
      <c r="F206" s="516">
        <v>200000000</v>
      </c>
      <c r="G206" s="517">
        <v>93141700</v>
      </c>
      <c r="H206" s="116" t="s">
        <v>1641</v>
      </c>
      <c r="I206" s="517">
        <v>2</v>
      </c>
      <c r="J206" s="517">
        <v>2</v>
      </c>
      <c r="K206" s="517">
        <v>10</v>
      </c>
      <c r="L206" s="517">
        <v>1</v>
      </c>
      <c r="M206" s="116" t="s">
        <v>1375</v>
      </c>
      <c r="N206" s="116" t="s">
        <v>1377</v>
      </c>
      <c r="O206" s="116" t="s">
        <v>1357</v>
      </c>
      <c r="P206" s="518">
        <v>200000000</v>
      </c>
      <c r="Q206" s="518">
        <v>200000000</v>
      </c>
      <c r="R206" s="116" t="s">
        <v>1633</v>
      </c>
      <c r="S206" s="519" t="s">
        <v>1359</v>
      </c>
      <c r="T206" s="519" t="s">
        <v>1634</v>
      </c>
      <c r="U206" s="519" t="s">
        <v>1635</v>
      </c>
      <c r="V206" s="116">
        <v>3274850</v>
      </c>
      <c r="W206" t="s">
        <v>1641</v>
      </c>
      <c r="X206" s="520">
        <v>43893</v>
      </c>
      <c r="Y206" s="520">
        <v>43874</v>
      </c>
      <c r="Z206" s="520">
        <v>43880</v>
      </c>
      <c r="AA206" s="520">
        <v>43882</v>
      </c>
      <c r="AB206" s="520">
        <v>43889</v>
      </c>
      <c r="AC206" s="520">
        <f t="shared" si="13"/>
        <v>44193</v>
      </c>
    </row>
    <row r="207" spans="1:29" ht="15.75" customHeight="1" x14ac:dyDescent="0.25">
      <c r="A207">
        <v>1007</v>
      </c>
      <c r="B207" s="514" t="s">
        <v>1449</v>
      </c>
      <c r="C207" t="s">
        <v>1545</v>
      </c>
      <c r="D207" t="s">
        <v>445</v>
      </c>
      <c r="E207" t="s">
        <v>1440</v>
      </c>
      <c r="F207" s="516">
        <v>715646000</v>
      </c>
      <c r="G207" s="517" t="s">
        <v>680</v>
      </c>
      <c r="H207" s="116" t="s">
        <v>1642</v>
      </c>
      <c r="I207" s="517" t="s">
        <v>1643</v>
      </c>
      <c r="J207" s="517" t="s">
        <v>1643</v>
      </c>
      <c r="K207" s="517" t="s">
        <v>1643</v>
      </c>
      <c r="L207" s="517">
        <v>1</v>
      </c>
      <c r="M207" s="116" t="s">
        <v>1644</v>
      </c>
      <c r="N207" s="116"/>
      <c r="O207" s="116" t="s">
        <v>1645</v>
      </c>
      <c r="P207" s="518">
        <v>715646000</v>
      </c>
      <c r="Q207" s="518">
        <v>715646000</v>
      </c>
      <c r="R207" s="116" t="s">
        <v>1452</v>
      </c>
      <c r="S207" s="519" t="s">
        <v>1359</v>
      </c>
      <c r="T207" s="519" t="s">
        <v>1453</v>
      </c>
      <c r="U207" s="519" t="s">
        <v>1454</v>
      </c>
      <c r="V207" s="116">
        <v>3274850</v>
      </c>
      <c r="AC207" s="520" t="e">
        <f>+X207+(K207*30)</f>
        <v>#VALUE!</v>
      </c>
    </row>
    <row r="208" spans="1:29" ht="15.75" customHeight="1" x14ac:dyDescent="0.25">
      <c r="A208">
        <v>628</v>
      </c>
      <c r="B208" s="514" t="s">
        <v>1449</v>
      </c>
      <c r="C208" t="s">
        <v>1545</v>
      </c>
      <c r="D208" t="s">
        <v>445</v>
      </c>
      <c r="E208" t="s">
        <v>1440</v>
      </c>
      <c r="F208" s="516">
        <v>9705000000</v>
      </c>
      <c r="G208" s="517" t="s">
        <v>680</v>
      </c>
      <c r="H208" s="116" t="s">
        <v>1642</v>
      </c>
      <c r="I208" s="517">
        <v>4</v>
      </c>
      <c r="J208" s="517">
        <v>4</v>
      </c>
      <c r="K208" s="517">
        <v>11</v>
      </c>
      <c r="L208" s="517">
        <v>1</v>
      </c>
      <c r="M208" s="116" t="s">
        <v>1644</v>
      </c>
      <c r="N208" s="116" t="s">
        <v>1364</v>
      </c>
      <c r="O208" s="116" t="s">
        <v>1646</v>
      </c>
      <c r="P208" s="518">
        <v>9705000000</v>
      </c>
      <c r="Q208" s="518">
        <v>9705000000</v>
      </c>
      <c r="R208" s="116" t="s">
        <v>1452</v>
      </c>
      <c r="S208" s="519" t="s">
        <v>1359</v>
      </c>
      <c r="T208" s="519" t="s">
        <v>1453</v>
      </c>
      <c r="U208" s="519" t="s">
        <v>1454</v>
      </c>
      <c r="V208" s="116">
        <v>3274850</v>
      </c>
      <c r="AC208" s="520">
        <f>+X208+(K208*30)</f>
        <v>330</v>
      </c>
    </row>
    <row r="209" spans="1:29" ht="15.75" customHeight="1" x14ac:dyDescent="0.25">
      <c r="A209">
        <v>1278</v>
      </c>
      <c r="B209" s="514" t="s">
        <v>1447</v>
      </c>
      <c r="C209" t="s">
        <v>235</v>
      </c>
      <c r="D209" t="s">
        <v>243</v>
      </c>
      <c r="E209" t="s">
        <v>1373</v>
      </c>
      <c r="F209" s="516">
        <v>38859840</v>
      </c>
      <c r="G209" s="517">
        <v>80111701</v>
      </c>
      <c r="H209" s="116" t="s">
        <v>1647</v>
      </c>
      <c r="I209" s="517">
        <v>1</v>
      </c>
      <c r="J209" s="517">
        <v>2</v>
      </c>
      <c r="K209" s="517">
        <v>8</v>
      </c>
      <c r="L209" s="517">
        <v>1</v>
      </c>
      <c r="M209" s="116" t="s">
        <v>1375</v>
      </c>
      <c r="N209" s="116" t="s">
        <v>1377</v>
      </c>
      <c r="O209" s="116" t="s">
        <v>1357</v>
      </c>
      <c r="P209" s="518">
        <v>38859840</v>
      </c>
      <c r="Q209" s="518">
        <v>38859840</v>
      </c>
      <c r="R209" s="116" t="s">
        <v>1358</v>
      </c>
      <c r="S209" s="519" t="s">
        <v>1359</v>
      </c>
      <c r="T209" s="519" t="s">
        <v>1360</v>
      </c>
      <c r="U209" s="519" t="s">
        <v>1361</v>
      </c>
      <c r="V209" s="116">
        <v>3274850</v>
      </c>
      <c r="W209" t="s">
        <v>1647</v>
      </c>
      <c r="X209" s="520">
        <v>43844</v>
      </c>
      <c r="Y209" s="520">
        <v>43857</v>
      </c>
      <c r="Z209" s="520">
        <v>43864</v>
      </c>
      <c r="AA209" s="520">
        <v>43867</v>
      </c>
      <c r="AB209" s="520">
        <v>43875</v>
      </c>
      <c r="AC209" s="532">
        <f t="shared" ref="AC209:AC212" si="14">+X209+(30*K209)</f>
        <v>44084</v>
      </c>
    </row>
    <row r="210" spans="1:29" ht="15.75" customHeight="1" x14ac:dyDescent="0.25">
      <c r="A210">
        <v>1282</v>
      </c>
      <c r="B210" s="514" t="s">
        <v>1447</v>
      </c>
      <c r="C210" t="s">
        <v>235</v>
      </c>
      <c r="D210" t="s">
        <v>243</v>
      </c>
      <c r="E210" t="s">
        <v>1373</v>
      </c>
      <c r="F210" s="516">
        <v>75715300</v>
      </c>
      <c r="G210" s="517">
        <v>80111701</v>
      </c>
      <c r="H210" s="116" t="s">
        <v>1463</v>
      </c>
      <c r="I210" s="517">
        <v>1</v>
      </c>
      <c r="J210" s="517">
        <v>2</v>
      </c>
      <c r="K210" s="517">
        <v>10</v>
      </c>
      <c r="L210" s="517">
        <v>1</v>
      </c>
      <c r="M210" s="116" t="s">
        <v>1375</v>
      </c>
      <c r="N210" s="116" t="s">
        <v>1377</v>
      </c>
      <c r="O210" s="116" t="s">
        <v>1357</v>
      </c>
      <c r="P210" s="518">
        <v>75715300</v>
      </c>
      <c r="Q210" s="518">
        <v>75715300</v>
      </c>
      <c r="R210" s="116" t="s">
        <v>1358</v>
      </c>
      <c r="S210" s="519" t="s">
        <v>1359</v>
      </c>
      <c r="T210" s="519" t="s">
        <v>1360</v>
      </c>
      <c r="U210" s="519" t="s">
        <v>1361</v>
      </c>
      <c r="V210" s="116">
        <v>3274850</v>
      </c>
      <c r="W210" t="s">
        <v>1463</v>
      </c>
      <c r="X210" s="520">
        <v>43875</v>
      </c>
      <c r="Y210" s="520">
        <v>43857</v>
      </c>
      <c r="Z210" s="520">
        <v>43864</v>
      </c>
      <c r="AA210" s="520">
        <v>43867</v>
      </c>
      <c r="AB210" s="520">
        <v>43875</v>
      </c>
      <c r="AC210" s="532">
        <f t="shared" si="14"/>
        <v>44175</v>
      </c>
    </row>
    <row r="211" spans="1:29" ht="15.75" customHeight="1" x14ac:dyDescent="0.25">
      <c r="A211">
        <v>1242</v>
      </c>
      <c r="B211" s="514" t="s">
        <v>1447</v>
      </c>
      <c r="C211" t="s">
        <v>235</v>
      </c>
      <c r="D211" t="s">
        <v>243</v>
      </c>
      <c r="E211" t="s">
        <v>1373</v>
      </c>
      <c r="F211" s="516">
        <v>93766050</v>
      </c>
      <c r="G211" s="517">
        <v>80111701</v>
      </c>
      <c r="H211" s="116" t="s">
        <v>1648</v>
      </c>
      <c r="I211" s="517">
        <v>1</v>
      </c>
      <c r="J211" s="517">
        <v>2</v>
      </c>
      <c r="K211" s="517">
        <v>10</v>
      </c>
      <c r="L211" s="517">
        <v>1</v>
      </c>
      <c r="M211" s="116" t="s">
        <v>1375</v>
      </c>
      <c r="N211" s="116" t="s">
        <v>1377</v>
      </c>
      <c r="O211" s="116" t="s">
        <v>1357</v>
      </c>
      <c r="P211" s="518">
        <v>93766050</v>
      </c>
      <c r="Q211" s="518">
        <v>93766050</v>
      </c>
      <c r="R211" s="116" t="s">
        <v>1358</v>
      </c>
      <c r="S211" s="519" t="s">
        <v>1359</v>
      </c>
      <c r="T211" s="519" t="s">
        <v>1360</v>
      </c>
      <c r="U211" s="519" t="s">
        <v>1361</v>
      </c>
      <c r="V211" s="116">
        <v>3274850</v>
      </c>
      <c r="W211" t="s">
        <v>1648</v>
      </c>
      <c r="X211" s="520">
        <v>43875</v>
      </c>
      <c r="Y211" s="520">
        <v>43857</v>
      </c>
      <c r="Z211" s="520">
        <v>43864</v>
      </c>
      <c r="AA211" s="520">
        <v>43867</v>
      </c>
      <c r="AB211" s="520">
        <v>43875</v>
      </c>
      <c r="AC211" s="532">
        <f t="shared" si="14"/>
        <v>44175</v>
      </c>
    </row>
    <row r="212" spans="1:29" ht="15.75" customHeight="1" x14ac:dyDescent="0.25">
      <c r="A212">
        <v>1281</v>
      </c>
      <c r="B212" s="514" t="s">
        <v>1447</v>
      </c>
      <c r="C212" t="s">
        <v>235</v>
      </c>
      <c r="D212" t="s">
        <v>243</v>
      </c>
      <c r="E212" t="s">
        <v>1373</v>
      </c>
      <c r="F212" s="516">
        <v>75715300</v>
      </c>
      <c r="G212" s="517">
        <v>80111701</v>
      </c>
      <c r="H212" s="116" t="s">
        <v>1463</v>
      </c>
      <c r="I212" s="517">
        <v>1</v>
      </c>
      <c r="J212" s="517">
        <v>2</v>
      </c>
      <c r="K212" s="517">
        <v>10</v>
      </c>
      <c r="L212" s="517">
        <v>1</v>
      </c>
      <c r="M212" s="116" t="s">
        <v>1375</v>
      </c>
      <c r="N212" s="116" t="s">
        <v>1377</v>
      </c>
      <c r="O212" s="116" t="s">
        <v>1357</v>
      </c>
      <c r="P212" s="518">
        <v>75715300</v>
      </c>
      <c r="Q212" s="518">
        <v>75715300</v>
      </c>
      <c r="R212" s="116" t="s">
        <v>1358</v>
      </c>
      <c r="S212" s="519" t="s">
        <v>1359</v>
      </c>
      <c r="T212" s="519" t="s">
        <v>1360</v>
      </c>
      <c r="U212" s="519" t="s">
        <v>1361</v>
      </c>
      <c r="V212" s="116">
        <v>3274850</v>
      </c>
      <c r="W212" t="s">
        <v>1463</v>
      </c>
      <c r="X212" s="520">
        <v>43844</v>
      </c>
      <c r="Y212" s="520">
        <v>43857</v>
      </c>
      <c r="Z212" s="520">
        <v>43864</v>
      </c>
      <c r="AA212" s="520">
        <v>43867</v>
      </c>
      <c r="AB212" s="520">
        <v>43875</v>
      </c>
      <c r="AC212" s="532">
        <f t="shared" si="14"/>
        <v>44144</v>
      </c>
    </row>
    <row r="213" spans="1:29" ht="15.75" customHeight="1" x14ac:dyDescent="0.25">
      <c r="A213" s="537">
        <v>1277</v>
      </c>
      <c r="B213" s="514" t="s">
        <v>1472</v>
      </c>
      <c r="C213" t="s">
        <v>1364</v>
      </c>
      <c r="D213" t="s">
        <v>1364</v>
      </c>
      <c r="E213" t="s">
        <v>1649</v>
      </c>
      <c r="F213" s="516">
        <v>913000</v>
      </c>
      <c r="G213" s="517" t="s">
        <v>680</v>
      </c>
      <c r="H213" s="116" t="s">
        <v>1650</v>
      </c>
      <c r="I213" s="517" t="s">
        <v>680</v>
      </c>
      <c r="J213" s="517" t="s">
        <v>680</v>
      </c>
      <c r="K213" s="517" t="s">
        <v>680</v>
      </c>
      <c r="L213" s="517">
        <v>1</v>
      </c>
      <c r="M213" s="116" t="s">
        <v>1401</v>
      </c>
      <c r="N213" s="517" t="s">
        <v>1402</v>
      </c>
      <c r="O213" s="517" t="s">
        <v>1357</v>
      </c>
      <c r="P213" s="518">
        <v>913000</v>
      </c>
      <c r="Q213" s="518">
        <v>913000</v>
      </c>
      <c r="R213" s="538" t="s">
        <v>1419</v>
      </c>
      <c r="S213" s="519" t="s">
        <v>1359</v>
      </c>
      <c r="T213" s="519" t="s">
        <v>1420</v>
      </c>
      <c r="U213" s="519" t="s">
        <v>1421</v>
      </c>
      <c r="V213" s="116">
        <v>3274850</v>
      </c>
      <c r="W213" t="s">
        <v>1650</v>
      </c>
      <c r="X213" s="520">
        <v>43951</v>
      </c>
      <c r="AA213" s="535">
        <v>43951</v>
      </c>
      <c r="AB213" s="520">
        <v>43951</v>
      </c>
      <c r="AC213" s="520" t="e">
        <f t="shared" ref="AC213:AC250" si="15">+X213+(30*K213)</f>
        <v>#VALUE!</v>
      </c>
    </row>
    <row r="214" spans="1:29" ht="15.75" customHeight="1" x14ac:dyDescent="0.25">
      <c r="A214" s="522">
        <v>1193</v>
      </c>
      <c r="B214" s="523" t="s">
        <v>1472</v>
      </c>
      <c r="C214" s="524" t="s">
        <v>1364</v>
      </c>
      <c r="D214" s="524" t="s">
        <v>1364</v>
      </c>
      <c r="E214" s="525" t="s">
        <v>1651</v>
      </c>
      <c r="F214" s="526">
        <v>108080000</v>
      </c>
      <c r="G214" s="527">
        <v>80111500</v>
      </c>
      <c r="H214" s="528" t="s">
        <v>1652</v>
      </c>
      <c r="I214" s="527">
        <v>2</v>
      </c>
      <c r="J214" s="527">
        <v>3</v>
      </c>
      <c r="K214" s="527">
        <v>12</v>
      </c>
      <c r="L214" s="527">
        <v>1</v>
      </c>
      <c r="M214" s="528" t="s">
        <v>1375</v>
      </c>
      <c r="N214" s="527" t="s">
        <v>1377</v>
      </c>
      <c r="O214" s="527" t="s">
        <v>1357</v>
      </c>
      <c r="P214" s="529">
        <v>108080000</v>
      </c>
      <c r="Q214" s="529">
        <v>108080000</v>
      </c>
      <c r="R214" s="530" t="s">
        <v>1419</v>
      </c>
      <c r="S214" s="531" t="s">
        <v>1359</v>
      </c>
      <c r="T214" s="531" t="s">
        <v>1528</v>
      </c>
      <c r="U214" s="531" t="s">
        <v>1529</v>
      </c>
      <c r="V214" s="531">
        <v>3274850</v>
      </c>
      <c r="W214" s="524" t="s">
        <v>1652</v>
      </c>
      <c r="X214" s="532">
        <v>43892</v>
      </c>
      <c r="Y214" s="532">
        <v>43864</v>
      </c>
      <c r="Z214" s="532">
        <v>43867</v>
      </c>
      <c r="AA214" s="532">
        <v>43885</v>
      </c>
      <c r="AB214" s="532">
        <v>43887</v>
      </c>
      <c r="AC214" s="520">
        <f t="shared" si="15"/>
        <v>44252</v>
      </c>
    </row>
    <row r="215" spans="1:29" ht="15.75" customHeight="1" x14ac:dyDescent="0.25">
      <c r="A215" s="522">
        <v>1192</v>
      </c>
      <c r="B215" s="523" t="s">
        <v>1472</v>
      </c>
      <c r="C215" s="524" t="s">
        <v>1364</v>
      </c>
      <c r="D215" s="524" t="s">
        <v>1364</v>
      </c>
      <c r="E215" s="525" t="s">
        <v>1653</v>
      </c>
      <c r="F215" s="526">
        <v>41052000</v>
      </c>
      <c r="G215" s="527">
        <v>80111500</v>
      </c>
      <c r="H215" s="528" t="s">
        <v>1654</v>
      </c>
      <c r="I215" s="527">
        <v>2</v>
      </c>
      <c r="J215" s="527">
        <v>3</v>
      </c>
      <c r="K215" s="527">
        <v>12</v>
      </c>
      <c r="L215" s="527">
        <v>1</v>
      </c>
      <c r="M215" s="528" t="s">
        <v>1375</v>
      </c>
      <c r="N215" s="527" t="s">
        <v>1377</v>
      </c>
      <c r="O215" s="527" t="s">
        <v>1357</v>
      </c>
      <c r="P215" s="529">
        <v>41052000</v>
      </c>
      <c r="Q215" s="529">
        <v>41052000</v>
      </c>
      <c r="R215" s="530" t="s">
        <v>1419</v>
      </c>
      <c r="S215" s="531" t="s">
        <v>1359</v>
      </c>
      <c r="T215" s="531" t="s">
        <v>1528</v>
      </c>
      <c r="U215" s="531" t="s">
        <v>1529</v>
      </c>
      <c r="V215" s="531">
        <v>3274850</v>
      </c>
      <c r="W215" s="539" t="s">
        <v>1654</v>
      </c>
      <c r="X215" s="540">
        <v>43892</v>
      </c>
      <c r="Y215" s="540">
        <v>43864</v>
      </c>
      <c r="Z215" s="540">
        <v>43867</v>
      </c>
      <c r="AA215" s="540">
        <v>43885</v>
      </c>
      <c r="AB215" s="540">
        <v>43887</v>
      </c>
      <c r="AC215" s="520">
        <f t="shared" si="15"/>
        <v>44252</v>
      </c>
    </row>
    <row r="216" spans="1:29" ht="15.75" customHeight="1" x14ac:dyDescent="0.25">
      <c r="A216" s="522">
        <v>1182</v>
      </c>
      <c r="B216" s="523" t="s">
        <v>1472</v>
      </c>
      <c r="C216" s="524" t="s">
        <v>1364</v>
      </c>
      <c r="D216" s="524" t="s">
        <v>1364</v>
      </c>
      <c r="E216" s="525" t="s">
        <v>1655</v>
      </c>
      <c r="F216" s="526">
        <v>45800000</v>
      </c>
      <c r="G216" s="527">
        <v>43232100</v>
      </c>
      <c r="H216" s="528" t="s">
        <v>1656</v>
      </c>
      <c r="I216" s="527">
        <v>3</v>
      </c>
      <c r="J216" s="527">
        <v>3</v>
      </c>
      <c r="K216" s="527">
        <v>12</v>
      </c>
      <c r="L216" s="527">
        <v>1</v>
      </c>
      <c r="M216" s="528" t="s">
        <v>1442</v>
      </c>
      <c r="N216" s="527" t="s">
        <v>1443</v>
      </c>
      <c r="O216" s="527" t="s">
        <v>1357</v>
      </c>
      <c r="P216" s="529">
        <v>45800000</v>
      </c>
      <c r="Q216" s="529">
        <v>45800000</v>
      </c>
      <c r="R216" s="530" t="s">
        <v>1419</v>
      </c>
      <c r="S216" s="531" t="s">
        <v>1359</v>
      </c>
      <c r="T216" s="531" t="s">
        <v>1602</v>
      </c>
      <c r="U216" s="531" t="s">
        <v>1603</v>
      </c>
      <c r="V216" s="531">
        <v>3274850</v>
      </c>
      <c r="W216" s="524" t="s">
        <v>1656</v>
      </c>
      <c r="X216" s="532">
        <v>43922</v>
      </c>
      <c r="Y216" s="532">
        <v>43878</v>
      </c>
      <c r="Z216" s="532">
        <v>43885</v>
      </c>
      <c r="AA216" s="532">
        <v>43914</v>
      </c>
      <c r="AB216" s="532">
        <v>43916</v>
      </c>
      <c r="AC216" s="520">
        <f t="shared" si="15"/>
        <v>44282</v>
      </c>
    </row>
    <row r="217" spans="1:29" ht="30.75" customHeight="1" x14ac:dyDescent="0.25">
      <c r="A217" s="522">
        <v>1169</v>
      </c>
      <c r="B217" s="523" t="s">
        <v>1472</v>
      </c>
      <c r="C217" s="524" t="s">
        <v>1364</v>
      </c>
      <c r="D217" s="524" t="s">
        <v>1364</v>
      </c>
      <c r="E217" s="525" t="s">
        <v>1657</v>
      </c>
      <c r="F217" s="526">
        <v>1500000</v>
      </c>
      <c r="G217" s="527" t="s">
        <v>1658</v>
      </c>
      <c r="H217" s="528" t="s">
        <v>1659</v>
      </c>
      <c r="I217" s="527">
        <v>4</v>
      </c>
      <c r="J217" s="527">
        <v>5</v>
      </c>
      <c r="K217" s="527">
        <v>1</v>
      </c>
      <c r="L217" s="527">
        <v>1</v>
      </c>
      <c r="M217" s="528" t="s">
        <v>1423</v>
      </c>
      <c r="N217" s="527" t="s">
        <v>1424</v>
      </c>
      <c r="O217" s="527" t="s">
        <v>1357</v>
      </c>
      <c r="P217" s="529">
        <v>1500000</v>
      </c>
      <c r="Q217" s="529">
        <v>1500000</v>
      </c>
      <c r="R217" s="530" t="s">
        <v>1419</v>
      </c>
      <c r="S217" s="531" t="s">
        <v>1359</v>
      </c>
      <c r="T217" s="531" t="s">
        <v>1444</v>
      </c>
      <c r="U217" s="531" t="s">
        <v>1445</v>
      </c>
      <c r="V217" s="531">
        <v>3274850</v>
      </c>
      <c r="W217" s="524" t="s">
        <v>1659</v>
      </c>
      <c r="X217" s="532">
        <v>43935</v>
      </c>
      <c r="Y217" s="532">
        <v>43899</v>
      </c>
      <c r="Z217" s="532">
        <v>43903</v>
      </c>
      <c r="AA217" s="532">
        <v>43924</v>
      </c>
      <c r="AB217" s="532">
        <v>43929</v>
      </c>
      <c r="AC217" s="520">
        <f t="shared" si="15"/>
        <v>43965</v>
      </c>
    </row>
    <row r="218" spans="1:29" ht="15.75" customHeight="1" x14ac:dyDescent="0.25">
      <c r="A218" s="537">
        <v>1199</v>
      </c>
      <c r="B218" s="514" t="s">
        <v>1472</v>
      </c>
      <c r="C218" t="s">
        <v>1364</v>
      </c>
      <c r="D218" t="s">
        <v>1364</v>
      </c>
      <c r="E218" t="s">
        <v>1660</v>
      </c>
      <c r="F218" s="516">
        <v>24931000</v>
      </c>
      <c r="G218" s="517" t="s">
        <v>680</v>
      </c>
      <c r="H218" s="116" t="s">
        <v>1650</v>
      </c>
      <c r="I218" s="517" t="s">
        <v>680</v>
      </c>
      <c r="J218" s="517" t="s">
        <v>680</v>
      </c>
      <c r="K218" s="517" t="s">
        <v>680</v>
      </c>
      <c r="L218" s="517">
        <v>1</v>
      </c>
      <c r="M218" s="116" t="s">
        <v>1401</v>
      </c>
      <c r="N218" s="517" t="s">
        <v>1402</v>
      </c>
      <c r="O218" s="517" t="s">
        <v>1357</v>
      </c>
      <c r="P218" s="518">
        <v>24931000</v>
      </c>
      <c r="Q218" s="518">
        <v>24931000</v>
      </c>
      <c r="R218" s="538" t="s">
        <v>1419</v>
      </c>
      <c r="S218" s="519" t="s">
        <v>1359</v>
      </c>
      <c r="T218" s="519" t="s">
        <v>1420</v>
      </c>
      <c r="U218" s="519" t="s">
        <v>1421</v>
      </c>
      <c r="V218" s="116">
        <v>3274850</v>
      </c>
      <c r="W218" t="s">
        <v>1650</v>
      </c>
      <c r="X218" s="520">
        <v>43951</v>
      </c>
      <c r="AA218" s="520">
        <v>43941</v>
      </c>
      <c r="AB218" s="520">
        <v>43945</v>
      </c>
      <c r="AC218" s="520" t="e">
        <f t="shared" si="15"/>
        <v>#VALUE!</v>
      </c>
    </row>
    <row r="219" spans="1:29" ht="15.75" customHeight="1" x14ac:dyDescent="0.25">
      <c r="A219" s="537">
        <v>1200</v>
      </c>
      <c r="B219" s="514" t="s">
        <v>1472</v>
      </c>
      <c r="C219" t="s">
        <v>1364</v>
      </c>
      <c r="D219" t="s">
        <v>1364</v>
      </c>
      <c r="E219" t="s">
        <v>1661</v>
      </c>
      <c r="F219" s="516">
        <v>6728000</v>
      </c>
      <c r="G219" s="517" t="s">
        <v>680</v>
      </c>
      <c r="H219" s="116" t="s">
        <v>1650</v>
      </c>
      <c r="I219" s="517" t="s">
        <v>680</v>
      </c>
      <c r="J219" s="517" t="s">
        <v>680</v>
      </c>
      <c r="K219" s="517" t="s">
        <v>680</v>
      </c>
      <c r="L219" s="517">
        <v>1</v>
      </c>
      <c r="M219" s="116" t="s">
        <v>1401</v>
      </c>
      <c r="N219" s="517" t="s">
        <v>1402</v>
      </c>
      <c r="O219" s="517" t="s">
        <v>1357</v>
      </c>
      <c r="P219" s="518">
        <v>6728000</v>
      </c>
      <c r="Q219" s="518">
        <v>6728000</v>
      </c>
      <c r="R219" s="538" t="s">
        <v>1419</v>
      </c>
      <c r="S219" s="519" t="s">
        <v>1359</v>
      </c>
      <c r="T219" s="519" t="s">
        <v>1420</v>
      </c>
      <c r="U219" s="519" t="s">
        <v>1421</v>
      </c>
      <c r="V219" s="116">
        <v>3274850</v>
      </c>
      <c r="W219" t="s">
        <v>1650</v>
      </c>
      <c r="X219" s="520">
        <v>43951</v>
      </c>
      <c r="AA219" s="520">
        <v>43941</v>
      </c>
      <c r="AB219" s="520">
        <v>43945</v>
      </c>
      <c r="AC219" s="520" t="e">
        <f t="shared" si="15"/>
        <v>#VALUE!</v>
      </c>
    </row>
    <row r="220" spans="1:29" ht="15.75" customHeight="1" x14ac:dyDescent="0.25">
      <c r="A220" s="537">
        <v>1197</v>
      </c>
      <c r="B220" s="514" t="s">
        <v>1472</v>
      </c>
      <c r="C220" t="s">
        <v>1364</v>
      </c>
      <c r="D220" t="s">
        <v>1364</v>
      </c>
      <c r="E220" t="s">
        <v>1662</v>
      </c>
      <c r="F220" s="516">
        <v>9155000</v>
      </c>
      <c r="G220" s="517" t="s">
        <v>680</v>
      </c>
      <c r="H220" s="116" t="s">
        <v>1650</v>
      </c>
      <c r="I220" s="517" t="s">
        <v>680</v>
      </c>
      <c r="J220" s="517" t="s">
        <v>680</v>
      </c>
      <c r="K220" s="517" t="s">
        <v>680</v>
      </c>
      <c r="L220" s="517">
        <v>1</v>
      </c>
      <c r="M220" s="116" t="s">
        <v>1401</v>
      </c>
      <c r="N220" s="517" t="s">
        <v>1402</v>
      </c>
      <c r="O220" s="517" t="s">
        <v>1357</v>
      </c>
      <c r="P220" s="518">
        <v>9155000</v>
      </c>
      <c r="Q220" s="518">
        <v>9155000</v>
      </c>
      <c r="R220" s="538" t="s">
        <v>1419</v>
      </c>
      <c r="S220" s="519" t="s">
        <v>1359</v>
      </c>
      <c r="T220" s="519" t="s">
        <v>1420</v>
      </c>
      <c r="U220" s="519" t="s">
        <v>1421</v>
      </c>
      <c r="V220" s="116">
        <v>3274850</v>
      </c>
      <c r="W220" t="s">
        <v>1650</v>
      </c>
      <c r="X220" s="520">
        <v>43951</v>
      </c>
      <c r="AA220" s="520">
        <v>43941</v>
      </c>
      <c r="AB220" s="520">
        <v>43945</v>
      </c>
      <c r="AC220" s="520" t="e">
        <f t="shared" si="15"/>
        <v>#VALUE!</v>
      </c>
    </row>
    <row r="221" spans="1:29" ht="15.75" customHeight="1" x14ac:dyDescent="0.25">
      <c r="A221" s="522">
        <v>1178</v>
      </c>
      <c r="B221" s="523" t="s">
        <v>1472</v>
      </c>
      <c r="C221" s="524" t="s">
        <v>1364</v>
      </c>
      <c r="D221" s="524" t="s">
        <v>1364</v>
      </c>
      <c r="E221" s="525" t="s">
        <v>1663</v>
      </c>
      <c r="F221" s="526">
        <v>29307000</v>
      </c>
      <c r="G221" s="527">
        <v>84131500</v>
      </c>
      <c r="H221" s="528" t="s">
        <v>1664</v>
      </c>
      <c r="I221" s="527">
        <v>2</v>
      </c>
      <c r="J221" s="527">
        <v>3</v>
      </c>
      <c r="K221" s="527">
        <v>12</v>
      </c>
      <c r="L221" s="527">
        <v>1</v>
      </c>
      <c r="M221" s="528" t="s">
        <v>1442</v>
      </c>
      <c r="N221" s="527" t="s">
        <v>1443</v>
      </c>
      <c r="O221" s="527" t="s">
        <v>1357</v>
      </c>
      <c r="P221" s="529">
        <v>29307000</v>
      </c>
      <c r="Q221" s="529">
        <v>29307000</v>
      </c>
      <c r="R221" s="530" t="s">
        <v>1419</v>
      </c>
      <c r="S221" s="531" t="s">
        <v>1359</v>
      </c>
      <c r="T221" s="531" t="s">
        <v>1444</v>
      </c>
      <c r="U221" s="531" t="s">
        <v>1445</v>
      </c>
      <c r="V221" s="531">
        <v>3274850</v>
      </c>
      <c r="W221" s="524" t="s">
        <v>1664</v>
      </c>
      <c r="X221" s="532">
        <v>43896</v>
      </c>
      <c r="Y221" s="532">
        <v>43857</v>
      </c>
      <c r="Z221" s="532">
        <v>43861</v>
      </c>
      <c r="AA221" s="532">
        <v>43889</v>
      </c>
      <c r="AB221" s="532">
        <v>43893</v>
      </c>
      <c r="AC221" s="520">
        <f t="shared" si="15"/>
        <v>44256</v>
      </c>
    </row>
    <row r="222" spans="1:29" ht="15.75" customHeight="1" x14ac:dyDescent="0.25">
      <c r="A222" s="522">
        <v>1203</v>
      </c>
      <c r="B222" s="523" t="s">
        <v>1472</v>
      </c>
      <c r="C222" s="524" t="s">
        <v>1364</v>
      </c>
      <c r="D222" s="524" t="s">
        <v>1364</v>
      </c>
      <c r="E222" s="525" t="s">
        <v>1665</v>
      </c>
      <c r="F222" s="526">
        <v>54242000</v>
      </c>
      <c r="G222" s="527">
        <v>80161500</v>
      </c>
      <c r="H222" s="528" t="s">
        <v>1666</v>
      </c>
      <c r="I222" s="527">
        <v>1</v>
      </c>
      <c r="J222" s="527">
        <v>1</v>
      </c>
      <c r="K222" s="527">
        <v>11</v>
      </c>
      <c r="L222" s="527">
        <v>1</v>
      </c>
      <c r="M222" s="528" t="s">
        <v>1375</v>
      </c>
      <c r="N222" s="527" t="s">
        <v>1377</v>
      </c>
      <c r="O222" s="527" t="s">
        <v>1357</v>
      </c>
      <c r="P222" s="529">
        <v>54242000</v>
      </c>
      <c r="Q222" s="529">
        <v>54242000</v>
      </c>
      <c r="R222" s="530" t="s">
        <v>1419</v>
      </c>
      <c r="S222" s="531" t="s">
        <v>1359</v>
      </c>
      <c r="T222" s="531" t="s">
        <v>1602</v>
      </c>
      <c r="U222" s="531" t="s">
        <v>1603</v>
      </c>
      <c r="V222" s="531">
        <v>3274850</v>
      </c>
      <c r="W222" s="524" t="s">
        <v>1666</v>
      </c>
      <c r="X222" s="532">
        <v>43858</v>
      </c>
      <c r="Y222" s="532">
        <v>43845</v>
      </c>
      <c r="Z222" s="532">
        <v>43847</v>
      </c>
      <c r="AA222" s="532">
        <v>43852</v>
      </c>
      <c r="AB222" s="532">
        <v>43854</v>
      </c>
      <c r="AC222" s="520">
        <f t="shared" si="15"/>
        <v>44188</v>
      </c>
    </row>
    <row r="223" spans="1:29" ht="15.75" customHeight="1" x14ac:dyDescent="0.25">
      <c r="A223" s="522">
        <v>1204</v>
      </c>
      <c r="B223" s="523" t="s">
        <v>1472</v>
      </c>
      <c r="C223" s="524" t="s">
        <v>1364</v>
      </c>
      <c r="D223" s="524" t="s">
        <v>1364</v>
      </c>
      <c r="E223" s="525" t="s">
        <v>1665</v>
      </c>
      <c r="F223" s="526">
        <v>94000000</v>
      </c>
      <c r="G223" s="527">
        <v>80161500</v>
      </c>
      <c r="H223" s="528" t="s">
        <v>1667</v>
      </c>
      <c r="I223" s="527">
        <v>1</v>
      </c>
      <c r="J223" s="527">
        <v>1</v>
      </c>
      <c r="K223" s="527">
        <v>11</v>
      </c>
      <c r="L223" s="527">
        <v>1</v>
      </c>
      <c r="M223" s="528" t="s">
        <v>1375</v>
      </c>
      <c r="N223" s="527" t="s">
        <v>1377</v>
      </c>
      <c r="O223" s="527" t="s">
        <v>1357</v>
      </c>
      <c r="P223" s="529">
        <v>94000000</v>
      </c>
      <c r="Q223" s="529">
        <v>94000000</v>
      </c>
      <c r="R223" s="530" t="s">
        <v>1419</v>
      </c>
      <c r="S223" s="531" t="s">
        <v>1359</v>
      </c>
      <c r="T223" s="531" t="s">
        <v>1528</v>
      </c>
      <c r="U223" s="531" t="s">
        <v>1529</v>
      </c>
      <c r="V223" s="531">
        <v>3274850</v>
      </c>
      <c r="W223" s="524" t="s">
        <v>1667</v>
      </c>
      <c r="X223" s="532">
        <v>43858</v>
      </c>
      <c r="Y223" s="532">
        <v>43843</v>
      </c>
      <c r="Z223" s="532">
        <v>43847</v>
      </c>
      <c r="AA223" s="532">
        <v>43852</v>
      </c>
      <c r="AB223" s="532">
        <v>43854</v>
      </c>
      <c r="AC223" s="520">
        <f t="shared" si="15"/>
        <v>44188</v>
      </c>
    </row>
    <row r="224" spans="1:29" ht="15.75" customHeight="1" x14ac:dyDescent="0.25">
      <c r="A224" s="522">
        <v>1201</v>
      </c>
      <c r="B224" s="523" t="s">
        <v>1472</v>
      </c>
      <c r="C224" s="524" t="s">
        <v>1364</v>
      </c>
      <c r="D224" s="524" t="s">
        <v>1364</v>
      </c>
      <c r="E224" s="525" t="s">
        <v>1665</v>
      </c>
      <c r="F224" s="526">
        <v>47000000</v>
      </c>
      <c r="G224" s="527">
        <v>80161500</v>
      </c>
      <c r="H224" s="528" t="s">
        <v>1668</v>
      </c>
      <c r="I224" s="527">
        <v>1</v>
      </c>
      <c r="J224" s="527">
        <v>1</v>
      </c>
      <c r="K224" s="527">
        <v>11</v>
      </c>
      <c r="L224" s="527">
        <v>1</v>
      </c>
      <c r="M224" s="528" t="s">
        <v>1375</v>
      </c>
      <c r="N224" s="527" t="s">
        <v>1377</v>
      </c>
      <c r="O224" s="527" t="s">
        <v>1357</v>
      </c>
      <c r="P224" s="529">
        <v>47000000</v>
      </c>
      <c r="Q224" s="529">
        <v>47000000</v>
      </c>
      <c r="R224" s="530" t="s">
        <v>1419</v>
      </c>
      <c r="S224" s="531" t="s">
        <v>1359</v>
      </c>
      <c r="T224" s="531" t="s">
        <v>1602</v>
      </c>
      <c r="U224" s="531" t="s">
        <v>1603</v>
      </c>
      <c r="V224" s="531">
        <v>3274850</v>
      </c>
      <c r="W224" s="524" t="s">
        <v>1668</v>
      </c>
      <c r="X224" s="532">
        <v>43858</v>
      </c>
      <c r="Y224" s="532">
        <v>43845</v>
      </c>
      <c r="Z224" s="532">
        <v>43847</v>
      </c>
      <c r="AA224" s="532">
        <v>43852</v>
      </c>
      <c r="AB224" s="532">
        <v>43854</v>
      </c>
      <c r="AC224" s="520">
        <f t="shared" si="15"/>
        <v>44188</v>
      </c>
    </row>
    <row r="225" spans="1:29" ht="15.75" customHeight="1" x14ac:dyDescent="0.25">
      <c r="A225" s="522">
        <v>1202</v>
      </c>
      <c r="B225" s="523" t="s">
        <v>1472</v>
      </c>
      <c r="C225" s="524" t="s">
        <v>1364</v>
      </c>
      <c r="D225" s="524" t="s">
        <v>1364</v>
      </c>
      <c r="E225" s="525" t="s">
        <v>1665</v>
      </c>
      <c r="F225" s="526">
        <v>46000000</v>
      </c>
      <c r="G225" s="527">
        <v>80161500</v>
      </c>
      <c r="H225" s="528" t="s">
        <v>1669</v>
      </c>
      <c r="I225" s="527">
        <v>1</v>
      </c>
      <c r="J225" s="527">
        <v>1</v>
      </c>
      <c r="K225" s="527">
        <v>11</v>
      </c>
      <c r="L225" s="527">
        <v>1</v>
      </c>
      <c r="M225" s="528" t="s">
        <v>1375</v>
      </c>
      <c r="N225" s="527" t="s">
        <v>1377</v>
      </c>
      <c r="O225" s="527" t="s">
        <v>1357</v>
      </c>
      <c r="P225" s="529">
        <v>46000000</v>
      </c>
      <c r="Q225" s="529">
        <v>46000000</v>
      </c>
      <c r="R225" s="530" t="s">
        <v>1419</v>
      </c>
      <c r="S225" s="531" t="s">
        <v>1359</v>
      </c>
      <c r="T225" s="531" t="s">
        <v>1602</v>
      </c>
      <c r="U225" s="531" t="s">
        <v>1603</v>
      </c>
      <c r="V225" s="531">
        <v>3274850</v>
      </c>
      <c r="W225" s="524" t="s">
        <v>1669</v>
      </c>
      <c r="X225" s="532">
        <v>43871</v>
      </c>
      <c r="Y225" s="532">
        <v>43854</v>
      </c>
      <c r="Z225" s="532">
        <v>43858</v>
      </c>
      <c r="AA225" s="532">
        <v>43860</v>
      </c>
      <c r="AB225" s="532">
        <v>43868</v>
      </c>
      <c r="AC225" s="520">
        <f t="shared" si="15"/>
        <v>44201</v>
      </c>
    </row>
    <row r="226" spans="1:29" ht="15.75" customHeight="1" x14ac:dyDescent="0.25">
      <c r="A226" s="537">
        <v>1195</v>
      </c>
      <c r="B226" s="514" t="s">
        <v>1472</v>
      </c>
      <c r="C226" t="s">
        <v>1364</v>
      </c>
      <c r="D226" t="s">
        <v>1364</v>
      </c>
      <c r="E226" t="s">
        <v>1670</v>
      </c>
      <c r="F226" s="516">
        <v>17073000</v>
      </c>
      <c r="G226" s="517" t="s">
        <v>680</v>
      </c>
      <c r="H226" s="116" t="s">
        <v>1650</v>
      </c>
      <c r="I226" s="517" t="s">
        <v>680</v>
      </c>
      <c r="J226" s="517" t="s">
        <v>680</v>
      </c>
      <c r="K226" s="517" t="s">
        <v>680</v>
      </c>
      <c r="L226" s="517">
        <v>1</v>
      </c>
      <c r="M226" s="116" t="s">
        <v>1401</v>
      </c>
      <c r="N226" s="517" t="s">
        <v>1402</v>
      </c>
      <c r="O226" s="517" t="s">
        <v>1357</v>
      </c>
      <c r="P226" s="518">
        <v>17073000</v>
      </c>
      <c r="Q226" s="518">
        <v>17073000</v>
      </c>
      <c r="R226" s="538" t="s">
        <v>1419</v>
      </c>
      <c r="S226" s="519" t="s">
        <v>1359</v>
      </c>
      <c r="T226" s="519" t="s">
        <v>1420</v>
      </c>
      <c r="U226" s="519" t="s">
        <v>1421</v>
      </c>
      <c r="V226" s="116">
        <v>3274850</v>
      </c>
      <c r="W226" t="s">
        <v>1650</v>
      </c>
      <c r="X226" s="520">
        <v>43951</v>
      </c>
      <c r="AA226" s="520">
        <v>43941</v>
      </c>
      <c r="AB226" s="520">
        <v>43945</v>
      </c>
      <c r="AC226" s="520" t="e">
        <f t="shared" si="15"/>
        <v>#VALUE!</v>
      </c>
    </row>
    <row r="227" spans="1:29" ht="15.75" customHeight="1" x14ac:dyDescent="0.25">
      <c r="A227" s="537">
        <v>1279</v>
      </c>
      <c r="B227" s="514" t="s">
        <v>1472</v>
      </c>
      <c r="C227" t="s">
        <v>1364</v>
      </c>
      <c r="D227" t="s">
        <v>1364</v>
      </c>
      <c r="E227" t="s">
        <v>1671</v>
      </c>
      <c r="F227" s="516">
        <v>3165000</v>
      </c>
      <c r="G227" s="517" t="s">
        <v>680</v>
      </c>
      <c r="H227" s="116" t="s">
        <v>1650</v>
      </c>
      <c r="I227" s="517" t="s">
        <v>680</v>
      </c>
      <c r="J227" s="517" t="s">
        <v>680</v>
      </c>
      <c r="K227" s="517" t="s">
        <v>680</v>
      </c>
      <c r="L227" s="517">
        <v>1</v>
      </c>
      <c r="M227" s="116" t="s">
        <v>1401</v>
      </c>
      <c r="N227" s="517" t="s">
        <v>1402</v>
      </c>
      <c r="O227" s="517" t="s">
        <v>1357</v>
      </c>
      <c r="P227" s="518">
        <v>3165000</v>
      </c>
      <c r="Q227" s="518">
        <v>3165000</v>
      </c>
      <c r="R227" s="538" t="s">
        <v>1419</v>
      </c>
      <c r="S227" s="519" t="s">
        <v>1359</v>
      </c>
      <c r="T227" s="519" t="s">
        <v>1420</v>
      </c>
      <c r="U227" s="519" t="s">
        <v>1421</v>
      </c>
      <c r="V227" s="116">
        <v>3274850</v>
      </c>
      <c r="W227" t="s">
        <v>1650</v>
      </c>
      <c r="X227" s="520">
        <v>43951</v>
      </c>
      <c r="AB227" s="520">
        <v>43951</v>
      </c>
      <c r="AC227" s="520" t="e">
        <f t="shared" si="15"/>
        <v>#VALUE!</v>
      </c>
    </row>
    <row r="228" spans="1:29" ht="15.75" customHeight="1" x14ac:dyDescent="0.25">
      <c r="A228" s="537">
        <v>1170</v>
      </c>
      <c r="B228" s="514" t="s">
        <v>1472</v>
      </c>
      <c r="C228" t="s">
        <v>1364</v>
      </c>
      <c r="D228" t="s">
        <v>1364</v>
      </c>
      <c r="E228" t="s">
        <v>1671</v>
      </c>
      <c r="F228" s="516">
        <v>7000000</v>
      </c>
      <c r="G228" s="517" t="s">
        <v>680</v>
      </c>
      <c r="H228" s="116" t="s">
        <v>1672</v>
      </c>
      <c r="I228" s="517" t="s">
        <v>680</v>
      </c>
      <c r="J228" s="517" t="s">
        <v>680</v>
      </c>
      <c r="K228" s="517" t="s">
        <v>680</v>
      </c>
      <c r="L228" s="517">
        <v>1</v>
      </c>
      <c r="M228" s="116" t="s">
        <v>1401</v>
      </c>
      <c r="N228" s="517" t="s">
        <v>1402</v>
      </c>
      <c r="O228" s="517" t="s">
        <v>1357</v>
      </c>
      <c r="P228" s="518">
        <v>7000000</v>
      </c>
      <c r="Q228" s="518">
        <v>7000000</v>
      </c>
      <c r="R228" s="538" t="s">
        <v>1419</v>
      </c>
      <c r="S228" s="519" t="s">
        <v>1359</v>
      </c>
      <c r="T228" s="519" t="s">
        <v>1420</v>
      </c>
      <c r="U228" s="519" t="s">
        <v>1421</v>
      </c>
      <c r="V228" s="116">
        <v>3274850</v>
      </c>
      <c r="W228" t="s">
        <v>1672</v>
      </c>
      <c r="X228" s="520">
        <v>43913</v>
      </c>
      <c r="AA228" s="520">
        <v>43892</v>
      </c>
      <c r="AB228" s="520">
        <v>43902</v>
      </c>
      <c r="AC228" s="520" t="e">
        <f t="shared" si="15"/>
        <v>#VALUE!</v>
      </c>
    </row>
    <row r="229" spans="1:29" ht="15.75" customHeight="1" x14ac:dyDescent="0.25">
      <c r="A229" s="522">
        <v>1196</v>
      </c>
      <c r="B229" s="523" t="s">
        <v>1472</v>
      </c>
      <c r="C229" s="524" t="s">
        <v>1364</v>
      </c>
      <c r="D229" s="524" t="s">
        <v>1364</v>
      </c>
      <c r="E229" s="525" t="s">
        <v>1673</v>
      </c>
      <c r="F229" s="526">
        <v>5140000</v>
      </c>
      <c r="G229" s="527">
        <v>15101500</v>
      </c>
      <c r="H229" s="528" t="s">
        <v>1674</v>
      </c>
      <c r="I229" s="527">
        <v>4</v>
      </c>
      <c r="J229" s="527">
        <v>5</v>
      </c>
      <c r="K229" s="527">
        <v>12</v>
      </c>
      <c r="L229" s="527">
        <v>1</v>
      </c>
      <c r="M229" s="528" t="s">
        <v>1675</v>
      </c>
      <c r="N229" s="527" t="s">
        <v>1676</v>
      </c>
      <c r="O229" s="527" t="s">
        <v>1357</v>
      </c>
      <c r="P229" s="529">
        <v>5140000</v>
      </c>
      <c r="Q229" s="529">
        <v>5140000</v>
      </c>
      <c r="R229" s="530" t="s">
        <v>1419</v>
      </c>
      <c r="S229" s="531" t="s">
        <v>1359</v>
      </c>
      <c r="T229" s="531" t="s">
        <v>1444</v>
      </c>
      <c r="U229" s="531" t="s">
        <v>1445</v>
      </c>
      <c r="V229" s="531">
        <v>3274850</v>
      </c>
      <c r="W229" s="524" t="s">
        <v>1674</v>
      </c>
      <c r="X229" s="532">
        <v>43983</v>
      </c>
      <c r="Y229" s="532">
        <v>43955</v>
      </c>
      <c r="Z229" s="532">
        <v>43962</v>
      </c>
      <c r="AA229" s="532">
        <v>43978</v>
      </c>
      <c r="AB229" s="532">
        <v>43979</v>
      </c>
      <c r="AC229" s="520">
        <f t="shared" si="15"/>
        <v>44343</v>
      </c>
    </row>
    <row r="230" spans="1:29" ht="15.75" customHeight="1" x14ac:dyDescent="0.25">
      <c r="A230" s="522">
        <v>1194</v>
      </c>
      <c r="B230" s="523" t="s">
        <v>1472</v>
      </c>
      <c r="C230" s="524" t="s">
        <v>1364</v>
      </c>
      <c r="D230" s="524" t="s">
        <v>1364</v>
      </c>
      <c r="E230" s="525" t="s">
        <v>1677</v>
      </c>
      <c r="F230" s="526">
        <v>58851000</v>
      </c>
      <c r="G230" s="527">
        <v>80111500</v>
      </c>
      <c r="H230" s="528" t="s">
        <v>1678</v>
      </c>
      <c r="I230" s="527">
        <v>2</v>
      </c>
      <c r="J230" s="527">
        <v>2</v>
      </c>
      <c r="K230" s="527">
        <v>12</v>
      </c>
      <c r="L230" s="527">
        <v>1</v>
      </c>
      <c r="M230" s="528" t="s">
        <v>1375</v>
      </c>
      <c r="N230" s="527" t="s">
        <v>1377</v>
      </c>
      <c r="O230" s="527" t="s">
        <v>1357</v>
      </c>
      <c r="P230" s="529">
        <v>58851000</v>
      </c>
      <c r="Q230" s="529">
        <v>58851000</v>
      </c>
      <c r="R230" s="530" t="s">
        <v>1419</v>
      </c>
      <c r="S230" s="531" t="s">
        <v>1359</v>
      </c>
      <c r="T230" s="531" t="s">
        <v>1528</v>
      </c>
      <c r="U230" s="531" t="s">
        <v>1529</v>
      </c>
      <c r="V230" s="531">
        <v>3274850</v>
      </c>
      <c r="W230" s="524" t="s">
        <v>1678</v>
      </c>
      <c r="X230" s="532">
        <v>43892</v>
      </c>
      <c r="Y230" s="532">
        <v>43864</v>
      </c>
      <c r="Z230" s="532">
        <v>43867</v>
      </c>
      <c r="AA230" s="532">
        <v>43885</v>
      </c>
      <c r="AB230" s="532">
        <v>43887</v>
      </c>
      <c r="AC230" s="520">
        <f t="shared" si="15"/>
        <v>44252</v>
      </c>
    </row>
    <row r="231" spans="1:29" ht="15.75" customHeight="1" x14ac:dyDescent="0.25">
      <c r="A231" s="522">
        <v>1172</v>
      </c>
      <c r="B231" s="523" t="s">
        <v>1472</v>
      </c>
      <c r="C231" s="524" t="s">
        <v>1364</v>
      </c>
      <c r="D231" s="524" t="s">
        <v>1364</v>
      </c>
      <c r="E231" s="525" t="s">
        <v>1679</v>
      </c>
      <c r="F231" s="526">
        <v>305812583</v>
      </c>
      <c r="G231" s="527">
        <v>78111800</v>
      </c>
      <c r="H231" s="528" t="s">
        <v>1680</v>
      </c>
      <c r="I231" s="527">
        <v>4</v>
      </c>
      <c r="J231" s="527">
        <v>5</v>
      </c>
      <c r="K231" s="527">
        <v>12</v>
      </c>
      <c r="L231" s="527">
        <v>1</v>
      </c>
      <c r="M231" s="528" t="s">
        <v>1681</v>
      </c>
      <c r="N231" s="527" t="s">
        <v>1682</v>
      </c>
      <c r="O231" s="527" t="s">
        <v>1357</v>
      </c>
      <c r="P231" s="529">
        <v>305812583</v>
      </c>
      <c r="Q231" s="529">
        <v>305812583</v>
      </c>
      <c r="R231" s="530" t="s">
        <v>1419</v>
      </c>
      <c r="S231" s="531" t="s">
        <v>1359</v>
      </c>
      <c r="T231" s="531" t="s">
        <v>1444</v>
      </c>
      <c r="U231" s="531" t="s">
        <v>1445</v>
      </c>
      <c r="V231" s="531">
        <v>3274850</v>
      </c>
      <c r="W231" s="524" t="s">
        <v>1680</v>
      </c>
      <c r="X231" s="532">
        <v>43998</v>
      </c>
      <c r="Y231" s="532">
        <v>43934</v>
      </c>
      <c r="Z231" s="532">
        <v>43938</v>
      </c>
      <c r="AA231" s="532">
        <v>43984</v>
      </c>
      <c r="AB231" s="532">
        <v>43986</v>
      </c>
      <c r="AC231" s="520">
        <f t="shared" si="15"/>
        <v>44358</v>
      </c>
    </row>
    <row r="232" spans="1:29" ht="15.75" customHeight="1" x14ac:dyDescent="0.25">
      <c r="A232" s="537">
        <v>1171</v>
      </c>
      <c r="B232" s="514" t="s">
        <v>1472</v>
      </c>
      <c r="C232" t="s">
        <v>1364</v>
      </c>
      <c r="D232" t="s">
        <v>1364</v>
      </c>
      <c r="E232" t="s">
        <v>1679</v>
      </c>
      <c r="F232" s="516">
        <v>148262417</v>
      </c>
      <c r="G232" s="517" t="s">
        <v>680</v>
      </c>
      <c r="H232" s="116" t="s">
        <v>1683</v>
      </c>
      <c r="I232" s="517" t="s">
        <v>680</v>
      </c>
      <c r="J232" s="517" t="s">
        <v>680</v>
      </c>
      <c r="K232" s="517" t="s">
        <v>680</v>
      </c>
      <c r="L232" s="517">
        <v>1</v>
      </c>
      <c r="M232" s="116" t="s">
        <v>1401</v>
      </c>
      <c r="N232" s="517" t="s">
        <v>1402</v>
      </c>
      <c r="O232" s="517" t="s">
        <v>1357</v>
      </c>
      <c r="P232" s="518">
        <v>148262417</v>
      </c>
      <c r="Q232" s="518">
        <v>148262417</v>
      </c>
      <c r="R232" s="538" t="s">
        <v>1419</v>
      </c>
      <c r="S232" s="519" t="s">
        <v>1359</v>
      </c>
      <c r="T232" s="519" t="s">
        <v>1420</v>
      </c>
      <c r="U232" s="519" t="s">
        <v>1421</v>
      </c>
      <c r="V232" s="116">
        <v>3274850</v>
      </c>
      <c r="W232" t="s">
        <v>1683</v>
      </c>
      <c r="X232" s="520">
        <v>43906</v>
      </c>
      <c r="AA232" s="520">
        <v>43899</v>
      </c>
      <c r="AB232" s="520">
        <v>43902</v>
      </c>
      <c r="AC232" s="520" t="e">
        <f t="shared" si="15"/>
        <v>#VALUE!</v>
      </c>
    </row>
    <row r="233" spans="1:29" ht="15.75" customHeight="1" x14ac:dyDescent="0.25">
      <c r="A233" s="522">
        <v>1181</v>
      </c>
      <c r="B233" s="523" t="s">
        <v>1472</v>
      </c>
      <c r="C233" s="524" t="s">
        <v>1364</v>
      </c>
      <c r="D233" s="524" t="s">
        <v>1364</v>
      </c>
      <c r="E233" s="525" t="s">
        <v>1684</v>
      </c>
      <c r="F233" s="526">
        <v>172250000</v>
      </c>
      <c r="G233" s="527">
        <v>80131500</v>
      </c>
      <c r="H233" s="528" t="s">
        <v>1685</v>
      </c>
      <c r="I233" s="527">
        <v>6</v>
      </c>
      <c r="J233" s="527">
        <v>6</v>
      </c>
      <c r="K233" s="527">
        <v>12</v>
      </c>
      <c r="L233" s="527">
        <v>1</v>
      </c>
      <c r="M233" s="528" t="s">
        <v>1375</v>
      </c>
      <c r="N233" s="527" t="s">
        <v>1377</v>
      </c>
      <c r="O233" s="527" t="s">
        <v>1357</v>
      </c>
      <c r="P233" s="529">
        <v>172250000</v>
      </c>
      <c r="Q233" s="529">
        <v>172250000</v>
      </c>
      <c r="R233" s="530" t="s">
        <v>1419</v>
      </c>
      <c r="S233" s="531" t="s">
        <v>1359</v>
      </c>
      <c r="T233" s="531" t="s">
        <v>1444</v>
      </c>
      <c r="U233" s="531" t="s">
        <v>1445</v>
      </c>
      <c r="V233" s="531">
        <v>3274850</v>
      </c>
      <c r="W233" s="524" t="s">
        <v>1685</v>
      </c>
      <c r="X233" s="532">
        <v>44002</v>
      </c>
      <c r="Y233" s="532">
        <v>43977</v>
      </c>
      <c r="Z233" s="532">
        <v>43980</v>
      </c>
      <c r="AA233" s="532">
        <v>43994</v>
      </c>
      <c r="AB233" s="532">
        <v>43999</v>
      </c>
      <c r="AC233" s="520">
        <f t="shared" si="15"/>
        <v>44362</v>
      </c>
    </row>
    <row r="234" spans="1:29" ht="15.75" customHeight="1" x14ac:dyDescent="0.25">
      <c r="A234" s="537">
        <v>1179</v>
      </c>
      <c r="B234" s="514" t="s">
        <v>1472</v>
      </c>
      <c r="C234" t="s">
        <v>1364</v>
      </c>
      <c r="D234" t="s">
        <v>1364</v>
      </c>
      <c r="E234" t="s">
        <v>1684</v>
      </c>
      <c r="F234" s="516">
        <v>31107743</v>
      </c>
      <c r="G234" s="517" t="s">
        <v>680</v>
      </c>
      <c r="H234" s="116" t="s">
        <v>1686</v>
      </c>
      <c r="I234" s="517" t="s">
        <v>680</v>
      </c>
      <c r="J234" s="517" t="s">
        <v>680</v>
      </c>
      <c r="K234" s="517" t="s">
        <v>680</v>
      </c>
      <c r="L234" s="517">
        <v>1</v>
      </c>
      <c r="M234" s="116" t="s">
        <v>1401</v>
      </c>
      <c r="N234" s="517" t="s">
        <v>1402</v>
      </c>
      <c r="O234" s="517" t="s">
        <v>1357</v>
      </c>
      <c r="P234" s="518">
        <v>31107743</v>
      </c>
      <c r="Q234" s="518">
        <v>31107743</v>
      </c>
      <c r="R234" s="538" t="s">
        <v>1419</v>
      </c>
      <c r="S234" s="519" t="s">
        <v>1359</v>
      </c>
      <c r="T234" s="519" t="s">
        <v>1420</v>
      </c>
      <c r="U234" s="519" t="s">
        <v>1421</v>
      </c>
      <c r="V234" s="116">
        <v>3274850</v>
      </c>
      <c r="W234" t="s">
        <v>1686</v>
      </c>
      <c r="X234" s="520">
        <v>43908</v>
      </c>
      <c r="AA234" s="520">
        <v>43899</v>
      </c>
      <c r="AB234" s="520">
        <v>43902</v>
      </c>
      <c r="AC234" s="520" t="e">
        <f t="shared" si="15"/>
        <v>#VALUE!</v>
      </c>
    </row>
    <row r="235" spans="1:29" ht="15.75" customHeight="1" x14ac:dyDescent="0.25">
      <c r="A235" s="522">
        <v>1180</v>
      </c>
      <c r="B235" s="523" t="s">
        <v>1472</v>
      </c>
      <c r="C235" s="524" t="s">
        <v>1364</v>
      </c>
      <c r="D235" s="524" t="s">
        <v>1364</v>
      </c>
      <c r="E235" s="525" t="s">
        <v>1684</v>
      </c>
      <c r="F235" s="526">
        <v>403942257</v>
      </c>
      <c r="G235" s="527">
        <v>80131500</v>
      </c>
      <c r="H235" s="528" t="s">
        <v>1687</v>
      </c>
      <c r="I235" s="527">
        <v>3</v>
      </c>
      <c r="J235" s="527">
        <v>3</v>
      </c>
      <c r="K235" s="527">
        <v>12</v>
      </c>
      <c r="L235" s="527">
        <v>1</v>
      </c>
      <c r="M235" s="528" t="s">
        <v>1375</v>
      </c>
      <c r="N235" s="527" t="s">
        <v>1377</v>
      </c>
      <c r="O235" s="527" t="s">
        <v>1357</v>
      </c>
      <c r="P235" s="529">
        <v>403942257</v>
      </c>
      <c r="Q235" s="529">
        <v>403942257</v>
      </c>
      <c r="R235" s="530" t="s">
        <v>1419</v>
      </c>
      <c r="S235" s="531" t="s">
        <v>1359</v>
      </c>
      <c r="T235" s="531" t="s">
        <v>1444</v>
      </c>
      <c r="U235" s="531" t="s">
        <v>1445</v>
      </c>
      <c r="V235" s="531">
        <v>3274850</v>
      </c>
      <c r="W235" s="524" t="s">
        <v>1687</v>
      </c>
      <c r="X235" s="532">
        <v>43907</v>
      </c>
      <c r="Y235" s="532">
        <v>43881</v>
      </c>
      <c r="Z235" s="532">
        <v>43888</v>
      </c>
      <c r="AA235" s="532">
        <v>43900</v>
      </c>
      <c r="AB235" s="532">
        <v>43903</v>
      </c>
      <c r="AC235" s="520">
        <f t="shared" si="15"/>
        <v>44267</v>
      </c>
    </row>
    <row r="236" spans="1:29" ht="15.75" customHeight="1" x14ac:dyDescent="0.25">
      <c r="A236" s="522">
        <v>1186</v>
      </c>
      <c r="B236" s="523" t="s">
        <v>1472</v>
      </c>
      <c r="C236" s="524" t="s">
        <v>1364</v>
      </c>
      <c r="D236" s="524" t="s">
        <v>1364</v>
      </c>
      <c r="E236" s="525" t="s">
        <v>1688</v>
      </c>
      <c r="F236" s="526">
        <v>333720000</v>
      </c>
      <c r="G236" s="527">
        <v>76111500</v>
      </c>
      <c r="H236" s="528" t="s">
        <v>1689</v>
      </c>
      <c r="I236" s="527">
        <v>1</v>
      </c>
      <c r="J236" s="527">
        <v>2</v>
      </c>
      <c r="K236" s="527">
        <v>12</v>
      </c>
      <c r="L236" s="527">
        <v>1</v>
      </c>
      <c r="M236" s="528" t="s">
        <v>1675</v>
      </c>
      <c r="N236" s="527" t="s">
        <v>1676</v>
      </c>
      <c r="O236" s="527" t="s">
        <v>1357</v>
      </c>
      <c r="P236" s="529">
        <v>333720000</v>
      </c>
      <c r="Q236" s="529">
        <v>333720000</v>
      </c>
      <c r="R236" s="530" t="s">
        <v>1419</v>
      </c>
      <c r="S236" s="531" t="s">
        <v>1359</v>
      </c>
      <c r="T236" s="531" t="s">
        <v>1444</v>
      </c>
      <c r="U236" s="531" t="s">
        <v>1445</v>
      </c>
      <c r="V236" s="531">
        <v>3274850</v>
      </c>
      <c r="W236" s="524" t="s">
        <v>1689</v>
      </c>
      <c r="X236" s="532">
        <v>43892</v>
      </c>
      <c r="Y236" s="532">
        <v>43864</v>
      </c>
      <c r="Z236" s="532">
        <v>43867</v>
      </c>
      <c r="AA236" s="532">
        <v>43885</v>
      </c>
      <c r="AB236" s="532">
        <v>43887</v>
      </c>
      <c r="AC236" s="520">
        <f t="shared" si="15"/>
        <v>44252</v>
      </c>
    </row>
    <row r="237" spans="1:29" ht="15.75" customHeight="1" x14ac:dyDescent="0.25">
      <c r="A237" s="522">
        <v>1188</v>
      </c>
      <c r="B237" s="523" t="s">
        <v>1472</v>
      </c>
      <c r="C237" s="524" t="s">
        <v>1364</v>
      </c>
      <c r="D237" s="524" t="s">
        <v>1364</v>
      </c>
      <c r="E237" s="525" t="s">
        <v>1690</v>
      </c>
      <c r="F237" s="526">
        <v>10300000</v>
      </c>
      <c r="G237" s="527">
        <v>81112300</v>
      </c>
      <c r="H237" s="528" t="s">
        <v>1691</v>
      </c>
      <c r="I237" s="527">
        <v>2</v>
      </c>
      <c r="J237" s="527">
        <v>2</v>
      </c>
      <c r="K237" s="527">
        <v>12</v>
      </c>
      <c r="L237" s="527">
        <v>1</v>
      </c>
      <c r="M237" s="528" t="s">
        <v>1423</v>
      </c>
      <c r="N237" s="527" t="s">
        <v>1424</v>
      </c>
      <c r="O237" s="527" t="s">
        <v>1357</v>
      </c>
      <c r="P237" s="529">
        <v>10300000</v>
      </c>
      <c r="Q237" s="529">
        <v>10300000</v>
      </c>
      <c r="R237" s="530" t="s">
        <v>1419</v>
      </c>
      <c r="S237" s="531" t="s">
        <v>1359</v>
      </c>
      <c r="T237" s="531" t="s">
        <v>1602</v>
      </c>
      <c r="U237" s="531" t="s">
        <v>1603</v>
      </c>
      <c r="V237" s="531">
        <v>3274850</v>
      </c>
      <c r="W237" s="524" t="s">
        <v>1691</v>
      </c>
      <c r="X237" s="532">
        <v>43900</v>
      </c>
      <c r="Y237" s="532">
        <v>43858</v>
      </c>
      <c r="Z237" s="532">
        <v>43865</v>
      </c>
      <c r="AA237" s="532">
        <v>43889</v>
      </c>
      <c r="AB237" s="532">
        <v>43896</v>
      </c>
      <c r="AC237" s="520">
        <f t="shared" si="15"/>
        <v>44260</v>
      </c>
    </row>
    <row r="238" spans="1:29" ht="15.75" customHeight="1" x14ac:dyDescent="0.25">
      <c r="A238" s="522">
        <v>1189</v>
      </c>
      <c r="B238" s="523" t="s">
        <v>1472</v>
      </c>
      <c r="C238" s="524" t="s">
        <v>1364</v>
      </c>
      <c r="D238" s="524" t="s">
        <v>1364</v>
      </c>
      <c r="E238" s="525" t="s">
        <v>1692</v>
      </c>
      <c r="F238" s="526">
        <v>40600000</v>
      </c>
      <c r="G238" s="527">
        <v>81101700</v>
      </c>
      <c r="H238" s="528" t="s">
        <v>1693</v>
      </c>
      <c r="I238" s="527">
        <v>3</v>
      </c>
      <c r="J238" s="527">
        <v>3</v>
      </c>
      <c r="K238" s="527">
        <v>12</v>
      </c>
      <c r="L238" s="527">
        <v>1</v>
      </c>
      <c r="M238" s="528" t="s">
        <v>1681</v>
      </c>
      <c r="N238" s="527" t="s">
        <v>1682</v>
      </c>
      <c r="O238" s="527" t="s">
        <v>1357</v>
      </c>
      <c r="P238" s="529">
        <v>40600000</v>
      </c>
      <c r="Q238" s="529">
        <v>40600000</v>
      </c>
      <c r="R238" s="530" t="s">
        <v>1419</v>
      </c>
      <c r="S238" s="531" t="s">
        <v>1359</v>
      </c>
      <c r="T238" s="531" t="s">
        <v>1444</v>
      </c>
      <c r="U238" s="531" t="s">
        <v>1445</v>
      </c>
      <c r="V238" s="531">
        <v>3274850</v>
      </c>
      <c r="W238" s="524" t="s">
        <v>1693</v>
      </c>
      <c r="X238" s="532">
        <v>43922</v>
      </c>
      <c r="Y238" s="532">
        <v>43881</v>
      </c>
      <c r="Z238" s="532">
        <v>43887</v>
      </c>
      <c r="AA238" s="532">
        <v>43916</v>
      </c>
      <c r="AB238" s="532">
        <v>43920</v>
      </c>
      <c r="AC238" s="520">
        <f t="shared" si="15"/>
        <v>44282</v>
      </c>
    </row>
    <row r="239" spans="1:29" ht="15.75" customHeight="1" x14ac:dyDescent="0.25">
      <c r="A239" s="537">
        <v>1284</v>
      </c>
      <c r="B239" s="514" t="s">
        <v>1472</v>
      </c>
      <c r="C239" t="s">
        <v>1364</v>
      </c>
      <c r="D239" t="s">
        <v>1364</v>
      </c>
      <c r="E239" t="s">
        <v>1692</v>
      </c>
      <c r="F239" s="516">
        <v>5000000</v>
      </c>
      <c r="G239" s="517" t="s">
        <v>680</v>
      </c>
      <c r="H239" s="116" t="s">
        <v>1694</v>
      </c>
      <c r="I239" s="517" t="s">
        <v>680</v>
      </c>
      <c r="J239" s="517" t="s">
        <v>680</v>
      </c>
      <c r="K239" s="517" t="s">
        <v>680</v>
      </c>
      <c r="L239" s="517">
        <v>1</v>
      </c>
      <c r="M239" s="116" t="s">
        <v>1401</v>
      </c>
      <c r="N239" s="517" t="s">
        <v>1402</v>
      </c>
      <c r="O239" s="517" t="s">
        <v>1357</v>
      </c>
      <c r="P239" s="518">
        <v>5000000</v>
      </c>
      <c r="Q239" s="518">
        <v>5000000</v>
      </c>
      <c r="R239" s="538" t="s">
        <v>1419</v>
      </c>
      <c r="S239" s="519" t="s">
        <v>1359</v>
      </c>
      <c r="T239" s="519" t="s">
        <v>1420</v>
      </c>
      <c r="U239" s="519" t="s">
        <v>1421</v>
      </c>
      <c r="V239" s="116">
        <v>3274850</v>
      </c>
      <c r="W239" t="s">
        <v>1694</v>
      </c>
      <c r="X239" s="520">
        <v>43860</v>
      </c>
      <c r="AB239" s="520">
        <v>43860</v>
      </c>
      <c r="AC239" s="520" t="e">
        <f t="shared" si="15"/>
        <v>#VALUE!</v>
      </c>
    </row>
    <row r="240" spans="1:29" ht="15.75" customHeight="1" x14ac:dyDescent="0.25">
      <c r="A240" s="537">
        <v>1173</v>
      </c>
      <c r="B240" s="514" t="s">
        <v>1472</v>
      </c>
      <c r="C240" t="s">
        <v>1364</v>
      </c>
      <c r="D240" t="s">
        <v>1364</v>
      </c>
      <c r="E240" t="s">
        <v>1695</v>
      </c>
      <c r="F240" s="516">
        <v>14922651</v>
      </c>
      <c r="G240" s="517" t="s">
        <v>680</v>
      </c>
      <c r="H240" s="116" t="s">
        <v>1696</v>
      </c>
      <c r="I240" s="517" t="s">
        <v>680</v>
      </c>
      <c r="J240" s="517" t="s">
        <v>680</v>
      </c>
      <c r="K240" s="517" t="s">
        <v>680</v>
      </c>
      <c r="L240" s="517">
        <v>1</v>
      </c>
      <c r="M240" s="116" t="s">
        <v>1697</v>
      </c>
      <c r="N240" s="517" t="s">
        <v>1402</v>
      </c>
      <c r="O240" s="517" t="s">
        <v>1357</v>
      </c>
      <c r="P240" s="518">
        <v>14922651</v>
      </c>
      <c r="Q240" s="518">
        <v>14922651</v>
      </c>
      <c r="R240" s="538" t="s">
        <v>1419</v>
      </c>
      <c r="S240" s="519" t="s">
        <v>1359</v>
      </c>
      <c r="T240" s="519" t="s">
        <v>1420</v>
      </c>
      <c r="U240" s="519" t="s">
        <v>1421</v>
      </c>
      <c r="V240" s="116">
        <v>3274850</v>
      </c>
      <c r="W240" t="s">
        <v>1696</v>
      </c>
      <c r="X240" s="520">
        <v>43878</v>
      </c>
      <c r="AA240" s="520">
        <v>43864</v>
      </c>
      <c r="AB240" s="520">
        <v>43867</v>
      </c>
      <c r="AC240" s="520" t="e">
        <f t="shared" si="15"/>
        <v>#VALUE!</v>
      </c>
    </row>
    <row r="241" spans="1:29" ht="15.75" customHeight="1" x14ac:dyDescent="0.25">
      <c r="A241" s="522">
        <v>1174</v>
      </c>
      <c r="B241" s="523" t="s">
        <v>1472</v>
      </c>
      <c r="C241" s="524" t="s">
        <v>1364</v>
      </c>
      <c r="D241" s="524" t="s">
        <v>1364</v>
      </c>
      <c r="E241" s="525" t="s">
        <v>1695</v>
      </c>
      <c r="F241" s="526">
        <v>175077349</v>
      </c>
      <c r="G241" s="527">
        <v>80161500</v>
      </c>
      <c r="H241" s="528" t="s">
        <v>1698</v>
      </c>
      <c r="I241" s="527">
        <v>2</v>
      </c>
      <c r="J241" s="527">
        <v>3</v>
      </c>
      <c r="K241" s="527">
        <v>12</v>
      </c>
      <c r="L241" s="527">
        <v>1</v>
      </c>
      <c r="M241" s="528" t="s">
        <v>1681</v>
      </c>
      <c r="N241" s="527" t="s">
        <v>1682</v>
      </c>
      <c r="O241" s="527" t="s">
        <v>1357</v>
      </c>
      <c r="P241" s="529">
        <v>175077349</v>
      </c>
      <c r="Q241" s="529">
        <v>175077349</v>
      </c>
      <c r="R241" s="530" t="s">
        <v>1419</v>
      </c>
      <c r="S241" s="531" t="s">
        <v>1359</v>
      </c>
      <c r="T241" s="531" t="s">
        <v>1444</v>
      </c>
      <c r="U241" s="531" t="s">
        <v>1445</v>
      </c>
      <c r="V241" s="531">
        <v>3274850</v>
      </c>
      <c r="W241" s="524" t="s">
        <v>1698</v>
      </c>
      <c r="X241" s="532">
        <v>43906</v>
      </c>
      <c r="Y241" s="532">
        <v>43864</v>
      </c>
      <c r="Z241" s="532">
        <v>43868</v>
      </c>
      <c r="AA241" s="532">
        <v>43899</v>
      </c>
      <c r="AB241" s="532">
        <v>43902</v>
      </c>
      <c r="AC241" s="520">
        <f t="shared" si="15"/>
        <v>44266</v>
      </c>
    </row>
    <row r="242" spans="1:29" ht="15.75" customHeight="1" x14ac:dyDescent="0.25">
      <c r="A242" s="522">
        <v>1187</v>
      </c>
      <c r="B242" s="523" t="s">
        <v>1472</v>
      </c>
      <c r="C242" s="524" t="s">
        <v>1364</v>
      </c>
      <c r="D242" s="524" t="s">
        <v>1364</v>
      </c>
      <c r="E242" s="525" t="s">
        <v>1699</v>
      </c>
      <c r="F242" s="526">
        <v>42000000</v>
      </c>
      <c r="G242" s="527">
        <v>80161500</v>
      </c>
      <c r="H242" s="528" t="s">
        <v>1700</v>
      </c>
      <c r="I242" s="527">
        <v>2</v>
      </c>
      <c r="J242" s="527">
        <v>2</v>
      </c>
      <c r="K242" s="527">
        <v>12</v>
      </c>
      <c r="L242" s="527">
        <v>1</v>
      </c>
      <c r="M242" s="528" t="s">
        <v>1375</v>
      </c>
      <c r="N242" s="527" t="s">
        <v>1377</v>
      </c>
      <c r="O242" s="527" t="s">
        <v>1357</v>
      </c>
      <c r="P242" s="529">
        <v>42000000</v>
      </c>
      <c r="Q242" s="529">
        <v>42000000</v>
      </c>
      <c r="R242" s="530" t="s">
        <v>1419</v>
      </c>
      <c r="S242" s="531" t="s">
        <v>1359</v>
      </c>
      <c r="T242" s="531" t="s">
        <v>1528</v>
      </c>
      <c r="U242" s="531" t="s">
        <v>1529</v>
      </c>
      <c r="V242" s="531">
        <v>3274850</v>
      </c>
      <c r="W242" s="524" t="s">
        <v>1700</v>
      </c>
      <c r="X242" s="532">
        <v>43892</v>
      </c>
      <c r="Y242" s="532">
        <v>43864</v>
      </c>
      <c r="Z242" s="532">
        <v>43867</v>
      </c>
      <c r="AA242" s="532">
        <v>43885</v>
      </c>
      <c r="AB242" s="532">
        <v>43887</v>
      </c>
      <c r="AC242" s="520">
        <f t="shared" si="15"/>
        <v>44252</v>
      </c>
    </row>
    <row r="243" spans="1:29" ht="15.75" customHeight="1" x14ac:dyDescent="0.25">
      <c r="A243" s="537">
        <v>1185</v>
      </c>
      <c r="B243" s="514" t="s">
        <v>1472</v>
      </c>
      <c r="C243" t="s">
        <v>1364</v>
      </c>
      <c r="D243" t="s">
        <v>1364</v>
      </c>
      <c r="E243" t="s">
        <v>1701</v>
      </c>
      <c r="F243" s="516">
        <v>401700000</v>
      </c>
      <c r="G243" s="517" t="s">
        <v>680</v>
      </c>
      <c r="H243" s="116" t="s">
        <v>1702</v>
      </c>
      <c r="I243" s="517" t="s">
        <v>680</v>
      </c>
      <c r="J243" s="517" t="s">
        <v>680</v>
      </c>
      <c r="K243" s="517" t="s">
        <v>680</v>
      </c>
      <c r="L243" s="517">
        <v>1</v>
      </c>
      <c r="M243" s="116" t="s">
        <v>1401</v>
      </c>
      <c r="N243" s="517" t="s">
        <v>1402</v>
      </c>
      <c r="O243" s="517" t="s">
        <v>1357</v>
      </c>
      <c r="P243" s="518">
        <v>401700000</v>
      </c>
      <c r="Q243" s="518">
        <v>401700000</v>
      </c>
      <c r="R243" s="538" t="s">
        <v>1419</v>
      </c>
      <c r="S243" s="519" t="s">
        <v>1359</v>
      </c>
      <c r="T243" s="519" t="s">
        <v>1420</v>
      </c>
      <c r="U243" s="519" t="s">
        <v>1421</v>
      </c>
      <c r="V243" s="116">
        <v>3274850</v>
      </c>
      <c r="W243" t="s">
        <v>1702</v>
      </c>
      <c r="X243" s="520">
        <v>43897</v>
      </c>
      <c r="AA243" s="520">
        <v>43893</v>
      </c>
      <c r="AB243" s="520">
        <v>43887</v>
      </c>
      <c r="AC243" s="520" t="e">
        <f t="shared" si="15"/>
        <v>#VALUE!</v>
      </c>
    </row>
    <row r="244" spans="1:29" ht="15.75" customHeight="1" x14ac:dyDescent="0.25">
      <c r="A244" s="522">
        <v>1190</v>
      </c>
      <c r="B244" s="523" t="s">
        <v>1472</v>
      </c>
      <c r="C244" s="524" t="s">
        <v>1364</v>
      </c>
      <c r="D244" s="524" t="s">
        <v>1364</v>
      </c>
      <c r="E244" s="525" t="s">
        <v>1473</v>
      </c>
      <c r="F244" s="526">
        <v>523969480</v>
      </c>
      <c r="G244" s="527">
        <v>81101500</v>
      </c>
      <c r="H244" s="528" t="s">
        <v>1703</v>
      </c>
      <c r="I244" s="527">
        <v>3</v>
      </c>
      <c r="J244" s="527">
        <v>4</v>
      </c>
      <c r="K244" s="527">
        <v>12</v>
      </c>
      <c r="L244" s="527">
        <v>1</v>
      </c>
      <c r="M244" s="528" t="s">
        <v>1397</v>
      </c>
      <c r="N244" s="527" t="s">
        <v>1398</v>
      </c>
      <c r="O244" s="527" t="s">
        <v>1357</v>
      </c>
      <c r="P244" s="529">
        <v>523969480</v>
      </c>
      <c r="Q244" s="529">
        <v>523969480</v>
      </c>
      <c r="R244" s="530" t="s">
        <v>1419</v>
      </c>
      <c r="S244" s="531" t="s">
        <v>1359</v>
      </c>
      <c r="T244" s="531" t="s">
        <v>1444</v>
      </c>
      <c r="U244" s="531" t="s">
        <v>1445</v>
      </c>
      <c r="V244" s="531">
        <v>3274850</v>
      </c>
      <c r="W244" s="524" t="s">
        <v>1703</v>
      </c>
      <c r="X244" s="532">
        <v>43920</v>
      </c>
      <c r="Y244" s="532">
        <v>43857</v>
      </c>
      <c r="Z244" s="532">
        <v>43860</v>
      </c>
      <c r="AA244" s="532">
        <v>43906</v>
      </c>
      <c r="AB244" s="532">
        <v>43914</v>
      </c>
      <c r="AC244" s="520">
        <f t="shared" si="15"/>
        <v>44280</v>
      </c>
    </row>
    <row r="245" spans="1:29" ht="15.75" customHeight="1" x14ac:dyDescent="0.25">
      <c r="A245" s="522">
        <v>1177</v>
      </c>
      <c r="B245" s="523" t="s">
        <v>1472</v>
      </c>
      <c r="C245" s="524" t="s">
        <v>1364</v>
      </c>
      <c r="D245" s="524" t="s">
        <v>1364</v>
      </c>
      <c r="E245" s="525" t="s">
        <v>1704</v>
      </c>
      <c r="F245" s="526">
        <v>693000</v>
      </c>
      <c r="G245" s="527">
        <v>84131500</v>
      </c>
      <c r="H245" s="528" t="s">
        <v>1664</v>
      </c>
      <c r="I245" s="527">
        <v>2</v>
      </c>
      <c r="J245" s="527">
        <v>3</v>
      </c>
      <c r="K245" s="527">
        <v>12</v>
      </c>
      <c r="L245" s="527">
        <v>1</v>
      </c>
      <c r="M245" s="528" t="s">
        <v>1442</v>
      </c>
      <c r="N245" s="527" t="s">
        <v>1443</v>
      </c>
      <c r="O245" s="527" t="s">
        <v>1357</v>
      </c>
      <c r="P245" s="529">
        <v>693000</v>
      </c>
      <c r="Q245" s="529">
        <v>693000</v>
      </c>
      <c r="R245" s="530" t="s">
        <v>1419</v>
      </c>
      <c r="S245" s="531" t="s">
        <v>1359</v>
      </c>
      <c r="T245" s="531" t="s">
        <v>1444</v>
      </c>
      <c r="U245" s="531" t="s">
        <v>1445</v>
      </c>
      <c r="V245" s="531">
        <v>3274850</v>
      </c>
      <c r="W245" s="524" t="s">
        <v>1664</v>
      </c>
      <c r="X245" s="532">
        <v>43896</v>
      </c>
      <c r="Y245" s="532">
        <v>43857</v>
      </c>
      <c r="Z245" s="532">
        <v>43861</v>
      </c>
      <c r="AA245" s="532">
        <v>43889</v>
      </c>
      <c r="AB245" s="532">
        <v>43893</v>
      </c>
      <c r="AC245" s="520">
        <f t="shared" si="15"/>
        <v>44256</v>
      </c>
    </row>
    <row r="246" spans="1:29" ht="15.75" customHeight="1" x14ac:dyDescent="0.25">
      <c r="A246" s="522">
        <v>1175</v>
      </c>
      <c r="B246" s="523" t="s">
        <v>1472</v>
      </c>
      <c r="C246" s="524" t="s">
        <v>1364</v>
      </c>
      <c r="D246" s="524" t="s">
        <v>1364</v>
      </c>
      <c r="E246" s="525" t="s">
        <v>1705</v>
      </c>
      <c r="F246" s="526">
        <v>7000000</v>
      </c>
      <c r="G246" s="527">
        <v>84131500</v>
      </c>
      <c r="H246" s="528" t="s">
        <v>1664</v>
      </c>
      <c r="I246" s="527">
        <v>2</v>
      </c>
      <c r="J246" s="527">
        <v>3</v>
      </c>
      <c r="K246" s="527">
        <v>12</v>
      </c>
      <c r="L246" s="527">
        <v>1</v>
      </c>
      <c r="M246" s="528" t="s">
        <v>1442</v>
      </c>
      <c r="N246" s="527" t="s">
        <v>1443</v>
      </c>
      <c r="O246" s="527" t="s">
        <v>1357</v>
      </c>
      <c r="P246" s="529">
        <v>7000000</v>
      </c>
      <c r="Q246" s="529">
        <v>7000000</v>
      </c>
      <c r="R246" s="530" t="s">
        <v>1419</v>
      </c>
      <c r="S246" s="531" t="s">
        <v>1359</v>
      </c>
      <c r="T246" s="531" t="s">
        <v>1444</v>
      </c>
      <c r="U246" s="531" t="s">
        <v>1445</v>
      </c>
      <c r="V246" s="531">
        <v>3274850</v>
      </c>
      <c r="W246" s="524" t="s">
        <v>1664</v>
      </c>
      <c r="X246" s="532">
        <v>43896</v>
      </c>
      <c r="Y246" s="532">
        <v>43857</v>
      </c>
      <c r="Z246" s="532">
        <v>43861</v>
      </c>
      <c r="AA246" s="532">
        <v>43889</v>
      </c>
      <c r="AB246" s="532">
        <v>43893</v>
      </c>
      <c r="AC246" s="520">
        <f t="shared" si="15"/>
        <v>44256</v>
      </c>
    </row>
    <row r="247" spans="1:29" ht="15.75" customHeight="1" x14ac:dyDescent="0.25">
      <c r="A247" s="522">
        <v>1176</v>
      </c>
      <c r="B247" s="523" t="s">
        <v>1472</v>
      </c>
      <c r="C247" s="524" t="s">
        <v>1364</v>
      </c>
      <c r="D247" s="524" t="s">
        <v>1364</v>
      </c>
      <c r="E247" s="525" t="s">
        <v>1706</v>
      </c>
      <c r="F247" s="526">
        <v>165000000</v>
      </c>
      <c r="G247" s="527">
        <v>84131500</v>
      </c>
      <c r="H247" s="528" t="s">
        <v>1664</v>
      </c>
      <c r="I247" s="527">
        <v>2</v>
      </c>
      <c r="J247" s="527">
        <v>3</v>
      </c>
      <c r="K247" s="527">
        <v>12</v>
      </c>
      <c r="L247" s="527">
        <v>1</v>
      </c>
      <c r="M247" s="528" t="s">
        <v>1442</v>
      </c>
      <c r="N247" s="527" t="s">
        <v>1443</v>
      </c>
      <c r="O247" s="527" t="s">
        <v>1357</v>
      </c>
      <c r="P247" s="529">
        <v>165000000</v>
      </c>
      <c r="Q247" s="529">
        <v>165000000</v>
      </c>
      <c r="R247" s="530" t="s">
        <v>1419</v>
      </c>
      <c r="S247" s="531" t="s">
        <v>1359</v>
      </c>
      <c r="T247" s="531" t="s">
        <v>1444</v>
      </c>
      <c r="U247" s="531" t="s">
        <v>1445</v>
      </c>
      <c r="V247" s="531">
        <v>3274850</v>
      </c>
      <c r="W247" s="524" t="s">
        <v>1664</v>
      </c>
      <c r="X247" s="532">
        <v>43896</v>
      </c>
      <c r="Y247" s="532">
        <v>43857</v>
      </c>
      <c r="Z247" s="532">
        <v>43861</v>
      </c>
      <c r="AA247" s="532">
        <v>43889</v>
      </c>
      <c r="AB247" s="532">
        <v>43893</v>
      </c>
      <c r="AC247" s="520">
        <f t="shared" si="15"/>
        <v>44256</v>
      </c>
    </row>
    <row r="248" spans="1:29" ht="15.75" customHeight="1" x14ac:dyDescent="0.25">
      <c r="A248" s="522">
        <v>1183</v>
      </c>
      <c r="B248" s="523" t="s">
        <v>1472</v>
      </c>
      <c r="C248" s="524" t="s">
        <v>1364</v>
      </c>
      <c r="D248" s="524" t="s">
        <v>1364</v>
      </c>
      <c r="E248" s="525" t="s">
        <v>1707</v>
      </c>
      <c r="F248" s="526">
        <v>6500000</v>
      </c>
      <c r="G248" s="527">
        <v>81112000</v>
      </c>
      <c r="H248" s="528" t="s">
        <v>1708</v>
      </c>
      <c r="I248" s="527">
        <v>3</v>
      </c>
      <c r="J248" s="527">
        <v>3</v>
      </c>
      <c r="K248" s="527">
        <v>12</v>
      </c>
      <c r="L248" s="527">
        <v>1</v>
      </c>
      <c r="M248" s="528" t="s">
        <v>1675</v>
      </c>
      <c r="N248" s="527" t="s">
        <v>1676</v>
      </c>
      <c r="O248" s="527" t="s">
        <v>1357</v>
      </c>
      <c r="P248" s="529">
        <v>6500000</v>
      </c>
      <c r="Q248" s="529">
        <v>6500000</v>
      </c>
      <c r="R248" s="530" t="s">
        <v>1419</v>
      </c>
      <c r="S248" s="531" t="s">
        <v>1359</v>
      </c>
      <c r="T248" s="531" t="s">
        <v>1602</v>
      </c>
      <c r="U248" s="531" t="s">
        <v>1603</v>
      </c>
      <c r="V248" s="531">
        <v>3274850</v>
      </c>
      <c r="W248" s="524" t="s">
        <v>1708</v>
      </c>
      <c r="X248" s="532">
        <v>43955</v>
      </c>
      <c r="Y248" s="532">
        <v>43922</v>
      </c>
      <c r="Z248" s="532">
        <v>43924</v>
      </c>
      <c r="AA248" s="532">
        <v>43945</v>
      </c>
      <c r="AB248" s="532">
        <v>43949</v>
      </c>
      <c r="AC248" s="520">
        <f t="shared" si="15"/>
        <v>44315</v>
      </c>
    </row>
    <row r="249" spans="1:29" ht="15.75" customHeight="1" x14ac:dyDescent="0.25">
      <c r="A249" s="537">
        <v>1184</v>
      </c>
      <c r="B249" s="514" t="s">
        <v>1472</v>
      </c>
      <c r="C249" t="s">
        <v>1364</v>
      </c>
      <c r="D249" t="s">
        <v>1364</v>
      </c>
      <c r="E249" t="s">
        <v>1709</v>
      </c>
      <c r="F249" s="516">
        <v>20000000</v>
      </c>
      <c r="G249" s="517" t="s">
        <v>680</v>
      </c>
      <c r="H249" s="116" t="s">
        <v>1710</v>
      </c>
      <c r="I249" s="517" t="s">
        <v>680</v>
      </c>
      <c r="J249" s="517" t="s">
        <v>680</v>
      </c>
      <c r="K249" s="517" t="s">
        <v>680</v>
      </c>
      <c r="L249" s="517">
        <v>1</v>
      </c>
      <c r="M249" s="116" t="s">
        <v>1401</v>
      </c>
      <c r="N249" s="517" t="s">
        <v>1402</v>
      </c>
      <c r="O249" s="517" t="s">
        <v>1357</v>
      </c>
      <c r="P249" s="518">
        <v>20000000</v>
      </c>
      <c r="Q249" s="518">
        <v>20000000</v>
      </c>
      <c r="R249" s="538" t="s">
        <v>1419</v>
      </c>
      <c r="S249" s="519" t="s">
        <v>1359</v>
      </c>
      <c r="T249" s="519" t="s">
        <v>1420</v>
      </c>
      <c r="U249" s="519" t="s">
        <v>1421</v>
      </c>
      <c r="V249" s="116">
        <v>3274850</v>
      </c>
      <c r="W249" t="s">
        <v>1710</v>
      </c>
      <c r="X249" s="520">
        <v>43878</v>
      </c>
      <c r="AA249" s="520">
        <v>43868</v>
      </c>
      <c r="AB249" s="520">
        <v>43873</v>
      </c>
      <c r="AC249" s="520" t="e">
        <f t="shared" si="15"/>
        <v>#VALUE!</v>
      </c>
    </row>
    <row r="250" spans="1:29" ht="15.75" customHeight="1" x14ac:dyDescent="0.25">
      <c r="A250" s="522">
        <v>1287</v>
      </c>
      <c r="B250" s="523" t="s">
        <v>1472</v>
      </c>
      <c r="C250" s="524" t="s">
        <v>1364</v>
      </c>
      <c r="D250" s="524" t="s">
        <v>1364</v>
      </c>
      <c r="E250" s="525" t="s">
        <v>1709</v>
      </c>
      <c r="F250" s="526">
        <v>176500000</v>
      </c>
      <c r="G250" s="527">
        <v>32131023</v>
      </c>
      <c r="H250" s="528" t="s">
        <v>1711</v>
      </c>
      <c r="I250" s="527">
        <v>2</v>
      </c>
      <c r="J250" s="527">
        <v>3</v>
      </c>
      <c r="K250" s="527">
        <v>8</v>
      </c>
      <c r="L250" s="527">
        <v>1</v>
      </c>
      <c r="M250" s="528" t="s">
        <v>1375</v>
      </c>
      <c r="N250" s="527" t="s">
        <v>1377</v>
      </c>
      <c r="O250" s="527" t="s">
        <v>1357</v>
      </c>
      <c r="P250" s="529">
        <v>176500000</v>
      </c>
      <c r="Q250" s="529">
        <v>176500000</v>
      </c>
      <c r="R250" s="530" t="s">
        <v>1419</v>
      </c>
      <c r="S250" s="531" t="s">
        <v>1359</v>
      </c>
      <c r="T250" s="531" t="s">
        <v>1712</v>
      </c>
      <c r="U250" s="531" t="s">
        <v>1713</v>
      </c>
      <c r="V250" s="531">
        <v>3274850</v>
      </c>
      <c r="W250" s="524" t="s">
        <v>1711</v>
      </c>
      <c r="X250" s="532">
        <v>43922</v>
      </c>
      <c r="Y250" s="532">
        <v>43864</v>
      </c>
      <c r="Z250" s="532">
        <v>43875</v>
      </c>
      <c r="AA250" s="532">
        <v>43915</v>
      </c>
      <c r="AB250" s="532">
        <v>43922</v>
      </c>
      <c r="AC250" s="520">
        <f t="shared" si="15"/>
        <v>44162</v>
      </c>
    </row>
    <row r="251" spans="1:29" ht="15.75" customHeight="1" x14ac:dyDescent="0.25">
      <c r="A251">
        <v>687</v>
      </c>
      <c r="B251" s="514" t="s">
        <v>1383</v>
      </c>
      <c r="C251" t="s">
        <v>551</v>
      </c>
      <c r="D251" t="s">
        <v>550</v>
      </c>
      <c r="E251" t="s">
        <v>1372</v>
      </c>
      <c r="F251" s="516">
        <v>1891013000</v>
      </c>
      <c r="G251" s="517">
        <v>83121501</v>
      </c>
      <c r="H251" s="116" t="s">
        <v>1396</v>
      </c>
      <c r="I251" s="517">
        <v>1</v>
      </c>
      <c r="J251" s="517">
        <v>1</v>
      </c>
      <c r="K251" s="517">
        <v>12</v>
      </c>
      <c r="L251" s="517">
        <v>1</v>
      </c>
      <c r="M251" s="116" t="s">
        <v>1397</v>
      </c>
      <c r="N251" s="116" t="s">
        <v>1398</v>
      </c>
      <c r="O251" s="116" t="s">
        <v>1357</v>
      </c>
      <c r="P251" s="518">
        <v>1891013000</v>
      </c>
      <c r="Q251" s="518">
        <v>1891013000</v>
      </c>
      <c r="R251" s="116" t="s">
        <v>1385</v>
      </c>
      <c r="S251" s="519" t="s">
        <v>1359</v>
      </c>
      <c r="T251" s="519" t="s">
        <v>1386</v>
      </c>
      <c r="U251" s="519" t="s">
        <v>1387</v>
      </c>
      <c r="V251" s="116">
        <v>3274850</v>
      </c>
      <c r="W251" t="s">
        <v>1714</v>
      </c>
      <c r="X251" s="520">
        <v>43861</v>
      </c>
      <c r="Y251" s="520">
        <v>43836</v>
      </c>
      <c r="Z251" s="520">
        <v>43843</v>
      </c>
      <c r="AA251" s="520">
        <v>43850</v>
      </c>
      <c r="AB251" s="520">
        <v>43857</v>
      </c>
      <c r="AC251" s="532">
        <f>+X251+(30*K251)</f>
        <v>44221</v>
      </c>
    </row>
    <row r="252" spans="1:29" ht="15.75" customHeight="1" x14ac:dyDescent="0.25">
      <c r="A252" s="524">
        <v>1261</v>
      </c>
      <c r="B252" s="523" t="s">
        <v>1531</v>
      </c>
      <c r="C252" s="524" t="s">
        <v>348</v>
      </c>
      <c r="D252" s="524" t="s">
        <v>352</v>
      </c>
      <c r="E252" s="524" t="s">
        <v>1373</v>
      </c>
      <c r="F252" s="526">
        <v>6693000</v>
      </c>
      <c r="G252" s="527" t="s">
        <v>680</v>
      </c>
      <c r="H252" s="528" t="s">
        <v>1540</v>
      </c>
      <c r="I252" s="527" t="s">
        <v>680</v>
      </c>
      <c r="J252" s="527" t="s">
        <v>680</v>
      </c>
      <c r="K252" s="527" t="s">
        <v>680</v>
      </c>
      <c r="L252" s="527">
        <v>1</v>
      </c>
      <c r="M252" s="528" t="s">
        <v>1364</v>
      </c>
      <c r="N252" s="528" t="s">
        <v>1364</v>
      </c>
      <c r="O252" s="528" t="s">
        <v>1357</v>
      </c>
      <c r="P252" s="529">
        <v>6693000</v>
      </c>
      <c r="Q252" s="529">
        <v>6693000</v>
      </c>
      <c r="R252" s="528" t="s">
        <v>1419</v>
      </c>
      <c r="S252" s="531" t="s">
        <v>1359</v>
      </c>
      <c r="T252" s="531" t="s">
        <v>1602</v>
      </c>
      <c r="U252" s="531" t="s">
        <v>1603</v>
      </c>
      <c r="V252" s="528">
        <v>3274850</v>
      </c>
      <c r="W252" s="524" t="s">
        <v>1715</v>
      </c>
      <c r="X252" s="532">
        <v>43981</v>
      </c>
      <c r="Y252" s="524"/>
      <c r="Z252" s="524"/>
      <c r="AA252" s="524"/>
      <c r="AB252" s="532">
        <v>43981</v>
      </c>
      <c r="AC252" s="520" t="e">
        <f>+X252+(30*K252)</f>
        <v>#VALUE!</v>
      </c>
    </row>
    <row r="253" spans="1:29" ht="15.75" customHeight="1" x14ac:dyDescent="0.25">
      <c r="A253" s="524">
        <v>875</v>
      </c>
      <c r="B253" s="523" t="s">
        <v>1531</v>
      </c>
      <c r="C253" s="524" t="s">
        <v>348</v>
      </c>
      <c r="D253" s="524" t="s">
        <v>352</v>
      </c>
      <c r="E253" s="524" t="s">
        <v>1373</v>
      </c>
      <c r="F253" s="526">
        <v>66930000</v>
      </c>
      <c r="G253" s="527">
        <v>80161500</v>
      </c>
      <c r="H253" s="528" t="s">
        <v>1716</v>
      </c>
      <c r="I253" s="527">
        <v>1</v>
      </c>
      <c r="J253" s="527">
        <v>1</v>
      </c>
      <c r="K253" s="527">
        <v>11</v>
      </c>
      <c r="L253" s="527">
        <v>1</v>
      </c>
      <c r="M253" s="528" t="s">
        <v>1375</v>
      </c>
      <c r="N253" s="528" t="s">
        <v>1377</v>
      </c>
      <c r="O253" s="528" t="s">
        <v>1357</v>
      </c>
      <c r="P253" s="529">
        <v>66930000</v>
      </c>
      <c r="Q253" s="529">
        <v>66930000</v>
      </c>
      <c r="R253" s="528" t="s">
        <v>1419</v>
      </c>
      <c r="S253" s="531" t="s">
        <v>1359</v>
      </c>
      <c r="T253" s="531" t="s">
        <v>1602</v>
      </c>
      <c r="U253" s="531" t="s">
        <v>1603</v>
      </c>
      <c r="V253" s="528">
        <v>3274850</v>
      </c>
      <c r="W253" s="524" t="s">
        <v>1716</v>
      </c>
      <c r="X253" s="532">
        <v>43858</v>
      </c>
      <c r="Y253" s="532">
        <v>43845</v>
      </c>
      <c r="Z253" s="532">
        <v>43847</v>
      </c>
      <c r="AA253" s="532">
        <v>43852</v>
      </c>
      <c r="AB253" s="532">
        <v>43854</v>
      </c>
      <c r="AC253" s="520">
        <f>+X253+(30*K253)</f>
        <v>44188</v>
      </c>
    </row>
    <row r="254" spans="1:29" ht="15.75" customHeight="1" x14ac:dyDescent="0.25">
      <c r="A254" s="524">
        <v>1258</v>
      </c>
      <c r="B254" s="523" t="s">
        <v>1531</v>
      </c>
      <c r="C254" s="524" t="s">
        <v>348</v>
      </c>
      <c r="D254" s="524" t="s">
        <v>352</v>
      </c>
      <c r="E254" s="524" t="s">
        <v>1717</v>
      </c>
      <c r="F254" s="526">
        <v>489648000</v>
      </c>
      <c r="G254" s="527" t="s">
        <v>680</v>
      </c>
      <c r="H254" s="528" t="s">
        <v>1540</v>
      </c>
      <c r="I254" s="527" t="s">
        <v>680</v>
      </c>
      <c r="J254" s="527" t="s">
        <v>680</v>
      </c>
      <c r="K254" s="527" t="s">
        <v>680</v>
      </c>
      <c r="L254" s="527">
        <v>1</v>
      </c>
      <c r="M254" s="528" t="s">
        <v>1364</v>
      </c>
      <c r="N254" s="528" t="s">
        <v>1364</v>
      </c>
      <c r="O254" s="528" t="s">
        <v>1357</v>
      </c>
      <c r="P254" s="529">
        <v>489648000</v>
      </c>
      <c r="Q254" s="529">
        <v>489648000</v>
      </c>
      <c r="R254" s="528" t="s">
        <v>1419</v>
      </c>
      <c r="S254" s="531" t="s">
        <v>1359</v>
      </c>
      <c r="T254" s="531" t="s">
        <v>1602</v>
      </c>
      <c r="U254" s="531" t="s">
        <v>1603</v>
      </c>
      <c r="V254" s="528">
        <v>3274850</v>
      </c>
      <c r="W254" s="524" t="s">
        <v>1540</v>
      </c>
      <c r="X254" s="532">
        <v>43981</v>
      </c>
      <c r="Y254" s="524"/>
      <c r="Z254" s="524"/>
      <c r="AA254" s="524"/>
      <c r="AB254" s="532">
        <v>43981</v>
      </c>
      <c r="AC254" s="520" t="e">
        <f>+X254+(30*K254)</f>
        <v>#VALUE!</v>
      </c>
    </row>
    <row r="255" spans="1:29" ht="15.75" customHeight="1" x14ac:dyDescent="0.25">
      <c r="A255">
        <v>569</v>
      </c>
      <c r="B255" s="514" t="s">
        <v>1404</v>
      </c>
      <c r="C255" t="s">
        <v>1718</v>
      </c>
      <c r="D255" t="s">
        <v>1719</v>
      </c>
      <c r="E255" t="s">
        <v>1392</v>
      </c>
      <c r="F255" s="516">
        <v>51900000</v>
      </c>
      <c r="G255" s="517" t="s">
        <v>1720</v>
      </c>
      <c r="H255" s="116" t="s">
        <v>1425</v>
      </c>
      <c r="I255" s="517">
        <v>3</v>
      </c>
      <c r="J255" s="517">
        <v>4</v>
      </c>
      <c r="K255" s="517">
        <v>8</v>
      </c>
      <c r="L255" s="517">
        <v>1</v>
      </c>
      <c r="M255" s="116" t="s">
        <v>1397</v>
      </c>
      <c r="N255" s="116" t="s">
        <v>1398</v>
      </c>
      <c r="O255" s="116" t="s">
        <v>1357</v>
      </c>
      <c r="P255" s="518">
        <v>51900000</v>
      </c>
      <c r="Q255" s="518">
        <v>51900000</v>
      </c>
      <c r="R255" s="116" t="s">
        <v>1358</v>
      </c>
      <c r="S255" s="519" t="s">
        <v>1359</v>
      </c>
      <c r="T255" s="519" t="s">
        <v>1360</v>
      </c>
      <c r="U255" s="519" t="s">
        <v>1361</v>
      </c>
      <c r="V255" s="116">
        <v>3274850</v>
      </c>
      <c r="W255" s="536" t="s">
        <v>1425</v>
      </c>
      <c r="X255" s="520">
        <v>44013</v>
      </c>
      <c r="AB255" s="520">
        <v>44193</v>
      </c>
      <c r="AC255" s="532">
        <f t="shared" ref="AC255:AC268" si="16">+X255+(30*K255)</f>
        <v>44253</v>
      </c>
    </row>
    <row r="256" spans="1:29" ht="15.75" customHeight="1" x14ac:dyDescent="0.25">
      <c r="A256">
        <v>571</v>
      </c>
      <c r="B256" s="514" t="s">
        <v>1404</v>
      </c>
      <c r="C256" t="s">
        <v>1718</v>
      </c>
      <c r="D256" t="s">
        <v>1719</v>
      </c>
      <c r="E256" t="s">
        <v>1392</v>
      </c>
      <c r="F256" s="516">
        <v>33100000</v>
      </c>
      <c r="G256" s="517" t="s">
        <v>1721</v>
      </c>
      <c r="H256" s="116" t="s">
        <v>1425</v>
      </c>
      <c r="I256" s="517">
        <v>3</v>
      </c>
      <c r="J256" s="517">
        <v>4</v>
      </c>
      <c r="K256" s="517">
        <v>8</v>
      </c>
      <c r="L256" s="517">
        <v>1</v>
      </c>
      <c r="M256" s="116" t="s">
        <v>1397</v>
      </c>
      <c r="N256" s="116" t="s">
        <v>1398</v>
      </c>
      <c r="O256" s="116" t="s">
        <v>1357</v>
      </c>
      <c r="P256" s="518">
        <v>33100000</v>
      </c>
      <c r="Q256" s="518">
        <v>33100000</v>
      </c>
      <c r="R256" s="116" t="s">
        <v>1358</v>
      </c>
      <c r="S256" s="519" t="s">
        <v>1359</v>
      </c>
      <c r="T256" s="519" t="s">
        <v>1360</v>
      </c>
      <c r="U256" s="519" t="s">
        <v>1361</v>
      </c>
      <c r="V256" s="116">
        <v>3274850</v>
      </c>
      <c r="W256" s="536" t="s">
        <v>1425</v>
      </c>
      <c r="X256" s="520">
        <v>43955</v>
      </c>
      <c r="Y256" s="520">
        <v>43927</v>
      </c>
      <c r="Z256" s="520">
        <v>43934</v>
      </c>
      <c r="AA256" s="520">
        <v>43941</v>
      </c>
      <c r="AB256" s="520">
        <v>43955</v>
      </c>
      <c r="AC256" s="532">
        <f t="shared" si="16"/>
        <v>44195</v>
      </c>
    </row>
    <row r="257" spans="1:29" ht="15.75" customHeight="1" x14ac:dyDescent="0.25">
      <c r="A257">
        <v>570</v>
      </c>
      <c r="B257" s="514" t="s">
        <v>1404</v>
      </c>
      <c r="C257" t="s">
        <v>1718</v>
      </c>
      <c r="D257" t="s">
        <v>1719</v>
      </c>
      <c r="E257" t="s">
        <v>1392</v>
      </c>
      <c r="F257" s="516">
        <v>25000000</v>
      </c>
      <c r="G257" s="517" t="s">
        <v>1722</v>
      </c>
      <c r="H257" s="116" t="s">
        <v>1425</v>
      </c>
      <c r="I257" s="517">
        <v>3</v>
      </c>
      <c r="J257" s="517">
        <v>4</v>
      </c>
      <c r="K257" s="517">
        <v>8</v>
      </c>
      <c r="L257" s="517">
        <v>1</v>
      </c>
      <c r="M257" s="116" t="s">
        <v>1397</v>
      </c>
      <c r="N257" s="116" t="s">
        <v>1398</v>
      </c>
      <c r="O257" s="116" t="s">
        <v>1357</v>
      </c>
      <c r="P257" s="518">
        <v>25000000</v>
      </c>
      <c r="Q257" s="518">
        <v>25000000</v>
      </c>
      <c r="R257" s="116" t="s">
        <v>1358</v>
      </c>
      <c r="S257" s="519" t="s">
        <v>1359</v>
      </c>
      <c r="T257" s="519" t="s">
        <v>1360</v>
      </c>
      <c r="U257" s="519" t="s">
        <v>1361</v>
      </c>
      <c r="V257" s="116">
        <v>3274850</v>
      </c>
      <c r="W257" s="536" t="s">
        <v>1425</v>
      </c>
      <c r="X257" s="520">
        <v>43955</v>
      </c>
      <c r="Y257" s="520">
        <v>43556</v>
      </c>
      <c r="Z257" s="520">
        <v>43934</v>
      </c>
      <c r="AA257" s="520">
        <v>43941</v>
      </c>
      <c r="AB257" s="520">
        <v>43955</v>
      </c>
      <c r="AC257" s="532">
        <f t="shared" si="16"/>
        <v>44195</v>
      </c>
    </row>
    <row r="258" spans="1:29" ht="15.75" customHeight="1" x14ac:dyDescent="0.25">
      <c r="A258">
        <v>1238</v>
      </c>
      <c r="B258" s="514" t="s">
        <v>1404</v>
      </c>
      <c r="C258" t="s">
        <v>1718</v>
      </c>
      <c r="D258" t="s">
        <v>1719</v>
      </c>
      <c r="E258" t="s">
        <v>1354</v>
      </c>
      <c r="F258" s="516">
        <v>25000000</v>
      </c>
      <c r="G258" s="517" t="s">
        <v>680</v>
      </c>
      <c r="H258" s="116" t="s">
        <v>1723</v>
      </c>
      <c r="I258" s="517">
        <v>3</v>
      </c>
      <c r="J258" s="517">
        <v>3</v>
      </c>
      <c r="K258" s="517">
        <v>9</v>
      </c>
      <c r="L258" s="517">
        <v>1</v>
      </c>
      <c r="M258" s="116" t="s">
        <v>1356</v>
      </c>
      <c r="N258" s="116" t="s">
        <v>1356</v>
      </c>
      <c r="O258" s="116" t="s">
        <v>1357</v>
      </c>
      <c r="P258" s="518">
        <v>25000000</v>
      </c>
      <c r="Q258" s="518">
        <v>25000000</v>
      </c>
      <c r="R258" s="116" t="s">
        <v>1358</v>
      </c>
      <c r="S258" s="519" t="s">
        <v>1359</v>
      </c>
      <c r="T258" s="519" t="s">
        <v>1360</v>
      </c>
      <c r="U258" s="519" t="s">
        <v>1361</v>
      </c>
      <c r="V258" s="116">
        <v>3274850</v>
      </c>
      <c r="W258" t="s">
        <v>1723</v>
      </c>
      <c r="X258" s="520">
        <v>43951</v>
      </c>
      <c r="AB258" s="520">
        <v>43951</v>
      </c>
      <c r="AC258" s="532">
        <f t="shared" si="16"/>
        <v>44221</v>
      </c>
    </row>
    <row r="259" spans="1:29" ht="15.75" customHeight="1" x14ac:dyDescent="0.25">
      <c r="A259">
        <v>1239</v>
      </c>
      <c r="B259" s="514" t="s">
        <v>1404</v>
      </c>
      <c r="C259" t="s">
        <v>1718</v>
      </c>
      <c r="D259" t="s">
        <v>1719</v>
      </c>
      <c r="E259" t="s">
        <v>1354</v>
      </c>
      <c r="F259" s="516">
        <v>30000000</v>
      </c>
      <c r="G259" s="517" t="s">
        <v>680</v>
      </c>
      <c r="H259" s="116" t="s">
        <v>1724</v>
      </c>
      <c r="I259" s="517">
        <v>3</v>
      </c>
      <c r="J259" s="517">
        <v>3</v>
      </c>
      <c r="K259" s="517">
        <v>9</v>
      </c>
      <c r="L259" s="517">
        <v>1</v>
      </c>
      <c r="M259" s="116" t="s">
        <v>1356</v>
      </c>
      <c r="N259" s="116" t="s">
        <v>1356</v>
      </c>
      <c r="O259" s="116" t="s">
        <v>1357</v>
      </c>
      <c r="P259" s="518">
        <v>30000000</v>
      </c>
      <c r="Q259" s="518">
        <v>30000000</v>
      </c>
      <c r="R259" s="116" t="s">
        <v>1358</v>
      </c>
      <c r="S259" s="519" t="s">
        <v>1359</v>
      </c>
      <c r="T259" s="519" t="s">
        <v>1360</v>
      </c>
      <c r="U259" s="519" t="s">
        <v>1361</v>
      </c>
      <c r="V259" s="116">
        <v>3274850</v>
      </c>
      <c r="W259" t="s">
        <v>1724</v>
      </c>
      <c r="X259" s="520">
        <v>43951</v>
      </c>
      <c r="AB259" s="520">
        <v>43951</v>
      </c>
      <c r="AC259" s="532">
        <f t="shared" si="16"/>
        <v>44221</v>
      </c>
    </row>
    <row r="260" spans="1:29" ht="15.75" customHeight="1" x14ac:dyDescent="0.25">
      <c r="A260">
        <v>1235</v>
      </c>
      <c r="B260" s="514" t="s">
        <v>1404</v>
      </c>
      <c r="C260" t="s">
        <v>1718</v>
      </c>
      <c r="D260" t="s">
        <v>1719</v>
      </c>
      <c r="E260" t="s">
        <v>1354</v>
      </c>
      <c r="F260" s="516">
        <v>30000000</v>
      </c>
      <c r="G260" s="517" t="s">
        <v>680</v>
      </c>
      <c r="H260" s="116" t="s">
        <v>1725</v>
      </c>
      <c r="I260" s="517">
        <v>3</v>
      </c>
      <c r="J260" s="517">
        <v>3</v>
      </c>
      <c r="K260" s="517">
        <v>9</v>
      </c>
      <c r="L260" s="517">
        <v>1</v>
      </c>
      <c r="M260" s="116" t="s">
        <v>1356</v>
      </c>
      <c r="N260" s="116" t="s">
        <v>1356</v>
      </c>
      <c r="O260" s="116" t="s">
        <v>1357</v>
      </c>
      <c r="P260" s="518">
        <v>30000000</v>
      </c>
      <c r="Q260" s="518">
        <v>30000000</v>
      </c>
      <c r="R260" s="116" t="s">
        <v>1358</v>
      </c>
      <c r="S260" s="519" t="s">
        <v>1359</v>
      </c>
      <c r="T260" s="519" t="s">
        <v>1360</v>
      </c>
      <c r="U260" s="519" t="s">
        <v>1361</v>
      </c>
      <c r="V260" s="116">
        <v>3274850</v>
      </c>
      <c r="W260" t="s">
        <v>1725</v>
      </c>
      <c r="X260" s="520">
        <v>43951</v>
      </c>
      <c r="AB260" s="520">
        <v>43951</v>
      </c>
      <c r="AC260" s="532">
        <f t="shared" si="16"/>
        <v>44221</v>
      </c>
    </row>
    <row r="261" spans="1:29" ht="15.75" customHeight="1" x14ac:dyDescent="0.25">
      <c r="A261">
        <v>1361</v>
      </c>
      <c r="B261" s="514" t="s">
        <v>1404</v>
      </c>
      <c r="C261" t="s">
        <v>1718</v>
      </c>
      <c r="D261" t="s">
        <v>1719</v>
      </c>
      <c r="E261" t="s">
        <v>1373</v>
      </c>
      <c r="F261" s="516">
        <v>32048000</v>
      </c>
      <c r="G261" s="517" t="s">
        <v>680</v>
      </c>
      <c r="H261" s="116" t="s">
        <v>1726</v>
      </c>
      <c r="I261" s="517" t="s">
        <v>680</v>
      </c>
      <c r="J261" s="517" t="s">
        <v>680</v>
      </c>
      <c r="K261" s="517" t="s">
        <v>680</v>
      </c>
      <c r="L261" s="517">
        <v>1</v>
      </c>
      <c r="M261" s="116" t="s">
        <v>1401</v>
      </c>
      <c r="N261" s="116" t="s">
        <v>1402</v>
      </c>
      <c r="O261" s="116" t="s">
        <v>1357</v>
      </c>
      <c r="P261" s="518">
        <v>32048000</v>
      </c>
      <c r="Q261" s="518">
        <v>32048000</v>
      </c>
      <c r="R261" s="116" t="s">
        <v>1358</v>
      </c>
      <c r="S261" s="519" t="s">
        <v>1359</v>
      </c>
      <c r="T261" s="519" t="s">
        <v>1360</v>
      </c>
      <c r="U261" s="519" t="s">
        <v>1361</v>
      </c>
      <c r="V261" s="116">
        <v>3274850</v>
      </c>
      <c r="W261" t="s">
        <v>1726</v>
      </c>
      <c r="X261" s="520">
        <v>43860</v>
      </c>
      <c r="AB261" s="520">
        <v>43860</v>
      </c>
      <c r="AC261" s="532" t="e">
        <f t="shared" si="16"/>
        <v>#VALUE!</v>
      </c>
    </row>
    <row r="262" spans="1:29" ht="15.75" customHeight="1" x14ac:dyDescent="0.25">
      <c r="A262">
        <v>543</v>
      </c>
      <c r="B262" s="514" t="s">
        <v>1404</v>
      </c>
      <c r="C262" t="s">
        <v>1718</v>
      </c>
      <c r="D262" t="s">
        <v>1719</v>
      </c>
      <c r="E262" t="s">
        <v>1373</v>
      </c>
      <c r="F262" s="516">
        <v>54633000</v>
      </c>
      <c r="G262" s="517">
        <v>80111701</v>
      </c>
      <c r="H262" s="116" t="s">
        <v>1727</v>
      </c>
      <c r="I262" s="517">
        <v>1</v>
      </c>
      <c r="J262" s="517">
        <v>1</v>
      </c>
      <c r="K262" s="517">
        <v>10</v>
      </c>
      <c r="L262" s="517">
        <v>1</v>
      </c>
      <c r="M262" s="116" t="s">
        <v>1375</v>
      </c>
      <c r="N262" s="116" t="s">
        <v>1377</v>
      </c>
      <c r="O262" s="116" t="s">
        <v>1357</v>
      </c>
      <c r="P262" s="518">
        <v>54633000</v>
      </c>
      <c r="Q262" s="518">
        <v>54633000</v>
      </c>
      <c r="R262" s="116" t="s">
        <v>1358</v>
      </c>
      <c r="S262" s="519" t="s">
        <v>1359</v>
      </c>
      <c r="T262" s="519" t="s">
        <v>1360</v>
      </c>
      <c r="U262" s="519" t="s">
        <v>1361</v>
      </c>
      <c r="V262" s="116">
        <v>3274850</v>
      </c>
      <c r="W262" t="s">
        <v>1727</v>
      </c>
      <c r="X262" s="520">
        <v>43871</v>
      </c>
      <c r="Y262" s="520">
        <v>43850</v>
      </c>
      <c r="Z262" s="520">
        <v>43857</v>
      </c>
      <c r="AA262" s="520">
        <v>43864</v>
      </c>
      <c r="AB262" s="520">
        <v>43871</v>
      </c>
      <c r="AC262" s="532">
        <f t="shared" si="16"/>
        <v>44171</v>
      </c>
    </row>
    <row r="263" spans="1:29" ht="15.75" customHeight="1" x14ac:dyDescent="0.25">
      <c r="A263">
        <v>1360</v>
      </c>
      <c r="B263" s="514" t="s">
        <v>1404</v>
      </c>
      <c r="C263" t="s">
        <v>1718</v>
      </c>
      <c r="D263" t="s">
        <v>1719</v>
      </c>
      <c r="E263" t="s">
        <v>1373</v>
      </c>
      <c r="F263" s="516">
        <v>29416000</v>
      </c>
      <c r="G263" s="517" t="s">
        <v>680</v>
      </c>
      <c r="H263" s="116" t="s">
        <v>1728</v>
      </c>
      <c r="I263" s="517" t="s">
        <v>680</v>
      </c>
      <c r="J263" s="517" t="s">
        <v>680</v>
      </c>
      <c r="K263" s="517" t="s">
        <v>680</v>
      </c>
      <c r="L263" s="517">
        <v>1</v>
      </c>
      <c r="M263" s="116" t="s">
        <v>1401</v>
      </c>
      <c r="N263" s="116" t="s">
        <v>1402</v>
      </c>
      <c r="O263" s="116" t="s">
        <v>1357</v>
      </c>
      <c r="P263" s="518">
        <v>29416000</v>
      </c>
      <c r="Q263" s="518">
        <v>29416000</v>
      </c>
      <c r="R263" s="116" t="s">
        <v>1358</v>
      </c>
      <c r="S263" s="519" t="s">
        <v>1359</v>
      </c>
      <c r="T263" s="519" t="s">
        <v>1360</v>
      </c>
      <c r="U263" s="519" t="s">
        <v>1361</v>
      </c>
      <c r="V263" s="116">
        <v>3274850</v>
      </c>
      <c r="W263" t="s">
        <v>1728</v>
      </c>
      <c r="X263" s="520">
        <v>43860</v>
      </c>
      <c r="AB263" s="520">
        <v>43860</v>
      </c>
      <c r="AC263" s="532" t="e">
        <f t="shared" si="16"/>
        <v>#VALUE!</v>
      </c>
    </row>
    <row r="264" spans="1:29" ht="15.75" customHeight="1" x14ac:dyDescent="0.25">
      <c r="A264">
        <v>1359</v>
      </c>
      <c r="B264" s="514" t="s">
        <v>1404</v>
      </c>
      <c r="C264" t="s">
        <v>1718</v>
      </c>
      <c r="D264" t="s">
        <v>1719</v>
      </c>
      <c r="E264" t="s">
        <v>1373</v>
      </c>
      <c r="F264" s="516">
        <v>34688000</v>
      </c>
      <c r="G264" s="517" t="s">
        <v>680</v>
      </c>
      <c r="H264" s="116" t="s">
        <v>1729</v>
      </c>
      <c r="I264" s="517" t="s">
        <v>680</v>
      </c>
      <c r="J264" s="517" t="s">
        <v>680</v>
      </c>
      <c r="K264" s="517" t="s">
        <v>680</v>
      </c>
      <c r="L264" s="517">
        <v>1</v>
      </c>
      <c r="M264" s="116" t="s">
        <v>1401</v>
      </c>
      <c r="N264" s="116" t="s">
        <v>1402</v>
      </c>
      <c r="O264" s="116" t="s">
        <v>1357</v>
      </c>
      <c r="P264" s="518">
        <v>34688000</v>
      </c>
      <c r="Q264" s="518">
        <v>34688000</v>
      </c>
      <c r="R264" s="116" t="s">
        <v>1358</v>
      </c>
      <c r="S264" s="519" t="s">
        <v>1359</v>
      </c>
      <c r="T264" s="519" t="s">
        <v>1360</v>
      </c>
      <c r="U264" s="519" t="s">
        <v>1361</v>
      </c>
      <c r="V264" s="116">
        <v>3274850</v>
      </c>
      <c r="W264" t="s">
        <v>1729</v>
      </c>
      <c r="X264" s="520">
        <v>43860</v>
      </c>
      <c r="AB264" s="520">
        <v>43860</v>
      </c>
      <c r="AC264" s="532" t="e">
        <f t="shared" si="16"/>
        <v>#VALUE!</v>
      </c>
    </row>
    <row r="265" spans="1:29" ht="15.75" customHeight="1" x14ac:dyDescent="0.25">
      <c r="A265">
        <v>541</v>
      </c>
      <c r="B265" s="514" t="s">
        <v>1404</v>
      </c>
      <c r="C265" t="s">
        <v>1718</v>
      </c>
      <c r="D265" t="s">
        <v>1719</v>
      </c>
      <c r="E265" t="s">
        <v>1373</v>
      </c>
      <c r="F265" s="516">
        <v>53107000</v>
      </c>
      <c r="G265" s="517">
        <v>80111701</v>
      </c>
      <c r="H265" s="116" t="s">
        <v>1730</v>
      </c>
      <c r="I265" s="517">
        <v>1</v>
      </c>
      <c r="J265" s="517">
        <v>1</v>
      </c>
      <c r="K265" s="517">
        <v>10</v>
      </c>
      <c r="L265" s="517">
        <v>1</v>
      </c>
      <c r="M265" s="116" t="s">
        <v>1375</v>
      </c>
      <c r="N265" s="116" t="s">
        <v>1377</v>
      </c>
      <c r="O265" s="116" t="s">
        <v>1357</v>
      </c>
      <c r="P265" s="518">
        <v>53107000</v>
      </c>
      <c r="Q265" s="518">
        <v>53107000</v>
      </c>
      <c r="R265" s="116" t="s">
        <v>1358</v>
      </c>
      <c r="S265" s="519" t="s">
        <v>1359</v>
      </c>
      <c r="T265" s="519" t="s">
        <v>1360</v>
      </c>
      <c r="U265" s="519" t="s">
        <v>1361</v>
      </c>
      <c r="V265" s="116">
        <v>3274850</v>
      </c>
      <c r="W265" t="s">
        <v>1730</v>
      </c>
      <c r="X265" s="520">
        <v>43871</v>
      </c>
      <c r="Y265" s="520">
        <v>43850</v>
      </c>
      <c r="Z265" s="520">
        <v>43857</v>
      </c>
      <c r="AA265" s="520">
        <v>43864</v>
      </c>
      <c r="AB265" s="520">
        <v>43871</v>
      </c>
      <c r="AC265" s="532">
        <f t="shared" si="16"/>
        <v>44171</v>
      </c>
    </row>
    <row r="266" spans="1:29" ht="15.75" customHeight="1" x14ac:dyDescent="0.25">
      <c r="A266">
        <v>542</v>
      </c>
      <c r="B266" s="514" t="s">
        <v>1404</v>
      </c>
      <c r="C266" t="s">
        <v>1718</v>
      </c>
      <c r="D266" t="s">
        <v>1719</v>
      </c>
      <c r="E266" t="s">
        <v>1373</v>
      </c>
      <c r="F266" s="516">
        <v>50475000</v>
      </c>
      <c r="G266" s="517">
        <v>80111701</v>
      </c>
      <c r="H266" s="116" t="s">
        <v>1731</v>
      </c>
      <c r="I266" s="517">
        <v>1</v>
      </c>
      <c r="J266" s="517">
        <v>1</v>
      </c>
      <c r="K266" s="517">
        <v>10</v>
      </c>
      <c r="L266" s="517">
        <v>1</v>
      </c>
      <c r="M266" s="116" t="s">
        <v>1375</v>
      </c>
      <c r="N266" s="116" t="s">
        <v>1377</v>
      </c>
      <c r="O266" s="116" t="s">
        <v>1357</v>
      </c>
      <c r="P266" s="518">
        <v>50475000</v>
      </c>
      <c r="Q266" s="518">
        <v>50475000</v>
      </c>
      <c r="R266" s="116" t="s">
        <v>1358</v>
      </c>
      <c r="S266" s="519" t="s">
        <v>1359</v>
      </c>
      <c r="T266" s="519" t="s">
        <v>1360</v>
      </c>
      <c r="U266" s="519" t="s">
        <v>1361</v>
      </c>
      <c r="V266" s="116">
        <v>3274850</v>
      </c>
      <c r="W266" t="s">
        <v>1731</v>
      </c>
      <c r="X266" s="520">
        <v>43871</v>
      </c>
      <c r="Y266" s="520">
        <v>43850</v>
      </c>
      <c r="Z266" s="520">
        <v>43857</v>
      </c>
      <c r="AA266" s="520">
        <v>43864</v>
      </c>
      <c r="AB266" s="520">
        <v>43871</v>
      </c>
      <c r="AC266" s="532">
        <f t="shared" si="16"/>
        <v>44171</v>
      </c>
    </row>
    <row r="267" spans="1:29" ht="15.75" customHeight="1" x14ac:dyDescent="0.25">
      <c r="A267">
        <v>573</v>
      </c>
      <c r="B267" s="514" t="s">
        <v>1404</v>
      </c>
      <c r="C267" t="s">
        <v>1718</v>
      </c>
      <c r="D267" t="s">
        <v>1719</v>
      </c>
      <c r="E267" t="s">
        <v>1413</v>
      </c>
      <c r="F267" s="516">
        <v>18300000</v>
      </c>
      <c r="G267" s="517" t="s">
        <v>1732</v>
      </c>
      <c r="H267" s="116" t="s">
        <v>1733</v>
      </c>
      <c r="I267" s="517" t="s">
        <v>1732</v>
      </c>
      <c r="J267" s="517" t="s">
        <v>1732</v>
      </c>
      <c r="K267" s="517" t="s">
        <v>1732</v>
      </c>
      <c r="L267" s="517">
        <v>1</v>
      </c>
      <c r="M267" s="517" t="s">
        <v>1732</v>
      </c>
      <c r="N267" s="517" t="s">
        <v>1732</v>
      </c>
      <c r="O267" s="116" t="s">
        <v>1357</v>
      </c>
      <c r="P267" s="518">
        <v>18300000</v>
      </c>
      <c r="Q267" s="518">
        <v>18300000</v>
      </c>
      <c r="R267" s="116" t="s">
        <v>1358</v>
      </c>
      <c r="S267" s="519" t="s">
        <v>1359</v>
      </c>
      <c r="T267" s="519" t="s">
        <v>1360</v>
      </c>
      <c r="U267" s="519" t="s">
        <v>1361</v>
      </c>
      <c r="V267" s="116">
        <v>3274850</v>
      </c>
      <c r="AC267" s="532" t="e">
        <f t="shared" si="16"/>
        <v>#VALUE!</v>
      </c>
    </row>
    <row r="268" spans="1:29" ht="15.75" customHeight="1" x14ac:dyDescent="0.25">
      <c r="A268">
        <v>572</v>
      </c>
      <c r="B268" s="514" t="s">
        <v>1404</v>
      </c>
      <c r="C268" t="s">
        <v>1718</v>
      </c>
      <c r="D268" t="s">
        <v>1719</v>
      </c>
      <c r="E268" t="s">
        <v>1413</v>
      </c>
      <c r="F268" s="516">
        <v>59241000</v>
      </c>
      <c r="G268" s="517" t="s">
        <v>1734</v>
      </c>
      <c r="H268" s="116" t="s">
        <v>1735</v>
      </c>
      <c r="I268" s="517">
        <v>4</v>
      </c>
      <c r="J268" s="517">
        <v>4</v>
      </c>
      <c r="K268" s="517">
        <v>8</v>
      </c>
      <c r="L268" s="517">
        <v>1</v>
      </c>
      <c r="M268" s="116" t="s">
        <v>1375</v>
      </c>
      <c r="N268" s="116" t="s">
        <v>1377</v>
      </c>
      <c r="O268" s="116" t="s">
        <v>1357</v>
      </c>
      <c r="P268" s="518">
        <v>59241000</v>
      </c>
      <c r="Q268" s="518">
        <v>59241000</v>
      </c>
      <c r="R268" s="116" t="s">
        <v>1358</v>
      </c>
      <c r="S268" s="519" t="s">
        <v>1359</v>
      </c>
      <c r="T268" s="519" t="s">
        <v>1360</v>
      </c>
      <c r="U268" s="519" t="s">
        <v>1361</v>
      </c>
      <c r="V268" s="116">
        <v>3274850</v>
      </c>
      <c r="W268" t="s">
        <v>1735</v>
      </c>
      <c r="X268" s="520">
        <v>43955</v>
      </c>
      <c r="Y268" s="520">
        <v>43927</v>
      </c>
      <c r="Z268" s="520">
        <v>43934</v>
      </c>
      <c r="AA268" s="520">
        <v>43941</v>
      </c>
      <c r="AB268" s="520">
        <v>43955</v>
      </c>
      <c r="AC268" s="532">
        <f t="shared" si="16"/>
        <v>44195</v>
      </c>
    </row>
    <row r="269" spans="1:29" ht="15.75" customHeight="1" x14ac:dyDescent="0.25">
      <c r="A269">
        <v>662</v>
      </c>
      <c r="B269" s="514" t="s">
        <v>441</v>
      </c>
      <c r="C269" t="s">
        <v>1736</v>
      </c>
      <c r="D269" t="s">
        <v>403</v>
      </c>
      <c r="E269" t="s">
        <v>1373</v>
      </c>
      <c r="F269" s="516">
        <v>41265000</v>
      </c>
      <c r="G269" s="517">
        <v>80111701</v>
      </c>
      <c r="H269" s="116" t="s">
        <v>1737</v>
      </c>
      <c r="I269" s="517">
        <v>2</v>
      </c>
      <c r="J269" s="517">
        <v>1</v>
      </c>
      <c r="K269" s="517">
        <v>5</v>
      </c>
      <c r="L269" s="517">
        <v>1</v>
      </c>
      <c r="M269" s="116" t="s">
        <v>1375</v>
      </c>
      <c r="N269" s="116" t="s">
        <v>1377</v>
      </c>
      <c r="O269" s="116" t="s">
        <v>1357</v>
      </c>
      <c r="P269" s="518">
        <v>41265000</v>
      </c>
      <c r="Q269" s="518">
        <v>41265000</v>
      </c>
      <c r="R269" s="116" t="s">
        <v>1633</v>
      </c>
      <c r="S269" s="519" t="s">
        <v>1359</v>
      </c>
      <c r="T269" s="519" t="s">
        <v>1634</v>
      </c>
      <c r="U269" s="519" t="s">
        <v>1635</v>
      </c>
      <c r="V269" s="116">
        <v>3274850</v>
      </c>
      <c r="W269" t="s">
        <v>1738</v>
      </c>
      <c r="X269" s="520">
        <v>43888</v>
      </c>
      <c r="Y269" s="520">
        <v>43864</v>
      </c>
      <c r="Z269" s="520">
        <v>43871</v>
      </c>
      <c r="AA269" s="520">
        <v>43878</v>
      </c>
      <c r="AB269" s="520">
        <v>43887</v>
      </c>
      <c r="AC269" s="520">
        <f>+X269+(30*K269)</f>
        <v>44038</v>
      </c>
    </row>
    <row r="270" spans="1:29" ht="15.75" customHeight="1" x14ac:dyDescent="0.25">
      <c r="A270">
        <v>624</v>
      </c>
      <c r="B270" s="514" t="s">
        <v>1449</v>
      </c>
      <c r="C270" t="s">
        <v>1739</v>
      </c>
      <c r="D270" t="s">
        <v>452</v>
      </c>
      <c r="E270" t="s">
        <v>1392</v>
      </c>
      <c r="F270" s="516">
        <v>83392000</v>
      </c>
      <c r="G270" s="517" t="s">
        <v>1478</v>
      </c>
      <c r="H270" s="116" t="s">
        <v>1425</v>
      </c>
      <c r="I270" s="517">
        <v>3</v>
      </c>
      <c r="J270" s="517">
        <v>4</v>
      </c>
      <c r="K270" s="517">
        <v>8</v>
      </c>
      <c r="L270" s="517">
        <v>1</v>
      </c>
      <c r="M270" s="116" t="s">
        <v>1397</v>
      </c>
      <c r="N270" s="116" t="s">
        <v>1398</v>
      </c>
      <c r="O270" s="116" t="s">
        <v>1357</v>
      </c>
      <c r="P270" s="518">
        <v>83392000</v>
      </c>
      <c r="Q270" s="518">
        <v>83392000</v>
      </c>
      <c r="R270" s="116" t="s">
        <v>1452</v>
      </c>
      <c r="S270" s="519" t="s">
        <v>1359</v>
      </c>
      <c r="T270" s="519" t="s">
        <v>1453</v>
      </c>
      <c r="U270" s="519" t="s">
        <v>1454</v>
      </c>
      <c r="V270" s="116">
        <v>3274850</v>
      </c>
      <c r="W270" t="s">
        <v>1740</v>
      </c>
      <c r="X270" s="520">
        <v>44018</v>
      </c>
      <c r="Y270" s="520">
        <v>44001</v>
      </c>
      <c r="Z270" s="520">
        <v>44008</v>
      </c>
      <c r="AA270" s="520">
        <v>44015</v>
      </c>
      <c r="AB270" s="520">
        <v>44018</v>
      </c>
      <c r="AC270" s="520">
        <f t="shared" ref="AC270:AC297" si="17">+X270+(K270*30)</f>
        <v>44258</v>
      </c>
    </row>
    <row r="271" spans="1:29" ht="15.75" customHeight="1" x14ac:dyDescent="0.25">
      <c r="A271">
        <v>625</v>
      </c>
      <c r="B271" s="514" t="s">
        <v>1449</v>
      </c>
      <c r="C271" t="s">
        <v>1739</v>
      </c>
      <c r="D271" t="s">
        <v>452</v>
      </c>
      <c r="E271" t="s">
        <v>1392</v>
      </c>
      <c r="F271" s="516">
        <v>100000000</v>
      </c>
      <c r="G271" s="517" t="s">
        <v>1741</v>
      </c>
      <c r="H271" s="116" t="s">
        <v>1742</v>
      </c>
      <c r="I271" s="517">
        <v>6</v>
      </c>
      <c r="J271" s="517">
        <v>6</v>
      </c>
      <c r="K271" s="517">
        <v>5</v>
      </c>
      <c r="L271" s="517">
        <v>1</v>
      </c>
      <c r="M271" s="116" t="s">
        <v>1491</v>
      </c>
      <c r="N271" s="116" t="s">
        <v>1492</v>
      </c>
      <c r="O271" s="116" t="s">
        <v>1357</v>
      </c>
      <c r="P271" s="518">
        <v>100000000</v>
      </c>
      <c r="Q271" s="518">
        <v>100000000</v>
      </c>
      <c r="R271" s="116" t="s">
        <v>1452</v>
      </c>
      <c r="S271" s="519" t="s">
        <v>1359</v>
      </c>
      <c r="T271" s="519" t="s">
        <v>1453</v>
      </c>
      <c r="U271" s="519" t="s">
        <v>1454</v>
      </c>
      <c r="V271" s="116">
        <v>3274850</v>
      </c>
      <c r="AC271" s="520">
        <f t="shared" si="17"/>
        <v>150</v>
      </c>
    </row>
    <row r="272" spans="1:29" ht="15.75" customHeight="1" x14ac:dyDescent="0.25">
      <c r="A272">
        <v>621</v>
      </c>
      <c r="B272" s="514" t="s">
        <v>1449</v>
      </c>
      <c r="C272" t="s">
        <v>1739</v>
      </c>
      <c r="D272" t="s">
        <v>452</v>
      </c>
      <c r="E272" t="s">
        <v>1373</v>
      </c>
      <c r="F272" s="516">
        <v>55935180</v>
      </c>
      <c r="G272" s="517">
        <v>80111701</v>
      </c>
      <c r="H272" s="116" t="s">
        <v>1743</v>
      </c>
      <c r="I272" s="517">
        <v>2</v>
      </c>
      <c r="J272" s="517">
        <v>2</v>
      </c>
      <c r="K272" s="517">
        <v>10</v>
      </c>
      <c r="L272" s="517">
        <v>1</v>
      </c>
      <c r="M272" s="116" t="s">
        <v>1375</v>
      </c>
      <c r="N272" s="116" t="s">
        <v>1377</v>
      </c>
      <c r="O272" s="116" t="s">
        <v>1357</v>
      </c>
      <c r="P272" s="518">
        <v>55935180</v>
      </c>
      <c r="Q272" s="518">
        <v>55935180</v>
      </c>
      <c r="R272" s="116" t="s">
        <v>1452</v>
      </c>
      <c r="S272" s="519" t="s">
        <v>1359</v>
      </c>
      <c r="T272" s="519" t="s">
        <v>1453</v>
      </c>
      <c r="U272" s="519" t="s">
        <v>1454</v>
      </c>
      <c r="V272" s="116">
        <v>3274850</v>
      </c>
      <c r="W272" t="s">
        <v>1744</v>
      </c>
      <c r="X272" s="520">
        <v>43879</v>
      </c>
      <c r="Y272" s="520">
        <v>43864</v>
      </c>
      <c r="Z272" s="520">
        <v>43871</v>
      </c>
      <c r="AA272" s="520">
        <v>43878</v>
      </c>
      <c r="AB272" s="520">
        <v>43879</v>
      </c>
      <c r="AC272" s="520">
        <f t="shared" si="17"/>
        <v>44179</v>
      </c>
    </row>
    <row r="273" spans="1:29" ht="15.75" customHeight="1" x14ac:dyDescent="0.25">
      <c r="A273">
        <v>1336</v>
      </c>
      <c r="B273" s="514" t="s">
        <v>1449</v>
      </c>
      <c r="C273" t="s">
        <v>1739</v>
      </c>
      <c r="D273" t="s">
        <v>452</v>
      </c>
      <c r="E273" t="s">
        <v>1373</v>
      </c>
      <c r="F273" s="516">
        <v>20960994</v>
      </c>
      <c r="G273" s="517">
        <v>80111701</v>
      </c>
      <c r="H273" s="116" t="s">
        <v>1456</v>
      </c>
      <c r="I273" s="517">
        <v>4</v>
      </c>
      <c r="J273" s="517">
        <v>4</v>
      </c>
      <c r="K273" s="517">
        <v>8</v>
      </c>
      <c r="L273" s="517">
        <v>1</v>
      </c>
      <c r="M273" s="116" t="s">
        <v>1375</v>
      </c>
      <c r="N273" s="116" t="s">
        <v>1377</v>
      </c>
      <c r="O273" s="116" t="s">
        <v>1357</v>
      </c>
      <c r="P273" s="518">
        <v>20960994</v>
      </c>
      <c r="Q273" s="518">
        <v>20960994</v>
      </c>
      <c r="R273" s="116" t="s">
        <v>1452</v>
      </c>
      <c r="S273" s="519" t="s">
        <v>1359</v>
      </c>
      <c r="T273" s="519" t="s">
        <v>1453</v>
      </c>
      <c r="U273" s="519" t="s">
        <v>1454</v>
      </c>
      <c r="V273" s="116">
        <v>3274850</v>
      </c>
      <c r="W273" t="s">
        <v>1456</v>
      </c>
      <c r="X273" s="520">
        <v>43938</v>
      </c>
      <c r="Y273" s="520">
        <v>43922</v>
      </c>
      <c r="Z273" s="520">
        <v>43929</v>
      </c>
      <c r="AA273" s="520">
        <v>43936</v>
      </c>
      <c r="AB273" s="520">
        <v>43938</v>
      </c>
      <c r="AC273" s="520">
        <f t="shared" si="17"/>
        <v>44178</v>
      </c>
    </row>
    <row r="274" spans="1:29" ht="15.75" customHeight="1" x14ac:dyDescent="0.25">
      <c r="A274">
        <v>610</v>
      </c>
      <c r="B274" s="514" t="s">
        <v>1449</v>
      </c>
      <c r="C274" t="s">
        <v>1739</v>
      </c>
      <c r="D274" t="s">
        <v>452</v>
      </c>
      <c r="E274" t="s">
        <v>1373</v>
      </c>
      <c r="F274" s="516">
        <v>60572240</v>
      </c>
      <c r="G274" s="517">
        <v>80111701</v>
      </c>
      <c r="H274" s="116" t="s">
        <v>1745</v>
      </c>
      <c r="I274" s="517">
        <v>3</v>
      </c>
      <c r="J274" s="517">
        <v>3</v>
      </c>
      <c r="K274" s="517">
        <v>10</v>
      </c>
      <c r="L274" s="517">
        <v>1</v>
      </c>
      <c r="M274" s="116" t="s">
        <v>1375</v>
      </c>
      <c r="N274" s="116" t="s">
        <v>1377</v>
      </c>
      <c r="O274" s="116" t="s">
        <v>1357</v>
      </c>
      <c r="P274" s="518">
        <v>60572240</v>
      </c>
      <c r="Q274" s="518">
        <v>60572240</v>
      </c>
      <c r="R274" s="116" t="s">
        <v>1452</v>
      </c>
      <c r="S274" s="519" t="s">
        <v>1359</v>
      </c>
      <c r="T274" s="519" t="s">
        <v>1453</v>
      </c>
      <c r="U274" s="519" t="s">
        <v>1454</v>
      </c>
      <c r="V274" s="116">
        <v>3274850</v>
      </c>
      <c r="W274" t="s">
        <v>1746</v>
      </c>
      <c r="X274" s="520">
        <v>43892</v>
      </c>
      <c r="Y274" s="520">
        <v>43875</v>
      </c>
      <c r="Z274" s="520">
        <v>43882</v>
      </c>
      <c r="AA274" s="520">
        <v>43889</v>
      </c>
      <c r="AB274" s="520">
        <v>43892</v>
      </c>
      <c r="AC274" s="520">
        <f t="shared" si="17"/>
        <v>44192</v>
      </c>
    </row>
    <row r="275" spans="1:29" ht="15.75" customHeight="1" x14ac:dyDescent="0.25">
      <c r="A275">
        <v>620</v>
      </c>
      <c r="B275" s="514" t="s">
        <v>1449</v>
      </c>
      <c r="C275" t="s">
        <v>1739</v>
      </c>
      <c r="D275" t="s">
        <v>452</v>
      </c>
      <c r="E275" t="s">
        <v>1373</v>
      </c>
      <c r="F275" s="516">
        <v>19577313</v>
      </c>
      <c r="G275" s="517">
        <v>80111701</v>
      </c>
      <c r="H275" s="116" t="s">
        <v>1747</v>
      </c>
      <c r="I275" s="517">
        <v>2</v>
      </c>
      <c r="J275" s="517">
        <v>2</v>
      </c>
      <c r="K275" s="517">
        <v>10</v>
      </c>
      <c r="L275" s="517">
        <v>1</v>
      </c>
      <c r="M275" s="116" t="s">
        <v>1375</v>
      </c>
      <c r="N275" s="116" t="s">
        <v>1377</v>
      </c>
      <c r="O275" s="116" t="s">
        <v>1357</v>
      </c>
      <c r="P275" s="518">
        <v>19577313</v>
      </c>
      <c r="Q275" s="518">
        <v>19577313</v>
      </c>
      <c r="R275" s="116" t="s">
        <v>1452</v>
      </c>
      <c r="S275" s="519" t="s">
        <v>1359</v>
      </c>
      <c r="T275" s="519" t="s">
        <v>1453</v>
      </c>
      <c r="U275" s="519" t="s">
        <v>1454</v>
      </c>
      <c r="V275" s="116">
        <v>3274850</v>
      </c>
      <c r="W275" t="s">
        <v>1457</v>
      </c>
      <c r="X275" s="520">
        <v>43879</v>
      </c>
      <c r="Y275" s="520">
        <v>43864</v>
      </c>
      <c r="Z275" s="520">
        <v>43871</v>
      </c>
      <c r="AA275" s="520">
        <v>43878</v>
      </c>
      <c r="AB275" s="520">
        <v>43879</v>
      </c>
      <c r="AC275" s="520">
        <f t="shared" si="17"/>
        <v>44179</v>
      </c>
    </row>
    <row r="276" spans="1:29" ht="15.75" customHeight="1" x14ac:dyDescent="0.25">
      <c r="A276">
        <v>611</v>
      </c>
      <c r="B276" s="514" t="s">
        <v>1449</v>
      </c>
      <c r="C276" t="s">
        <v>1739</v>
      </c>
      <c r="D276" t="s">
        <v>452</v>
      </c>
      <c r="E276" t="s">
        <v>1373</v>
      </c>
      <c r="F276" s="516">
        <v>60572240</v>
      </c>
      <c r="G276" s="517">
        <v>80111701</v>
      </c>
      <c r="H276" s="116" t="s">
        <v>1745</v>
      </c>
      <c r="I276" s="517">
        <v>3</v>
      </c>
      <c r="J276" s="517">
        <v>3</v>
      </c>
      <c r="K276" s="517">
        <v>10</v>
      </c>
      <c r="L276" s="517">
        <v>1</v>
      </c>
      <c r="M276" s="116" t="s">
        <v>1375</v>
      </c>
      <c r="N276" s="116" t="s">
        <v>1377</v>
      </c>
      <c r="O276" s="116" t="s">
        <v>1357</v>
      </c>
      <c r="P276" s="518">
        <v>60572240</v>
      </c>
      <c r="Q276" s="518">
        <v>60572240</v>
      </c>
      <c r="R276" s="116" t="s">
        <v>1452</v>
      </c>
      <c r="S276" s="519" t="s">
        <v>1359</v>
      </c>
      <c r="T276" s="519" t="s">
        <v>1453</v>
      </c>
      <c r="U276" s="519" t="s">
        <v>1454</v>
      </c>
      <c r="V276" s="116">
        <v>3274850</v>
      </c>
      <c r="W276" t="s">
        <v>1746</v>
      </c>
      <c r="X276" s="520">
        <v>43892</v>
      </c>
      <c r="Y276" s="520">
        <v>43875</v>
      </c>
      <c r="Z276" s="520">
        <v>43882</v>
      </c>
      <c r="AA276" s="520">
        <v>43882</v>
      </c>
      <c r="AB276" s="520">
        <v>43892</v>
      </c>
      <c r="AC276" s="520">
        <f t="shared" si="17"/>
        <v>44192</v>
      </c>
    </row>
    <row r="277" spans="1:29" ht="15.75" customHeight="1" x14ac:dyDescent="0.25">
      <c r="A277">
        <v>1310</v>
      </c>
      <c r="B277" s="514" t="s">
        <v>1449</v>
      </c>
      <c r="C277" t="s">
        <v>1739</v>
      </c>
      <c r="D277" t="s">
        <v>452</v>
      </c>
      <c r="E277" t="s">
        <v>1373</v>
      </c>
      <c r="F277" s="516">
        <v>3860000</v>
      </c>
      <c r="G277" s="517" t="s">
        <v>680</v>
      </c>
      <c r="H277" s="116" t="s">
        <v>1748</v>
      </c>
      <c r="I277" s="517" t="s">
        <v>680</v>
      </c>
      <c r="J277" s="517" t="s">
        <v>680</v>
      </c>
      <c r="K277" s="517" t="s">
        <v>680</v>
      </c>
      <c r="L277" s="517">
        <v>1</v>
      </c>
      <c r="M277" s="116" t="s">
        <v>1401</v>
      </c>
      <c r="N277" s="116" t="s">
        <v>1401</v>
      </c>
      <c r="O277" s="116" t="s">
        <v>1357</v>
      </c>
      <c r="P277" s="518">
        <v>3860000</v>
      </c>
      <c r="Q277" s="518">
        <v>3860000</v>
      </c>
      <c r="R277" s="116" t="s">
        <v>1452</v>
      </c>
      <c r="S277" s="519" t="s">
        <v>1359</v>
      </c>
      <c r="T277" s="519" t="s">
        <v>1453</v>
      </c>
      <c r="U277" s="519" t="s">
        <v>1454</v>
      </c>
      <c r="V277" s="116">
        <v>3274850</v>
      </c>
      <c r="W277" t="s">
        <v>1748</v>
      </c>
      <c r="X277" s="520">
        <v>43861</v>
      </c>
      <c r="Y277" s="520">
        <v>43854</v>
      </c>
      <c r="Z277" s="520">
        <v>43858</v>
      </c>
      <c r="AA277" s="520">
        <v>43860</v>
      </c>
      <c r="AB277" s="520">
        <v>43861</v>
      </c>
      <c r="AC277" s="520" t="e">
        <f t="shared" si="17"/>
        <v>#VALUE!</v>
      </c>
    </row>
    <row r="278" spans="1:29" ht="15.75" customHeight="1" x14ac:dyDescent="0.25">
      <c r="A278">
        <v>622</v>
      </c>
      <c r="B278" s="514" t="s">
        <v>1449</v>
      </c>
      <c r="C278" t="s">
        <v>1739</v>
      </c>
      <c r="D278" t="s">
        <v>452</v>
      </c>
      <c r="E278" t="s">
        <v>1373</v>
      </c>
      <c r="F278" s="516">
        <v>68143770</v>
      </c>
      <c r="G278" s="517">
        <v>80111701</v>
      </c>
      <c r="H278" s="116" t="s">
        <v>1749</v>
      </c>
      <c r="I278" s="517">
        <v>2</v>
      </c>
      <c r="J278" s="517">
        <v>2</v>
      </c>
      <c r="K278" s="517">
        <v>10</v>
      </c>
      <c r="L278" s="517">
        <v>1</v>
      </c>
      <c r="M278" s="116" t="s">
        <v>1375</v>
      </c>
      <c r="N278" s="116" t="s">
        <v>1377</v>
      </c>
      <c r="O278" s="116" t="s">
        <v>1357</v>
      </c>
      <c r="P278" s="518">
        <v>68143770</v>
      </c>
      <c r="Q278" s="518">
        <v>68143770</v>
      </c>
      <c r="R278" s="116" t="s">
        <v>1452</v>
      </c>
      <c r="S278" s="519" t="s">
        <v>1359</v>
      </c>
      <c r="T278" s="519" t="s">
        <v>1453</v>
      </c>
      <c r="U278" s="519" t="s">
        <v>1454</v>
      </c>
      <c r="V278" s="116">
        <v>3274850</v>
      </c>
      <c r="W278" t="s">
        <v>1750</v>
      </c>
      <c r="X278" s="520">
        <v>43892</v>
      </c>
      <c r="Y278" s="520">
        <v>43875</v>
      </c>
      <c r="Z278" s="520">
        <v>43882</v>
      </c>
      <c r="AA278" s="520">
        <v>43889</v>
      </c>
      <c r="AB278" s="520">
        <v>43832</v>
      </c>
      <c r="AC278" s="520">
        <f t="shared" si="17"/>
        <v>44192</v>
      </c>
    </row>
    <row r="279" spans="1:29" ht="15.75" customHeight="1" x14ac:dyDescent="0.25">
      <c r="A279">
        <v>1335</v>
      </c>
      <c r="B279" s="514" t="s">
        <v>1449</v>
      </c>
      <c r="C279" t="s">
        <v>1739</v>
      </c>
      <c r="D279" t="s">
        <v>452</v>
      </c>
      <c r="E279" t="s">
        <v>1373</v>
      </c>
      <c r="F279" s="516">
        <v>49720160</v>
      </c>
      <c r="G279" s="517">
        <v>80111701</v>
      </c>
      <c r="H279" s="116" t="s">
        <v>1751</v>
      </c>
      <c r="I279" s="517">
        <v>5</v>
      </c>
      <c r="J279" s="517">
        <v>5</v>
      </c>
      <c r="K279" s="517">
        <v>8</v>
      </c>
      <c r="L279" s="517">
        <v>1</v>
      </c>
      <c r="M279" s="116" t="s">
        <v>1375</v>
      </c>
      <c r="N279" s="116" t="s">
        <v>1377</v>
      </c>
      <c r="O279" s="116" t="s">
        <v>1357</v>
      </c>
      <c r="P279" s="518">
        <v>49720160</v>
      </c>
      <c r="Q279" s="518">
        <v>49720160</v>
      </c>
      <c r="R279" s="116" t="s">
        <v>1452</v>
      </c>
      <c r="S279" s="519" t="s">
        <v>1359</v>
      </c>
      <c r="T279" s="519" t="s">
        <v>1453</v>
      </c>
      <c r="U279" s="519" t="s">
        <v>1454</v>
      </c>
      <c r="V279" s="116">
        <v>3274850</v>
      </c>
      <c r="W279" t="s">
        <v>1752</v>
      </c>
      <c r="X279" s="520">
        <v>43952</v>
      </c>
      <c r="Y279" s="520">
        <v>43936</v>
      </c>
      <c r="Z279" s="520">
        <v>43943</v>
      </c>
      <c r="AA279" s="520">
        <v>43950</v>
      </c>
      <c r="AB279" s="520">
        <v>43952</v>
      </c>
      <c r="AC279" s="520">
        <f t="shared" si="17"/>
        <v>44192</v>
      </c>
    </row>
    <row r="280" spans="1:29" ht="15.75" customHeight="1" x14ac:dyDescent="0.25">
      <c r="A280">
        <v>609</v>
      </c>
      <c r="B280" s="514" t="s">
        <v>1449</v>
      </c>
      <c r="C280" t="s">
        <v>1739</v>
      </c>
      <c r="D280" t="s">
        <v>452</v>
      </c>
      <c r="E280" t="s">
        <v>1373</v>
      </c>
      <c r="F280" s="516">
        <v>15903200</v>
      </c>
      <c r="G280" s="517">
        <v>80111701</v>
      </c>
      <c r="H280" s="541" t="s">
        <v>1751</v>
      </c>
      <c r="I280" s="517">
        <v>2</v>
      </c>
      <c r="J280" s="517">
        <v>2</v>
      </c>
      <c r="K280" s="517">
        <v>10</v>
      </c>
      <c r="L280" s="517">
        <v>1</v>
      </c>
      <c r="M280" s="116" t="s">
        <v>1375</v>
      </c>
      <c r="N280" s="116" t="s">
        <v>1377</v>
      </c>
      <c r="O280" s="116" t="s">
        <v>1357</v>
      </c>
      <c r="P280" s="518">
        <v>15903200</v>
      </c>
      <c r="Q280" s="518">
        <v>15903200</v>
      </c>
      <c r="R280" s="116" t="s">
        <v>1452</v>
      </c>
      <c r="S280" s="519" t="s">
        <v>1359</v>
      </c>
      <c r="T280" s="519" t="s">
        <v>1453</v>
      </c>
      <c r="U280" s="519" t="s">
        <v>1454</v>
      </c>
      <c r="V280" s="116">
        <v>3274850</v>
      </c>
      <c r="W280" t="s">
        <v>1753</v>
      </c>
      <c r="X280" s="520">
        <v>43892</v>
      </c>
      <c r="Y280" s="520">
        <v>43875</v>
      </c>
      <c r="Z280" s="520">
        <v>43882</v>
      </c>
      <c r="AA280" s="520">
        <v>43889</v>
      </c>
      <c r="AB280" s="520">
        <v>43832</v>
      </c>
      <c r="AC280" s="520">
        <f t="shared" si="17"/>
        <v>44192</v>
      </c>
    </row>
    <row r="281" spans="1:29" ht="15.75" customHeight="1" x14ac:dyDescent="0.25">
      <c r="A281">
        <v>612</v>
      </c>
      <c r="B281" s="514" t="s">
        <v>1449</v>
      </c>
      <c r="C281" t="s">
        <v>1739</v>
      </c>
      <c r="D281" t="s">
        <v>452</v>
      </c>
      <c r="E281" t="s">
        <v>1373</v>
      </c>
      <c r="F281" s="516">
        <v>68143770</v>
      </c>
      <c r="G281" s="517">
        <v>80111701</v>
      </c>
      <c r="H281" s="116" t="s">
        <v>1754</v>
      </c>
      <c r="I281" s="517">
        <v>2</v>
      </c>
      <c r="J281" s="517">
        <v>2</v>
      </c>
      <c r="K281" s="517">
        <v>10</v>
      </c>
      <c r="L281" s="517">
        <v>1</v>
      </c>
      <c r="M281" s="116" t="s">
        <v>1375</v>
      </c>
      <c r="N281" s="116" t="s">
        <v>1377</v>
      </c>
      <c r="O281" s="116" t="s">
        <v>1357</v>
      </c>
      <c r="P281" s="518">
        <v>68143770</v>
      </c>
      <c r="Q281" s="518">
        <v>68143770</v>
      </c>
      <c r="R281" s="116" t="s">
        <v>1452</v>
      </c>
      <c r="S281" s="519" t="s">
        <v>1359</v>
      </c>
      <c r="T281" s="519" t="s">
        <v>1453</v>
      </c>
      <c r="U281" s="519" t="s">
        <v>1454</v>
      </c>
      <c r="V281" s="116">
        <v>3274850</v>
      </c>
      <c r="W281" t="s">
        <v>1746</v>
      </c>
      <c r="X281" s="520">
        <v>43879</v>
      </c>
      <c r="Y281" s="520">
        <v>43864</v>
      </c>
      <c r="Z281" s="520">
        <v>43809</v>
      </c>
      <c r="AA281" s="520">
        <v>43878</v>
      </c>
      <c r="AB281" s="520">
        <v>43879</v>
      </c>
      <c r="AC281" s="520">
        <f t="shared" si="17"/>
        <v>44179</v>
      </c>
    </row>
    <row r="282" spans="1:29" ht="15.75" customHeight="1" x14ac:dyDescent="0.25">
      <c r="A282">
        <v>617</v>
      </c>
      <c r="B282" s="514" t="s">
        <v>1449</v>
      </c>
      <c r="C282" t="s">
        <v>1739</v>
      </c>
      <c r="D282" t="s">
        <v>452</v>
      </c>
      <c r="E282" t="s">
        <v>1373</v>
      </c>
      <c r="F282" s="516">
        <v>75735900</v>
      </c>
      <c r="G282" s="517">
        <v>80111701</v>
      </c>
      <c r="H282" s="116" t="s">
        <v>1755</v>
      </c>
      <c r="I282" s="517">
        <v>2</v>
      </c>
      <c r="J282" s="517">
        <v>2</v>
      </c>
      <c r="K282" s="517">
        <v>10</v>
      </c>
      <c r="L282" s="517">
        <v>1</v>
      </c>
      <c r="M282" s="116" t="s">
        <v>1375</v>
      </c>
      <c r="N282" s="116" t="s">
        <v>1377</v>
      </c>
      <c r="O282" s="116" t="s">
        <v>1357</v>
      </c>
      <c r="P282" s="518">
        <v>75735900</v>
      </c>
      <c r="Q282" s="518">
        <v>75735900</v>
      </c>
      <c r="R282" s="116" t="s">
        <v>1452</v>
      </c>
      <c r="S282" s="519" t="s">
        <v>1359</v>
      </c>
      <c r="T282" s="519" t="s">
        <v>1453</v>
      </c>
      <c r="U282" s="519" t="s">
        <v>1454</v>
      </c>
      <c r="V282" s="116">
        <v>3274850</v>
      </c>
      <c r="W282" t="s">
        <v>1756</v>
      </c>
      <c r="X282" s="520">
        <v>43879</v>
      </c>
      <c r="Y282" s="520">
        <v>43802</v>
      </c>
      <c r="Z282" s="520">
        <v>43871</v>
      </c>
      <c r="AA282" s="520">
        <v>43878</v>
      </c>
      <c r="AB282" s="520">
        <v>43879</v>
      </c>
      <c r="AC282" s="520">
        <f t="shared" si="17"/>
        <v>44179</v>
      </c>
    </row>
    <row r="283" spans="1:29" ht="15.75" customHeight="1" x14ac:dyDescent="0.25">
      <c r="A283">
        <v>619</v>
      </c>
      <c r="B283" s="514" t="s">
        <v>1449</v>
      </c>
      <c r="C283" t="s">
        <v>1739</v>
      </c>
      <c r="D283" t="s">
        <v>452</v>
      </c>
      <c r="E283" t="s">
        <v>1373</v>
      </c>
      <c r="F283" s="516">
        <v>68162310</v>
      </c>
      <c r="G283" s="517">
        <v>80111701</v>
      </c>
      <c r="H283" s="116" t="s">
        <v>1757</v>
      </c>
      <c r="I283" s="517">
        <v>2</v>
      </c>
      <c r="J283" s="517">
        <v>2</v>
      </c>
      <c r="K283" s="517">
        <v>10</v>
      </c>
      <c r="L283" s="517">
        <v>1</v>
      </c>
      <c r="M283" s="116" t="s">
        <v>1375</v>
      </c>
      <c r="N283" s="116" t="s">
        <v>1377</v>
      </c>
      <c r="O283" s="116" t="s">
        <v>1357</v>
      </c>
      <c r="P283" s="518">
        <v>68162310</v>
      </c>
      <c r="Q283" s="518">
        <v>68162310</v>
      </c>
      <c r="R283" s="116" t="s">
        <v>1452</v>
      </c>
      <c r="S283" s="519" t="s">
        <v>1359</v>
      </c>
      <c r="T283" s="519" t="s">
        <v>1453</v>
      </c>
      <c r="U283" s="519" t="s">
        <v>1454</v>
      </c>
      <c r="V283" s="116">
        <v>3274850</v>
      </c>
      <c r="W283" t="s">
        <v>1756</v>
      </c>
      <c r="X283" s="520">
        <v>43879</v>
      </c>
      <c r="Y283" s="520">
        <v>43864</v>
      </c>
      <c r="Z283" s="520">
        <v>43871</v>
      </c>
      <c r="AA283" s="520">
        <v>43878</v>
      </c>
      <c r="AB283" s="520">
        <v>43879</v>
      </c>
      <c r="AC283" s="520">
        <f t="shared" si="17"/>
        <v>44179</v>
      </c>
    </row>
    <row r="284" spans="1:29" ht="15.75" customHeight="1" x14ac:dyDescent="0.25">
      <c r="A284">
        <v>1334</v>
      </c>
      <c r="B284" s="514" t="s">
        <v>1449</v>
      </c>
      <c r="C284" t="s">
        <v>1739</v>
      </c>
      <c r="D284" t="s">
        <v>452</v>
      </c>
      <c r="E284" t="s">
        <v>1373</v>
      </c>
      <c r="F284" s="516">
        <v>49720160</v>
      </c>
      <c r="G284" s="517">
        <v>80111701</v>
      </c>
      <c r="H284" s="116" t="s">
        <v>1751</v>
      </c>
      <c r="I284" s="517">
        <v>5</v>
      </c>
      <c r="J284" s="517">
        <v>5</v>
      </c>
      <c r="K284" s="517">
        <v>8</v>
      </c>
      <c r="L284" s="517">
        <v>1</v>
      </c>
      <c r="M284" s="116" t="s">
        <v>1375</v>
      </c>
      <c r="N284" s="116" t="s">
        <v>1377</v>
      </c>
      <c r="O284" s="116" t="s">
        <v>1357</v>
      </c>
      <c r="P284" s="518">
        <v>49720160</v>
      </c>
      <c r="Q284" s="518">
        <v>49720160</v>
      </c>
      <c r="R284" s="116" t="s">
        <v>1452</v>
      </c>
      <c r="S284" s="519" t="s">
        <v>1359</v>
      </c>
      <c r="T284" s="519" t="s">
        <v>1453</v>
      </c>
      <c r="U284" s="519" t="s">
        <v>1454</v>
      </c>
      <c r="V284" s="116">
        <v>3274850</v>
      </c>
      <c r="W284" t="s">
        <v>1758</v>
      </c>
      <c r="X284" s="520">
        <v>43952</v>
      </c>
      <c r="Y284" s="520">
        <v>43936</v>
      </c>
      <c r="Z284" s="520">
        <v>43943</v>
      </c>
      <c r="AA284" s="520">
        <v>43949</v>
      </c>
      <c r="AB284" s="520">
        <v>43952</v>
      </c>
      <c r="AC284" s="520">
        <f t="shared" si="17"/>
        <v>44192</v>
      </c>
    </row>
    <row r="285" spans="1:29" ht="15.75" customHeight="1" x14ac:dyDescent="0.25">
      <c r="A285">
        <v>614</v>
      </c>
      <c r="B285" s="514" t="s">
        <v>1449</v>
      </c>
      <c r="C285" t="s">
        <v>1739</v>
      </c>
      <c r="D285" t="s">
        <v>452</v>
      </c>
      <c r="E285" t="s">
        <v>1373</v>
      </c>
      <c r="F285" s="516">
        <v>38238750</v>
      </c>
      <c r="G285" s="517">
        <v>80111701</v>
      </c>
      <c r="H285" s="116" t="s">
        <v>1759</v>
      </c>
      <c r="I285" s="517">
        <v>3</v>
      </c>
      <c r="J285" s="517">
        <v>3</v>
      </c>
      <c r="K285" s="517">
        <v>10</v>
      </c>
      <c r="L285" s="517">
        <v>1</v>
      </c>
      <c r="M285" s="116" t="s">
        <v>1375</v>
      </c>
      <c r="N285" s="116" t="s">
        <v>1377</v>
      </c>
      <c r="O285" s="116" t="s">
        <v>1357</v>
      </c>
      <c r="P285" s="518">
        <v>38238750</v>
      </c>
      <c r="Q285" s="518">
        <v>38238750</v>
      </c>
      <c r="R285" s="116" t="s">
        <v>1452</v>
      </c>
      <c r="S285" s="519" t="s">
        <v>1359</v>
      </c>
      <c r="T285" s="519" t="s">
        <v>1453</v>
      </c>
      <c r="U285" s="519" t="s">
        <v>1454</v>
      </c>
      <c r="V285" s="116">
        <v>3274850</v>
      </c>
      <c r="W285" t="s">
        <v>1760</v>
      </c>
      <c r="X285" s="520">
        <v>43892</v>
      </c>
      <c r="Y285" s="520">
        <v>43875</v>
      </c>
      <c r="Z285" s="520">
        <v>43882</v>
      </c>
      <c r="AA285" s="520">
        <v>43889</v>
      </c>
      <c r="AB285" s="520">
        <v>43892</v>
      </c>
      <c r="AC285" s="520">
        <f t="shared" si="17"/>
        <v>44192</v>
      </c>
    </row>
    <row r="286" spans="1:29" ht="15.75" customHeight="1" x14ac:dyDescent="0.25">
      <c r="A286">
        <v>607</v>
      </c>
      <c r="B286" s="514" t="s">
        <v>1449</v>
      </c>
      <c r="C286" t="s">
        <v>1739</v>
      </c>
      <c r="D286" t="s">
        <v>452</v>
      </c>
      <c r="E286" t="s">
        <v>1373</v>
      </c>
      <c r="F286" s="516">
        <v>55935180</v>
      </c>
      <c r="G286" s="517">
        <v>80111701</v>
      </c>
      <c r="H286" s="116" t="s">
        <v>1761</v>
      </c>
      <c r="I286" s="517">
        <v>2</v>
      </c>
      <c r="J286" s="517">
        <v>2</v>
      </c>
      <c r="K286" s="517">
        <v>10</v>
      </c>
      <c r="L286" s="517">
        <v>1</v>
      </c>
      <c r="M286" s="116" t="s">
        <v>1375</v>
      </c>
      <c r="N286" s="116" t="s">
        <v>1377</v>
      </c>
      <c r="O286" s="116" t="s">
        <v>1357</v>
      </c>
      <c r="P286" s="518">
        <v>55935180</v>
      </c>
      <c r="Q286" s="518">
        <v>55935180</v>
      </c>
      <c r="R286" s="116" t="s">
        <v>1452</v>
      </c>
      <c r="S286" s="519" t="s">
        <v>1359</v>
      </c>
      <c r="T286" s="519" t="s">
        <v>1453</v>
      </c>
      <c r="U286" s="519" t="s">
        <v>1454</v>
      </c>
      <c r="V286" s="116">
        <v>3274850</v>
      </c>
      <c r="W286" t="s">
        <v>1761</v>
      </c>
      <c r="X286" s="520">
        <v>43879</v>
      </c>
      <c r="Y286" s="520">
        <v>43864</v>
      </c>
      <c r="Z286" s="520">
        <v>43871</v>
      </c>
      <c r="AA286" s="520">
        <v>43816</v>
      </c>
      <c r="AB286" s="520">
        <v>43817</v>
      </c>
      <c r="AC286" s="520">
        <f t="shared" si="17"/>
        <v>44179</v>
      </c>
    </row>
    <row r="287" spans="1:29" x14ac:dyDescent="0.25">
      <c r="A287">
        <v>1314</v>
      </c>
      <c r="B287" s="514" t="s">
        <v>1449</v>
      </c>
      <c r="C287" t="s">
        <v>1739</v>
      </c>
      <c r="D287" t="s">
        <v>452</v>
      </c>
      <c r="E287" t="s">
        <v>1373</v>
      </c>
      <c r="F287" s="516">
        <v>14702000</v>
      </c>
      <c r="G287" s="517" t="s">
        <v>680</v>
      </c>
      <c r="H287" s="116" t="s">
        <v>1762</v>
      </c>
      <c r="I287" s="517" t="s">
        <v>680</v>
      </c>
      <c r="J287" s="517" t="s">
        <v>680</v>
      </c>
      <c r="K287" s="517" t="s">
        <v>680</v>
      </c>
      <c r="L287" s="517">
        <v>1</v>
      </c>
      <c r="M287" s="116" t="s">
        <v>1401</v>
      </c>
      <c r="N287" s="116" t="s">
        <v>1401</v>
      </c>
      <c r="O287" s="116" t="s">
        <v>1357</v>
      </c>
      <c r="P287" s="518">
        <v>14702000</v>
      </c>
      <c r="Q287" s="518">
        <v>14702000</v>
      </c>
      <c r="R287" s="116" t="s">
        <v>1452</v>
      </c>
      <c r="S287" s="519" t="s">
        <v>1359</v>
      </c>
      <c r="T287" s="519" t="s">
        <v>1453</v>
      </c>
      <c r="U287" s="519" t="s">
        <v>1454</v>
      </c>
      <c r="V287" s="116">
        <v>3274850</v>
      </c>
      <c r="W287" t="s">
        <v>1762</v>
      </c>
      <c r="X287" s="520">
        <v>43861</v>
      </c>
      <c r="Y287" s="520">
        <v>43854</v>
      </c>
      <c r="Z287" s="520">
        <v>43858</v>
      </c>
      <c r="AA287" s="520">
        <v>43860</v>
      </c>
      <c r="AB287" s="520">
        <v>43861</v>
      </c>
      <c r="AC287" s="520" t="e">
        <f t="shared" si="17"/>
        <v>#VALUE!</v>
      </c>
    </row>
    <row r="288" spans="1:29" ht="15.75" customHeight="1" x14ac:dyDescent="0.25">
      <c r="A288">
        <v>1316</v>
      </c>
      <c r="B288" s="514" t="s">
        <v>1449</v>
      </c>
      <c r="C288" t="s">
        <v>1739</v>
      </c>
      <c r="D288" t="s">
        <v>452</v>
      </c>
      <c r="E288" t="s">
        <v>1373</v>
      </c>
      <c r="F288" s="516">
        <v>18660000</v>
      </c>
      <c r="G288" s="517" t="s">
        <v>680</v>
      </c>
      <c r="H288" s="116" t="s">
        <v>1763</v>
      </c>
      <c r="I288" s="517" t="s">
        <v>680</v>
      </c>
      <c r="J288" s="517" t="s">
        <v>680</v>
      </c>
      <c r="K288" s="517" t="s">
        <v>680</v>
      </c>
      <c r="L288" s="517">
        <v>1</v>
      </c>
      <c r="M288" s="116" t="s">
        <v>1401</v>
      </c>
      <c r="N288" s="116" t="s">
        <v>1401</v>
      </c>
      <c r="O288" s="116" t="s">
        <v>1357</v>
      </c>
      <c r="P288" s="518">
        <v>18660000</v>
      </c>
      <c r="Q288" s="518">
        <v>18660000</v>
      </c>
      <c r="R288" s="116" t="s">
        <v>1452</v>
      </c>
      <c r="S288" s="519" t="s">
        <v>1359</v>
      </c>
      <c r="T288" s="519" t="s">
        <v>1453</v>
      </c>
      <c r="U288" s="519" t="s">
        <v>1454</v>
      </c>
      <c r="V288" s="116">
        <v>3274850</v>
      </c>
      <c r="W288" t="s">
        <v>1763</v>
      </c>
      <c r="X288" s="520">
        <v>43861</v>
      </c>
      <c r="Y288" s="520">
        <v>43854</v>
      </c>
      <c r="Z288" s="520">
        <v>43858</v>
      </c>
      <c r="AA288" s="520">
        <v>43860</v>
      </c>
      <c r="AB288" s="520">
        <v>43861</v>
      </c>
      <c r="AC288" s="520" t="e">
        <f t="shared" si="17"/>
        <v>#VALUE!</v>
      </c>
    </row>
    <row r="289" spans="1:29" ht="15.75" customHeight="1" x14ac:dyDescent="0.25">
      <c r="A289">
        <v>615</v>
      </c>
      <c r="B289" s="514" t="s">
        <v>1449</v>
      </c>
      <c r="C289" t="s">
        <v>1739</v>
      </c>
      <c r="D289" t="s">
        <v>452</v>
      </c>
      <c r="E289" t="s">
        <v>1373</v>
      </c>
      <c r="F289" s="516">
        <v>76879200</v>
      </c>
      <c r="G289" s="517">
        <v>80111701</v>
      </c>
      <c r="H289" s="116" t="s">
        <v>1764</v>
      </c>
      <c r="I289" s="517">
        <v>2</v>
      </c>
      <c r="J289" s="517">
        <v>2</v>
      </c>
      <c r="K289" s="517">
        <v>10</v>
      </c>
      <c r="L289" s="517">
        <v>1</v>
      </c>
      <c r="M289" s="116" t="s">
        <v>1375</v>
      </c>
      <c r="N289" s="116" t="s">
        <v>1377</v>
      </c>
      <c r="O289" s="116" t="s">
        <v>1357</v>
      </c>
      <c r="P289" s="518">
        <v>76879200</v>
      </c>
      <c r="Q289" s="518">
        <v>76879200</v>
      </c>
      <c r="R289" s="116" t="s">
        <v>1452</v>
      </c>
      <c r="S289" s="519" t="s">
        <v>1359</v>
      </c>
      <c r="T289" s="519" t="s">
        <v>1453</v>
      </c>
      <c r="U289" s="519" t="s">
        <v>1454</v>
      </c>
      <c r="V289" s="116">
        <v>3274850</v>
      </c>
      <c r="W289" t="s">
        <v>1765</v>
      </c>
      <c r="X289" s="520">
        <v>43892</v>
      </c>
      <c r="Y289" s="520">
        <v>43875</v>
      </c>
      <c r="Z289" s="520">
        <v>43882</v>
      </c>
      <c r="AA289" s="520">
        <v>43889</v>
      </c>
      <c r="AB289" s="520">
        <v>43892</v>
      </c>
      <c r="AC289" s="520">
        <f t="shared" si="17"/>
        <v>44192</v>
      </c>
    </row>
    <row r="290" spans="1:29" ht="15.75" customHeight="1" x14ac:dyDescent="0.25">
      <c r="A290">
        <v>618</v>
      </c>
      <c r="B290" s="514" t="s">
        <v>1449</v>
      </c>
      <c r="C290" t="s">
        <v>1739</v>
      </c>
      <c r="D290" t="s">
        <v>452</v>
      </c>
      <c r="E290" t="s">
        <v>1373</v>
      </c>
      <c r="F290" s="516">
        <v>75715300</v>
      </c>
      <c r="G290" s="517">
        <v>80111701</v>
      </c>
      <c r="H290" s="116" t="s">
        <v>1755</v>
      </c>
      <c r="I290" s="517">
        <v>2</v>
      </c>
      <c r="J290" s="517">
        <v>2</v>
      </c>
      <c r="K290" s="517">
        <v>10</v>
      </c>
      <c r="L290" s="517">
        <v>1</v>
      </c>
      <c r="M290" s="116" t="s">
        <v>1375</v>
      </c>
      <c r="N290" s="116" t="s">
        <v>1377</v>
      </c>
      <c r="O290" s="116" t="s">
        <v>1357</v>
      </c>
      <c r="P290" s="518">
        <v>75715300</v>
      </c>
      <c r="Q290" s="518">
        <v>75715300</v>
      </c>
      <c r="R290" s="116" t="s">
        <v>1452</v>
      </c>
      <c r="S290" s="519" t="s">
        <v>1359</v>
      </c>
      <c r="T290" s="519" t="s">
        <v>1453</v>
      </c>
      <c r="U290" s="519" t="s">
        <v>1454</v>
      </c>
      <c r="V290" s="116">
        <v>3274850</v>
      </c>
      <c r="W290" t="s">
        <v>1756</v>
      </c>
      <c r="X290" s="520">
        <v>43879</v>
      </c>
      <c r="Y290" s="520">
        <v>43864</v>
      </c>
      <c r="Z290" s="520">
        <v>43871</v>
      </c>
      <c r="AA290" s="520">
        <v>43878</v>
      </c>
      <c r="AB290" s="520">
        <v>43879</v>
      </c>
      <c r="AC290" s="520">
        <f t="shared" si="17"/>
        <v>44179</v>
      </c>
    </row>
    <row r="291" spans="1:29" ht="15.75" customHeight="1" x14ac:dyDescent="0.25">
      <c r="A291">
        <v>616</v>
      </c>
      <c r="B291" s="514" t="s">
        <v>1449</v>
      </c>
      <c r="C291" t="s">
        <v>1739</v>
      </c>
      <c r="D291" t="s">
        <v>452</v>
      </c>
      <c r="E291" t="s">
        <v>1373</v>
      </c>
      <c r="F291" s="516">
        <v>60596960</v>
      </c>
      <c r="G291" s="517">
        <v>80111701</v>
      </c>
      <c r="H291" s="116" t="s">
        <v>1766</v>
      </c>
      <c r="I291" s="517">
        <v>2</v>
      </c>
      <c r="J291" s="517">
        <v>2</v>
      </c>
      <c r="K291" s="517">
        <v>10</v>
      </c>
      <c r="L291" s="517">
        <v>1</v>
      </c>
      <c r="M291" s="116" t="s">
        <v>1375</v>
      </c>
      <c r="N291" s="116" t="s">
        <v>1377</v>
      </c>
      <c r="O291" s="116" t="s">
        <v>1357</v>
      </c>
      <c r="P291" s="518">
        <v>60596960</v>
      </c>
      <c r="Q291" s="518">
        <v>60596960</v>
      </c>
      <c r="R291" s="116" t="s">
        <v>1452</v>
      </c>
      <c r="S291" s="519" t="s">
        <v>1359</v>
      </c>
      <c r="T291" s="519" t="s">
        <v>1453</v>
      </c>
      <c r="U291" s="519" t="s">
        <v>1454</v>
      </c>
      <c r="V291" s="116">
        <v>3274850</v>
      </c>
      <c r="W291" t="s">
        <v>1756</v>
      </c>
      <c r="X291" s="520">
        <v>43892</v>
      </c>
      <c r="Y291" s="520">
        <v>43875</v>
      </c>
      <c r="Z291" s="520">
        <v>43882</v>
      </c>
      <c r="AA291" s="520">
        <v>43889</v>
      </c>
      <c r="AB291" s="520">
        <v>43892</v>
      </c>
      <c r="AC291" s="520">
        <f t="shared" si="17"/>
        <v>44192</v>
      </c>
    </row>
    <row r="292" spans="1:29" ht="15.75" customHeight="1" x14ac:dyDescent="0.25">
      <c r="A292">
        <v>1312</v>
      </c>
      <c r="B292" s="514" t="s">
        <v>1449</v>
      </c>
      <c r="C292" t="s">
        <v>1739</v>
      </c>
      <c r="D292" t="s">
        <v>452</v>
      </c>
      <c r="E292" t="s">
        <v>1373</v>
      </c>
      <c r="F292" s="516">
        <v>14702000</v>
      </c>
      <c r="G292" s="517" t="s">
        <v>680</v>
      </c>
      <c r="H292" s="116" t="s">
        <v>1767</v>
      </c>
      <c r="I292" s="517" t="s">
        <v>680</v>
      </c>
      <c r="J292" s="517" t="s">
        <v>680</v>
      </c>
      <c r="K292" s="517" t="s">
        <v>680</v>
      </c>
      <c r="L292" s="517">
        <v>1</v>
      </c>
      <c r="M292" s="116" t="s">
        <v>1401</v>
      </c>
      <c r="N292" s="116" t="s">
        <v>1401</v>
      </c>
      <c r="O292" s="116" t="s">
        <v>1357</v>
      </c>
      <c r="P292" s="518">
        <v>14702000</v>
      </c>
      <c r="Q292" s="518">
        <v>14702000</v>
      </c>
      <c r="R292" s="116" t="s">
        <v>1452</v>
      </c>
      <c r="S292" s="519" t="s">
        <v>1359</v>
      </c>
      <c r="T292" s="519" t="s">
        <v>1453</v>
      </c>
      <c r="U292" s="519" t="s">
        <v>1454</v>
      </c>
      <c r="V292" s="116">
        <v>3274850</v>
      </c>
      <c r="W292" t="s">
        <v>1767</v>
      </c>
      <c r="X292" s="520">
        <v>43861</v>
      </c>
      <c r="Y292" s="520">
        <v>43854</v>
      </c>
      <c r="Z292" s="520">
        <v>43858</v>
      </c>
      <c r="AA292" s="520">
        <v>43860</v>
      </c>
      <c r="AB292" s="520">
        <v>43861</v>
      </c>
      <c r="AC292" s="520" t="e">
        <f t="shared" si="17"/>
        <v>#VALUE!</v>
      </c>
    </row>
    <row r="293" spans="1:29" ht="15.75" customHeight="1" x14ac:dyDescent="0.25">
      <c r="A293">
        <v>1333</v>
      </c>
      <c r="B293" s="514" t="s">
        <v>1449</v>
      </c>
      <c r="C293" t="s">
        <v>1739</v>
      </c>
      <c r="D293" t="s">
        <v>452</v>
      </c>
      <c r="E293" t="s">
        <v>1373</v>
      </c>
      <c r="F293" s="516">
        <v>52827670</v>
      </c>
      <c r="G293" s="517">
        <v>80111701</v>
      </c>
      <c r="H293" s="116" t="s">
        <v>1457</v>
      </c>
      <c r="I293" s="517">
        <v>4</v>
      </c>
      <c r="J293" s="517">
        <v>4</v>
      </c>
      <c r="K293" s="517">
        <v>8</v>
      </c>
      <c r="L293" s="517">
        <v>1</v>
      </c>
      <c r="M293" s="116" t="s">
        <v>1375</v>
      </c>
      <c r="N293" s="116" t="s">
        <v>1377</v>
      </c>
      <c r="O293" s="116" t="s">
        <v>1357</v>
      </c>
      <c r="P293" s="518">
        <v>52827670</v>
      </c>
      <c r="Q293" s="518">
        <v>52827670</v>
      </c>
      <c r="R293" s="116" t="s">
        <v>1452</v>
      </c>
      <c r="S293" s="519" t="s">
        <v>1359</v>
      </c>
      <c r="T293" s="519" t="s">
        <v>1453</v>
      </c>
      <c r="U293" s="519" t="s">
        <v>1454</v>
      </c>
      <c r="V293" s="116">
        <v>3274850</v>
      </c>
      <c r="W293" t="s">
        <v>1457</v>
      </c>
      <c r="X293" s="520">
        <v>43922</v>
      </c>
      <c r="Y293" s="520">
        <v>43894</v>
      </c>
      <c r="Z293" s="520">
        <v>43901</v>
      </c>
      <c r="AA293" s="520">
        <v>43908</v>
      </c>
      <c r="AB293" s="520">
        <v>43922</v>
      </c>
      <c r="AC293" s="520">
        <f t="shared" si="17"/>
        <v>44162</v>
      </c>
    </row>
    <row r="294" spans="1:29" ht="15.75" customHeight="1" x14ac:dyDescent="0.25">
      <c r="A294">
        <v>1317</v>
      </c>
      <c r="B294" s="514" t="s">
        <v>1449</v>
      </c>
      <c r="C294" t="s">
        <v>1739</v>
      </c>
      <c r="D294" t="s">
        <v>452</v>
      </c>
      <c r="E294" t="s">
        <v>1373</v>
      </c>
      <c r="F294" s="516">
        <v>14708000</v>
      </c>
      <c r="G294" s="517" t="s">
        <v>680</v>
      </c>
      <c r="H294" s="116" t="s">
        <v>1768</v>
      </c>
      <c r="I294" s="517" t="s">
        <v>680</v>
      </c>
      <c r="J294" s="517" t="s">
        <v>680</v>
      </c>
      <c r="K294" s="517" t="s">
        <v>680</v>
      </c>
      <c r="L294" s="517">
        <v>1</v>
      </c>
      <c r="M294" s="116" t="s">
        <v>1401</v>
      </c>
      <c r="N294" s="116" t="s">
        <v>1402</v>
      </c>
      <c r="O294" s="116" t="s">
        <v>1357</v>
      </c>
      <c r="P294" s="518">
        <v>14708000</v>
      </c>
      <c r="Q294" s="518">
        <v>14708000</v>
      </c>
      <c r="R294" s="116" t="s">
        <v>1452</v>
      </c>
      <c r="S294" s="519" t="s">
        <v>1359</v>
      </c>
      <c r="T294" s="519" t="s">
        <v>1453</v>
      </c>
      <c r="U294" s="519" t="s">
        <v>1454</v>
      </c>
      <c r="V294" s="116">
        <v>3274850</v>
      </c>
      <c r="W294" t="s">
        <v>1768</v>
      </c>
      <c r="X294" s="520">
        <v>43861</v>
      </c>
      <c r="Y294" s="520">
        <v>43854</v>
      </c>
      <c r="Z294" s="520">
        <v>43858</v>
      </c>
      <c r="AA294" s="520">
        <v>43860</v>
      </c>
      <c r="AB294" s="520">
        <v>43861</v>
      </c>
      <c r="AC294" s="520" t="e">
        <f t="shared" si="17"/>
        <v>#VALUE!</v>
      </c>
    </row>
    <row r="295" spans="1:29" ht="15.75" customHeight="1" x14ac:dyDescent="0.25">
      <c r="A295">
        <v>613</v>
      </c>
      <c r="B295" s="514" t="s">
        <v>1449</v>
      </c>
      <c r="C295" t="s">
        <v>1739</v>
      </c>
      <c r="D295" t="s">
        <v>452</v>
      </c>
      <c r="E295" t="s">
        <v>1373</v>
      </c>
      <c r="F295" s="516">
        <v>53000710</v>
      </c>
      <c r="G295" s="517">
        <v>80111701</v>
      </c>
      <c r="H295" s="116" t="s">
        <v>1745</v>
      </c>
      <c r="I295" s="517">
        <v>5</v>
      </c>
      <c r="J295" s="517">
        <v>5</v>
      </c>
      <c r="K295" s="517">
        <v>8</v>
      </c>
      <c r="L295" s="517">
        <v>1</v>
      </c>
      <c r="M295" s="116" t="s">
        <v>1375</v>
      </c>
      <c r="N295" s="116" t="s">
        <v>1377</v>
      </c>
      <c r="O295" s="116" t="s">
        <v>1357</v>
      </c>
      <c r="P295" s="518">
        <v>53000710</v>
      </c>
      <c r="Q295" s="518">
        <v>53000710</v>
      </c>
      <c r="R295" s="116" t="s">
        <v>1452</v>
      </c>
      <c r="S295" s="519" t="s">
        <v>1359</v>
      </c>
      <c r="T295" s="519" t="s">
        <v>1453</v>
      </c>
      <c r="U295" s="519" t="s">
        <v>1454</v>
      </c>
      <c r="V295" s="116">
        <v>3274850</v>
      </c>
      <c r="W295" t="s">
        <v>1769</v>
      </c>
      <c r="X295" s="520">
        <v>43970</v>
      </c>
      <c r="Y295" s="520">
        <v>43955</v>
      </c>
      <c r="Z295" s="520">
        <v>43962</v>
      </c>
      <c r="AA295" s="520">
        <v>43969</v>
      </c>
      <c r="AB295" s="520">
        <v>43970</v>
      </c>
      <c r="AC295" s="520">
        <f t="shared" si="17"/>
        <v>44210</v>
      </c>
    </row>
    <row r="296" spans="1:29" ht="15.75" customHeight="1" x14ac:dyDescent="0.25">
      <c r="A296">
        <v>1371</v>
      </c>
      <c r="B296" s="514" t="s">
        <v>1449</v>
      </c>
      <c r="C296" t="s">
        <v>1739</v>
      </c>
      <c r="D296" t="s">
        <v>452</v>
      </c>
      <c r="E296" t="s">
        <v>1559</v>
      </c>
      <c r="F296" s="516">
        <v>7549883</v>
      </c>
      <c r="G296" s="517" t="s">
        <v>680</v>
      </c>
      <c r="H296" s="116" t="s">
        <v>1469</v>
      </c>
      <c r="I296" s="517" t="s">
        <v>680</v>
      </c>
      <c r="J296" s="517" t="s">
        <v>680</v>
      </c>
      <c r="K296" s="517" t="s">
        <v>680</v>
      </c>
      <c r="L296" s="517">
        <v>1</v>
      </c>
      <c r="M296" s="116" t="s">
        <v>1364</v>
      </c>
      <c r="N296" s="116" t="s">
        <v>1364</v>
      </c>
      <c r="O296" s="116" t="s">
        <v>1357</v>
      </c>
      <c r="P296" s="518">
        <v>7549883</v>
      </c>
      <c r="Q296" s="518">
        <v>7549883</v>
      </c>
      <c r="R296" s="116" t="s">
        <v>1452</v>
      </c>
      <c r="S296" s="519" t="s">
        <v>1359</v>
      </c>
      <c r="T296" s="519" t="s">
        <v>1453</v>
      </c>
      <c r="U296" s="519" t="s">
        <v>1454</v>
      </c>
      <c r="V296" s="116">
        <v>3274850</v>
      </c>
      <c r="W296" t="s">
        <v>1469</v>
      </c>
      <c r="X296" s="520">
        <v>44013</v>
      </c>
      <c r="Y296" s="520">
        <v>44013</v>
      </c>
      <c r="Z296" s="520">
        <v>44013</v>
      </c>
      <c r="AA296" s="520">
        <v>44013</v>
      </c>
      <c r="AB296" s="520">
        <v>44013</v>
      </c>
      <c r="AC296" s="520" t="e">
        <f t="shared" si="17"/>
        <v>#VALUE!</v>
      </c>
    </row>
    <row r="297" spans="1:29" ht="15.75" customHeight="1" x14ac:dyDescent="0.25">
      <c r="A297">
        <v>623</v>
      </c>
      <c r="B297" s="514" t="s">
        <v>1449</v>
      </c>
      <c r="C297" t="s">
        <v>1739</v>
      </c>
      <c r="D297" t="s">
        <v>452</v>
      </c>
      <c r="E297" t="s">
        <v>1559</v>
      </c>
      <c r="F297" s="516">
        <v>3559117</v>
      </c>
      <c r="G297" s="517" t="s">
        <v>680</v>
      </c>
      <c r="H297" s="116" t="s">
        <v>1770</v>
      </c>
      <c r="I297" s="517" t="s">
        <v>680</v>
      </c>
      <c r="J297" s="517" t="s">
        <v>680</v>
      </c>
      <c r="K297" s="517" t="s">
        <v>680</v>
      </c>
      <c r="L297" s="517">
        <v>1</v>
      </c>
      <c r="M297" s="116" t="s">
        <v>1364</v>
      </c>
      <c r="N297" s="116" t="s">
        <v>1364</v>
      </c>
      <c r="O297" s="116" t="s">
        <v>1357</v>
      </c>
      <c r="P297" s="518">
        <v>3559117</v>
      </c>
      <c r="Q297" s="518">
        <v>3559117</v>
      </c>
      <c r="R297" s="116" t="s">
        <v>1452</v>
      </c>
      <c r="S297" s="519" t="s">
        <v>1359</v>
      </c>
      <c r="T297" s="519" t="s">
        <v>1453</v>
      </c>
      <c r="U297" s="519" t="s">
        <v>1454</v>
      </c>
      <c r="V297" s="116">
        <v>3274850</v>
      </c>
      <c r="W297" t="s">
        <v>1770</v>
      </c>
      <c r="AC297" s="520" t="e">
        <f t="shared" si="17"/>
        <v>#VALUE!</v>
      </c>
    </row>
    <row r="298" spans="1:29" ht="15.75" customHeight="1" x14ac:dyDescent="0.25">
      <c r="A298">
        <v>1351</v>
      </c>
      <c r="B298" s="514" t="s">
        <v>1416</v>
      </c>
      <c r="C298" t="s">
        <v>92</v>
      </c>
      <c r="D298" t="s">
        <v>86</v>
      </c>
      <c r="E298" t="s">
        <v>1771</v>
      </c>
      <c r="F298" s="516">
        <v>6000000</v>
      </c>
      <c r="G298" s="517">
        <v>80101504</v>
      </c>
      <c r="H298" s="116" t="s">
        <v>1772</v>
      </c>
      <c r="I298" s="517">
        <v>3</v>
      </c>
      <c r="J298" s="517">
        <v>5</v>
      </c>
      <c r="K298" s="517">
        <v>4</v>
      </c>
      <c r="L298" s="517">
        <v>1</v>
      </c>
      <c r="M298" s="116" t="s">
        <v>1423</v>
      </c>
      <c r="N298" s="116" t="s">
        <v>1424</v>
      </c>
      <c r="O298" s="116" t="s">
        <v>1357</v>
      </c>
      <c r="P298" s="518">
        <v>6000000</v>
      </c>
      <c r="Q298" s="518">
        <v>6000000</v>
      </c>
      <c r="R298" s="116" t="s">
        <v>1534</v>
      </c>
      <c r="S298" s="519" t="s">
        <v>1359</v>
      </c>
      <c r="T298" s="519" t="s">
        <v>1535</v>
      </c>
      <c r="U298" s="519" t="s">
        <v>1536</v>
      </c>
      <c r="V298" s="116">
        <v>3274850</v>
      </c>
      <c r="W298" t="s">
        <v>1772</v>
      </c>
      <c r="X298" s="520">
        <v>43974</v>
      </c>
      <c r="Y298" s="520">
        <v>43901</v>
      </c>
      <c r="Z298" s="520">
        <v>43908</v>
      </c>
      <c r="AA298" s="520">
        <v>43972</v>
      </c>
      <c r="AB298" s="520">
        <v>43974</v>
      </c>
      <c r="AC298" s="520">
        <f t="shared" ref="AC298:AC309" si="18">+X298+(K298*30)</f>
        <v>44094</v>
      </c>
    </row>
    <row r="299" spans="1:29" ht="15.75" customHeight="1" x14ac:dyDescent="0.25">
      <c r="A299">
        <v>1350</v>
      </c>
      <c r="B299" s="514" t="s">
        <v>1416</v>
      </c>
      <c r="C299" t="s">
        <v>92</v>
      </c>
      <c r="D299" t="s">
        <v>86</v>
      </c>
      <c r="E299" t="s">
        <v>1771</v>
      </c>
      <c r="F299" s="516">
        <v>14000000</v>
      </c>
      <c r="G299" s="517">
        <v>84111603</v>
      </c>
      <c r="H299" s="116" t="s">
        <v>1773</v>
      </c>
      <c r="I299" s="517">
        <v>3</v>
      </c>
      <c r="J299" s="517">
        <v>4</v>
      </c>
      <c r="K299" s="517">
        <v>3</v>
      </c>
      <c r="L299" s="517">
        <v>1</v>
      </c>
      <c r="M299" s="116" t="s">
        <v>1423</v>
      </c>
      <c r="N299" s="116" t="s">
        <v>1424</v>
      </c>
      <c r="O299" s="116" t="s">
        <v>1357</v>
      </c>
      <c r="P299" s="518">
        <v>14000000</v>
      </c>
      <c r="Q299" s="518">
        <v>14000000</v>
      </c>
      <c r="R299" s="116" t="s">
        <v>1534</v>
      </c>
      <c r="S299" s="519" t="s">
        <v>1359</v>
      </c>
      <c r="T299" s="519" t="s">
        <v>1535</v>
      </c>
      <c r="U299" s="519" t="s">
        <v>1536</v>
      </c>
      <c r="V299" s="116">
        <v>3274850</v>
      </c>
      <c r="W299" t="s">
        <v>1773</v>
      </c>
      <c r="X299" s="520">
        <v>43951</v>
      </c>
      <c r="Y299" s="520">
        <v>43881</v>
      </c>
      <c r="Z299" s="520">
        <v>43903</v>
      </c>
      <c r="AA299" s="520">
        <v>43945</v>
      </c>
      <c r="AB299" s="520">
        <v>43951</v>
      </c>
      <c r="AC299" s="520">
        <f t="shared" si="18"/>
        <v>44041</v>
      </c>
    </row>
    <row r="300" spans="1:29" ht="15.75" customHeight="1" x14ac:dyDescent="0.25">
      <c r="A300">
        <v>1352</v>
      </c>
      <c r="B300" s="514" t="s">
        <v>1416</v>
      </c>
      <c r="C300" t="s">
        <v>92</v>
      </c>
      <c r="D300" t="s">
        <v>86</v>
      </c>
      <c r="E300" t="s">
        <v>1771</v>
      </c>
      <c r="F300" s="516">
        <v>10000000</v>
      </c>
      <c r="G300" s="517" t="s">
        <v>680</v>
      </c>
      <c r="H300" s="116" t="s">
        <v>1469</v>
      </c>
      <c r="I300" s="517" t="s">
        <v>680</v>
      </c>
      <c r="J300" s="517" t="s">
        <v>680</v>
      </c>
      <c r="K300" s="517" t="s">
        <v>680</v>
      </c>
      <c r="L300" s="517">
        <v>1</v>
      </c>
      <c r="M300" s="116" t="s">
        <v>1364</v>
      </c>
      <c r="N300" s="116" t="s">
        <v>1364</v>
      </c>
      <c r="O300" s="116" t="s">
        <v>1357</v>
      </c>
      <c r="P300" s="518">
        <v>10000000</v>
      </c>
      <c r="Q300" s="518">
        <v>10000000</v>
      </c>
      <c r="R300" s="116" t="s">
        <v>1534</v>
      </c>
      <c r="S300" s="519" t="s">
        <v>1359</v>
      </c>
      <c r="T300" s="519" t="s">
        <v>1774</v>
      </c>
      <c r="U300" s="519" t="s">
        <v>1775</v>
      </c>
      <c r="V300" s="116">
        <v>3274850</v>
      </c>
      <c r="W300" t="s">
        <v>1469</v>
      </c>
      <c r="X300" s="520">
        <v>43981</v>
      </c>
      <c r="AB300" s="520">
        <v>43981</v>
      </c>
      <c r="AC300" s="520" t="e">
        <f t="shared" si="18"/>
        <v>#VALUE!</v>
      </c>
    </row>
    <row r="301" spans="1:29" ht="15.75" customHeight="1" x14ac:dyDescent="0.25">
      <c r="A301">
        <v>711</v>
      </c>
      <c r="B301" s="514" t="s">
        <v>1416</v>
      </c>
      <c r="C301" t="s">
        <v>92</v>
      </c>
      <c r="D301" t="s">
        <v>86</v>
      </c>
      <c r="E301" t="s">
        <v>1373</v>
      </c>
      <c r="F301" s="516">
        <v>55052022</v>
      </c>
      <c r="G301" s="517">
        <v>80111701</v>
      </c>
      <c r="H301" s="116" t="s">
        <v>1776</v>
      </c>
      <c r="I301" s="517">
        <v>6</v>
      </c>
      <c r="J301" s="517">
        <v>7</v>
      </c>
      <c r="K301" s="517">
        <v>6</v>
      </c>
      <c r="L301" s="517">
        <v>1</v>
      </c>
      <c r="M301" s="116" t="s">
        <v>1375</v>
      </c>
      <c r="N301" s="116" t="s">
        <v>1377</v>
      </c>
      <c r="O301" s="116" t="s">
        <v>1357</v>
      </c>
      <c r="P301" s="518">
        <v>55052022</v>
      </c>
      <c r="Q301" s="518">
        <v>55052022</v>
      </c>
      <c r="R301" s="116" t="s">
        <v>1534</v>
      </c>
      <c r="S301" s="519" t="s">
        <v>1359</v>
      </c>
      <c r="T301" s="519" t="s">
        <v>1535</v>
      </c>
      <c r="U301" s="519" t="s">
        <v>1536</v>
      </c>
      <c r="V301" s="116">
        <v>3274850</v>
      </c>
      <c r="W301" s="534" t="s">
        <v>1776</v>
      </c>
      <c r="X301" s="535">
        <v>44017</v>
      </c>
      <c r="Y301" s="535">
        <v>43983</v>
      </c>
      <c r="Z301" s="535">
        <v>43988</v>
      </c>
      <c r="AA301" s="535">
        <v>44012</v>
      </c>
      <c r="AB301" s="535">
        <v>44017</v>
      </c>
      <c r="AC301" s="520">
        <f t="shared" si="18"/>
        <v>44197</v>
      </c>
    </row>
    <row r="302" spans="1:29" ht="15.75" customHeight="1" x14ac:dyDescent="0.25">
      <c r="A302">
        <v>709</v>
      </c>
      <c r="B302" s="514" t="s">
        <v>1416</v>
      </c>
      <c r="C302" t="s">
        <v>92</v>
      </c>
      <c r="D302" t="s">
        <v>86</v>
      </c>
      <c r="E302" t="s">
        <v>1373</v>
      </c>
      <c r="F302" s="516">
        <v>80229564</v>
      </c>
      <c r="G302" s="517">
        <v>80111701</v>
      </c>
      <c r="H302" s="116" t="s">
        <v>1777</v>
      </c>
      <c r="I302" s="517">
        <v>3</v>
      </c>
      <c r="J302" s="517">
        <v>4</v>
      </c>
      <c r="K302" s="517">
        <v>11</v>
      </c>
      <c r="L302" s="517">
        <v>1</v>
      </c>
      <c r="M302" s="116" t="s">
        <v>1375</v>
      </c>
      <c r="N302" s="116" t="s">
        <v>1377</v>
      </c>
      <c r="O302" s="116" t="s">
        <v>1357</v>
      </c>
      <c r="P302" s="518">
        <v>80229564</v>
      </c>
      <c r="Q302" s="518">
        <v>80229564</v>
      </c>
      <c r="R302" s="116" t="s">
        <v>1534</v>
      </c>
      <c r="S302" s="519" t="s">
        <v>1359</v>
      </c>
      <c r="T302" s="519" t="s">
        <v>1535</v>
      </c>
      <c r="U302" s="519" t="s">
        <v>1536</v>
      </c>
      <c r="V302" s="116">
        <v>3274850</v>
      </c>
      <c r="W302" s="534" t="s">
        <v>1777</v>
      </c>
      <c r="X302" s="535">
        <v>43890</v>
      </c>
      <c r="Y302" s="535">
        <v>43860</v>
      </c>
      <c r="Z302" s="535">
        <v>43865</v>
      </c>
      <c r="AA302" s="535">
        <v>43886</v>
      </c>
      <c r="AB302" s="535">
        <v>43890</v>
      </c>
      <c r="AC302" s="520">
        <f t="shared" si="18"/>
        <v>44220</v>
      </c>
    </row>
    <row r="303" spans="1:29" ht="15.75" customHeight="1" x14ac:dyDescent="0.25">
      <c r="A303">
        <v>712</v>
      </c>
      <c r="B303" s="514" t="s">
        <v>1416</v>
      </c>
      <c r="C303" t="s">
        <v>92</v>
      </c>
      <c r="D303" t="s">
        <v>86</v>
      </c>
      <c r="E303" t="s">
        <v>1373</v>
      </c>
      <c r="F303" s="516">
        <v>72384136</v>
      </c>
      <c r="G303" s="517">
        <v>80111701</v>
      </c>
      <c r="H303" s="116" t="s">
        <v>1778</v>
      </c>
      <c r="I303" s="517">
        <v>3</v>
      </c>
      <c r="J303" s="517">
        <v>4</v>
      </c>
      <c r="K303" s="517">
        <v>11</v>
      </c>
      <c r="L303" s="517">
        <v>1</v>
      </c>
      <c r="M303" s="116" t="s">
        <v>1375</v>
      </c>
      <c r="N303" s="116" t="s">
        <v>1377</v>
      </c>
      <c r="O303" s="116" t="s">
        <v>1357</v>
      </c>
      <c r="P303" s="518">
        <v>72384136</v>
      </c>
      <c r="Q303" s="518">
        <v>72384136</v>
      </c>
      <c r="R303" s="116" t="s">
        <v>1534</v>
      </c>
      <c r="S303" s="519" t="s">
        <v>1359</v>
      </c>
      <c r="T303" s="519" t="s">
        <v>1535</v>
      </c>
      <c r="U303" s="519" t="s">
        <v>1536</v>
      </c>
      <c r="V303" s="116">
        <v>3274850</v>
      </c>
      <c r="W303" s="534" t="s">
        <v>1778</v>
      </c>
      <c r="X303" s="535">
        <v>43890</v>
      </c>
      <c r="Y303" s="535">
        <v>43860</v>
      </c>
      <c r="Z303" s="535">
        <v>43865</v>
      </c>
      <c r="AA303" s="535">
        <v>43886</v>
      </c>
      <c r="AB303" s="535">
        <v>43890</v>
      </c>
      <c r="AC303" s="520">
        <f t="shared" si="18"/>
        <v>44220</v>
      </c>
    </row>
    <row r="304" spans="1:29" ht="15.75" customHeight="1" x14ac:dyDescent="0.25">
      <c r="A304">
        <v>1353</v>
      </c>
      <c r="B304" s="514" t="s">
        <v>1416</v>
      </c>
      <c r="C304" t="s">
        <v>92</v>
      </c>
      <c r="D304" t="s">
        <v>86</v>
      </c>
      <c r="E304" t="s">
        <v>1373</v>
      </c>
      <c r="F304" s="516">
        <v>16164181</v>
      </c>
      <c r="G304" s="517" t="s">
        <v>680</v>
      </c>
      <c r="H304" s="116" t="s">
        <v>1469</v>
      </c>
      <c r="I304" s="517" t="s">
        <v>680</v>
      </c>
      <c r="J304" s="517" t="s">
        <v>680</v>
      </c>
      <c r="K304" s="517" t="s">
        <v>680</v>
      </c>
      <c r="L304" s="517">
        <v>1</v>
      </c>
      <c r="M304" s="116" t="s">
        <v>1364</v>
      </c>
      <c r="N304" s="116" t="s">
        <v>1364</v>
      </c>
      <c r="O304" s="116" t="s">
        <v>1357</v>
      </c>
      <c r="P304" s="518">
        <v>16164181</v>
      </c>
      <c r="Q304" s="518">
        <v>86638364</v>
      </c>
      <c r="R304" s="116" t="s">
        <v>1534</v>
      </c>
      <c r="S304" s="519" t="s">
        <v>1359</v>
      </c>
      <c r="T304" s="519" t="s">
        <v>1774</v>
      </c>
      <c r="U304" s="519" t="s">
        <v>1775</v>
      </c>
      <c r="V304" s="116">
        <v>3274850</v>
      </c>
      <c r="W304" t="s">
        <v>1469</v>
      </c>
      <c r="X304" s="520">
        <v>43981</v>
      </c>
      <c r="AB304" s="520">
        <v>43981</v>
      </c>
      <c r="AC304" s="520" t="e">
        <f t="shared" si="18"/>
        <v>#VALUE!</v>
      </c>
    </row>
    <row r="305" spans="1:29" ht="15.75" customHeight="1" x14ac:dyDescent="0.25">
      <c r="A305">
        <v>1348</v>
      </c>
      <c r="B305" s="514" t="s">
        <v>1416</v>
      </c>
      <c r="C305" t="s">
        <v>92</v>
      </c>
      <c r="D305" t="s">
        <v>86</v>
      </c>
      <c r="E305" t="s">
        <v>1373</v>
      </c>
      <c r="F305" s="516">
        <v>6408800</v>
      </c>
      <c r="G305" s="517" t="s">
        <v>680</v>
      </c>
      <c r="H305" s="116" t="s">
        <v>1779</v>
      </c>
      <c r="I305" s="517" t="s">
        <v>680</v>
      </c>
      <c r="J305" s="517" t="s">
        <v>680</v>
      </c>
      <c r="K305" s="517" t="s">
        <v>680</v>
      </c>
      <c r="L305" s="517">
        <v>1</v>
      </c>
      <c r="M305" s="116" t="s">
        <v>1401</v>
      </c>
      <c r="N305" s="116" t="s">
        <v>1402</v>
      </c>
      <c r="O305" s="116" t="s">
        <v>1357</v>
      </c>
      <c r="P305" s="518">
        <v>6408800</v>
      </c>
      <c r="Q305" s="518">
        <v>6408800</v>
      </c>
      <c r="R305" s="116" t="s">
        <v>1534</v>
      </c>
      <c r="S305" s="519" t="s">
        <v>1359</v>
      </c>
      <c r="T305" s="519" t="s">
        <v>1774</v>
      </c>
      <c r="U305" s="519" t="s">
        <v>1775</v>
      </c>
      <c r="V305" s="116">
        <v>3274850</v>
      </c>
      <c r="W305" t="s">
        <v>1779</v>
      </c>
      <c r="X305" s="520">
        <v>43860</v>
      </c>
      <c r="AB305" s="520">
        <v>43860</v>
      </c>
      <c r="AC305" s="520" t="e">
        <f t="shared" si="18"/>
        <v>#VALUE!</v>
      </c>
    </row>
    <row r="306" spans="1:29" ht="15.75" customHeight="1" x14ac:dyDescent="0.25">
      <c r="A306">
        <v>710</v>
      </c>
      <c r="B306" s="514" t="s">
        <v>1416</v>
      </c>
      <c r="C306" t="s">
        <v>92</v>
      </c>
      <c r="D306" t="s">
        <v>86</v>
      </c>
      <c r="E306" t="s">
        <v>1373</v>
      </c>
      <c r="F306" s="516">
        <v>86638364</v>
      </c>
      <c r="G306" s="517">
        <v>80111701</v>
      </c>
      <c r="H306" s="116" t="s">
        <v>1780</v>
      </c>
      <c r="I306" s="517">
        <v>3</v>
      </c>
      <c r="J306" s="517">
        <v>4</v>
      </c>
      <c r="K306" s="517">
        <v>11</v>
      </c>
      <c r="L306" s="517">
        <v>1</v>
      </c>
      <c r="M306" s="116" t="s">
        <v>1375</v>
      </c>
      <c r="N306" s="116" t="s">
        <v>1377</v>
      </c>
      <c r="O306" s="116" t="s">
        <v>1357</v>
      </c>
      <c r="P306" s="518">
        <v>86638364</v>
      </c>
      <c r="Q306" s="518">
        <v>86638364</v>
      </c>
      <c r="R306" s="116" t="s">
        <v>1534</v>
      </c>
      <c r="S306" s="519" t="s">
        <v>1359</v>
      </c>
      <c r="T306" s="519" t="s">
        <v>1535</v>
      </c>
      <c r="U306" s="519" t="s">
        <v>1536</v>
      </c>
      <c r="V306" s="116">
        <v>3274850</v>
      </c>
      <c r="W306" s="534" t="s">
        <v>1780</v>
      </c>
      <c r="X306" s="535">
        <v>43890</v>
      </c>
      <c r="Y306" s="535">
        <v>43860</v>
      </c>
      <c r="Z306" s="535">
        <v>43865</v>
      </c>
      <c r="AA306" s="535">
        <v>43886</v>
      </c>
      <c r="AB306" s="535">
        <v>43890</v>
      </c>
      <c r="AC306" s="520">
        <f t="shared" si="18"/>
        <v>44220</v>
      </c>
    </row>
    <row r="307" spans="1:29" ht="15.75" customHeight="1" x14ac:dyDescent="0.25">
      <c r="A307">
        <v>1349</v>
      </c>
      <c r="B307" s="514" t="s">
        <v>1416</v>
      </c>
      <c r="C307" t="s">
        <v>92</v>
      </c>
      <c r="D307" t="s">
        <v>86</v>
      </c>
      <c r="E307" t="s">
        <v>1373</v>
      </c>
      <c r="F307" s="516">
        <v>38734933</v>
      </c>
      <c r="G307" s="517" t="s">
        <v>680</v>
      </c>
      <c r="H307" s="116" t="s">
        <v>1781</v>
      </c>
      <c r="I307" s="517" t="s">
        <v>680</v>
      </c>
      <c r="J307" s="517" t="s">
        <v>680</v>
      </c>
      <c r="K307" s="517" t="s">
        <v>680</v>
      </c>
      <c r="L307" s="517">
        <v>1</v>
      </c>
      <c r="M307" s="116" t="s">
        <v>1401</v>
      </c>
      <c r="N307" s="116" t="s">
        <v>1402</v>
      </c>
      <c r="O307" s="116" t="s">
        <v>1357</v>
      </c>
      <c r="P307" s="518">
        <v>38734933</v>
      </c>
      <c r="Q307" s="518">
        <v>38734933</v>
      </c>
      <c r="R307" s="116" t="s">
        <v>1534</v>
      </c>
      <c r="S307" s="519" t="s">
        <v>1359</v>
      </c>
      <c r="T307" s="519" t="s">
        <v>1774</v>
      </c>
      <c r="U307" s="519" t="s">
        <v>1775</v>
      </c>
      <c r="V307" s="116">
        <v>3274850</v>
      </c>
      <c r="W307" t="s">
        <v>1781</v>
      </c>
      <c r="X307" s="520">
        <v>43860</v>
      </c>
      <c r="AB307" s="520">
        <v>43860</v>
      </c>
      <c r="AC307" s="520" t="e">
        <f t="shared" si="18"/>
        <v>#VALUE!</v>
      </c>
    </row>
    <row r="308" spans="1:29" ht="15.75" customHeight="1" x14ac:dyDescent="0.25">
      <c r="A308">
        <v>647</v>
      </c>
      <c r="B308" s="514" t="s">
        <v>834</v>
      </c>
      <c r="C308" t="s">
        <v>475</v>
      </c>
      <c r="D308" t="s">
        <v>474</v>
      </c>
      <c r="E308" t="s">
        <v>1354</v>
      </c>
      <c r="F308" s="516">
        <v>12000000</v>
      </c>
      <c r="G308" s="517" t="s">
        <v>680</v>
      </c>
      <c r="H308" s="116" t="s">
        <v>1782</v>
      </c>
      <c r="I308" s="517">
        <v>5</v>
      </c>
      <c r="J308" s="517">
        <v>5</v>
      </c>
      <c r="K308" s="517">
        <v>11</v>
      </c>
      <c r="L308" s="517">
        <v>1</v>
      </c>
      <c r="M308" s="116" t="s">
        <v>1356</v>
      </c>
      <c r="N308" s="116" t="s">
        <v>1356</v>
      </c>
      <c r="O308" s="116" t="s">
        <v>1357</v>
      </c>
      <c r="P308" s="518">
        <v>12000000</v>
      </c>
      <c r="Q308" s="518">
        <v>12000000</v>
      </c>
      <c r="R308" s="116" t="s">
        <v>1452</v>
      </c>
      <c r="S308" s="519" t="s">
        <v>1359</v>
      </c>
      <c r="T308" s="519" t="s">
        <v>1453</v>
      </c>
      <c r="U308" s="519" t="s">
        <v>1454</v>
      </c>
      <c r="V308" s="116">
        <v>3274850</v>
      </c>
      <c r="W308" t="s">
        <v>1782</v>
      </c>
      <c r="X308" s="520">
        <v>43980</v>
      </c>
      <c r="Y308" s="520">
        <v>43965</v>
      </c>
      <c r="Z308" s="520">
        <v>43972</v>
      </c>
      <c r="AA308" s="520">
        <v>43979</v>
      </c>
      <c r="AB308" s="520">
        <v>43980</v>
      </c>
      <c r="AC308" s="520">
        <f t="shared" si="18"/>
        <v>44310</v>
      </c>
    </row>
    <row r="309" spans="1:29" ht="15.75" customHeight="1" x14ac:dyDescent="0.25">
      <c r="A309">
        <v>646</v>
      </c>
      <c r="B309" s="514" t="s">
        <v>834</v>
      </c>
      <c r="C309" t="s">
        <v>475</v>
      </c>
      <c r="D309" t="s">
        <v>474</v>
      </c>
      <c r="E309" t="s">
        <v>1354</v>
      </c>
      <c r="F309" s="516">
        <v>148608000</v>
      </c>
      <c r="G309" s="517" t="s">
        <v>680</v>
      </c>
      <c r="H309" s="116" t="s">
        <v>1783</v>
      </c>
      <c r="I309" s="517">
        <v>5</v>
      </c>
      <c r="J309" s="517">
        <v>5</v>
      </c>
      <c r="K309" s="517">
        <v>11</v>
      </c>
      <c r="L309" s="517">
        <v>1</v>
      </c>
      <c r="M309" s="116" t="s">
        <v>1356</v>
      </c>
      <c r="N309" s="116" t="s">
        <v>1356</v>
      </c>
      <c r="O309" s="116" t="s">
        <v>1357</v>
      </c>
      <c r="P309" s="518">
        <v>148608000</v>
      </c>
      <c r="Q309" s="518">
        <v>148608000</v>
      </c>
      <c r="R309" s="116" t="s">
        <v>1452</v>
      </c>
      <c r="S309" s="519" t="s">
        <v>1359</v>
      </c>
      <c r="T309" s="519" t="s">
        <v>1453</v>
      </c>
      <c r="U309" s="519" t="s">
        <v>1454</v>
      </c>
      <c r="V309" s="116">
        <v>3274850</v>
      </c>
      <c r="W309" t="s">
        <v>1783</v>
      </c>
      <c r="X309" s="520">
        <v>43980</v>
      </c>
      <c r="Y309" s="520">
        <v>43965</v>
      </c>
      <c r="Z309" s="520">
        <v>43972</v>
      </c>
      <c r="AA309" s="520">
        <v>43979</v>
      </c>
      <c r="AB309" s="520">
        <v>43980</v>
      </c>
      <c r="AC309" s="520">
        <f t="shared" si="18"/>
        <v>44310</v>
      </c>
    </row>
    <row r="310" spans="1:29" ht="15.75" customHeight="1" x14ac:dyDescent="0.25">
      <c r="A310">
        <v>565</v>
      </c>
      <c r="B310" s="514" t="s">
        <v>1404</v>
      </c>
      <c r="C310" t="s">
        <v>1784</v>
      </c>
      <c r="D310" t="s">
        <v>500</v>
      </c>
      <c r="E310" t="s">
        <v>1354</v>
      </c>
      <c r="F310" s="516">
        <v>78000000</v>
      </c>
      <c r="G310" s="517" t="s">
        <v>680</v>
      </c>
      <c r="H310" s="116" t="s">
        <v>1785</v>
      </c>
      <c r="I310" s="517">
        <v>2</v>
      </c>
      <c r="J310" s="517">
        <v>2</v>
      </c>
      <c r="K310" s="517">
        <v>6</v>
      </c>
      <c r="L310" s="517">
        <v>1</v>
      </c>
      <c r="M310" s="116" t="s">
        <v>1356</v>
      </c>
      <c r="N310" s="116" t="s">
        <v>1356</v>
      </c>
      <c r="O310" s="116" t="s">
        <v>1357</v>
      </c>
      <c r="P310" s="518">
        <v>78000000</v>
      </c>
      <c r="Q310" s="518">
        <v>78000000</v>
      </c>
      <c r="R310" s="116" t="s">
        <v>1367</v>
      </c>
      <c r="S310" s="519" t="s">
        <v>1359</v>
      </c>
      <c r="T310" s="519" t="s">
        <v>1786</v>
      </c>
      <c r="U310" s="519" t="s">
        <v>1787</v>
      </c>
      <c r="V310" s="116">
        <v>3274850</v>
      </c>
      <c r="W310" t="s">
        <v>1785</v>
      </c>
      <c r="X310" s="520">
        <v>44025</v>
      </c>
      <c r="AB310" s="520">
        <v>44025</v>
      </c>
      <c r="AC310" s="520">
        <f t="shared" ref="AC310:AC324" si="19">+X310+(30*K310)</f>
        <v>44205</v>
      </c>
    </row>
    <row r="311" spans="1:29" ht="15.75" customHeight="1" x14ac:dyDescent="0.25">
      <c r="A311">
        <v>566</v>
      </c>
      <c r="B311" s="514" t="s">
        <v>1404</v>
      </c>
      <c r="C311" t="s">
        <v>1784</v>
      </c>
      <c r="D311" t="s">
        <v>500</v>
      </c>
      <c r="E311" t="s">
        <v>1354</v>
      </c>
      <c r="F311" s="516">
        <v>400000000</v>
      </c>
      <c r="G311" s="517" t="s">
        <v>680</v>
      </c>
      <c r="H311" s="116" t="s">
        <v>1788</v>
      </c>
      <c r="I311" s="517">
        <v>2</v>
      </c>
      <c r="J311" s="517">
        <v>2</v>
      </c>
      <c r="K311" s="517">
        <v>6</v>
      </c>
      <c r="L311" s="517">
        <v>1</v>
      </c>
      <c r="M311" s="116" t="s">
        <v>1356</v>
      </c>
      <c r="N311" s="116" t="s">
        <v>1356</v>
      </c>
      <c r="O311" s="116" t="s">
        <v>1357</v>
      </c>
      <c r="P311" s="518">
        <v>400000000</v>
      </c>
      <c r="Q311" s="518">
        <v>400000000</v>
      </c>
      <c r="R311" s="116" t="s">
        <v>1367</v>
      </c>
      <c r="S311" s="519" t="s">
        <v>1359</v>
      </c>
      <c r="T311" s="519" t="s">
        <v>1368</v>
      </c>
      <c r="U311" s="519" t="s">
        <v>1369</v>
      </c>
      <c r="V311" s="116">
        <v>3274850</v>
      </c>
      <c r="W311" t="s">
        <v>1788</v>
      </c>
      <c r="X311" s="520">
        <v>43941</v>
      </c>
      <c r="AB311" s="520">
        <v>44074</v>
      </c>
      <c r="AC311" s="520">
        <f t="shared" si="19"/>
        <v>44121</v>
      </c>
    </row>
    <row r="312" spans="1:29" ht="15.75" customHeight="1" x14ac:dyDescent="0.25">
      <c r="A312">
        <v>567</v>
      </c>
      <c r="B312" s="514" t="s">
        <v>1404</v>
      </c>
      <c r="C312" t="s">
        <v>1784</v>
      </c>
      <c r="D312" t="s">
        <v>500</v>
      </c>
      <c r="E312" t="s">
        <v>1354</v>
      </c>
      <c r="F312" s="516">
        <v>50000000</v>
      </c>
      <c r="G312" s="517" t="s">
        <v>680</v>
      </c>
      <c r="H312" s="116" t="s">
        <v>1789</v>
      </c>
      <c r="I312" s="517">
        <v>2</v>
      </c>
      <c r="J312" s="517">
        <v>2</v>
      </c>
      <c r="K312" s="517">
        <v>7</v>
      </c>
      <c r="L312" s="517">
        <v>1</v>
      </c>
      <c r="M312" s="116" t="s">
        <v>1356</v>
      </c>
      <c r="N312" s="116" t="s">
        <v>1356</v>
      </c>
      <c r="O312" s="116" t="s">
        <v>1357</v>
      </c>
      <c r="P312" s="518">
        <v>50000000</v>
      </c>
      <c r="Q312" s="518">
        <v>50000000</v>
      </c>
      <c r="R312" s="116" t="s">
        <v>1367</v>
      </c>
      <c r="S312" s="519" t="s">
        <v>1359</v>
      </c>
      <c r="T312" s="519" t="s">
        <v>1368</v>
      </c>
      <c r="U312" s="519" t="s">
        <v>1369</v>
      </c>
      <c r="V312" s="116">
        <v>3274850</v>
      </c>
      <c r="W312" t="s">
        <v>1789</v>
      </c>
      <c r="X312" s="520">
        <v>43997</v>
      </c>
      <c r="AB312" s="520">
        <v>44130</v>
      </c>
      <c r="AC312" s="520">
        <f t="shared" si="19"/>
        <v>44207</v>
      </c>
    </row>
    <row r="313" spans="1:29" ht="15.75" customHeight="1" x14ac:dyDescent="0.25">
      <c r="A313">
        <v>568</v>
      </c>
      <c r="B313" s="514" t="s">
        <v>1404</v>
      </c>
      <c r="C313" t="s">
        <v>1784</v>
      </c>
      <c r="D313" t="s">
        <v>500</v>
      </c>
      <c r="E313" t="s">
        <v>1354</v>
      </c>
      <c r="F313" s="516">
        <v>50000000</v>
      </c>
      <c r="G313" s="517" t="s">
        <v>680</v>
      </c>
      <c r="H313" s="116" t="s">
        <v>1790</v>
      </c>
      <c r="I313" s="517">
        <v>2</v>
      </c>
      <c r="J313" s="517">
        <v>2</v>
      </c>
      <c r="K313" s="517">
        <v>7</v>
      </c>
      <c r="L313" s="517">
        <v>1</v>
      </c>
      <c r="M313" s="116" t="s">
        <v>1356</v>
      </c>
      <c r="N313" s="116" t="s">
        <v>1356</v>
      </c>
      <c r="O313" s="116" t="s">
        <v>1357</v>
      </c>
      <c r="P313" s="518">
        <v>50000000</v>
      </c>
      <c r="Q313" s="518">
        <v>50000000</v>
      </c>
      <c r="R313" s="116" t="s">
        <v>1367</v>
      </c>
      <c r="S313" s="519" t="s">
        <v>1359</v>
      </c>
      <c r="T313" s="519" t="s">
        <v>1368</v>
      </c>
      <c r="U313" s="519" t="s">
        <v>1369</v>
      </c>
      <c r="V313" s="116">
        <v>3274850</v>
      </c>
      <c r="W313" t="s">
        <v>1790</v>
      </c>
      <c r="X313" s="520">
        <v>43927</v>
      </c>
      <c r="AB313" s="520">
        <v>44134</v>
      </c>
      <c r="AC313" s="520">
        <f t="shared" si="19"/>
        <v>44137</v>
      </c>
    </row>
    <row r="314" spans="1:29" ht="15.75" customHeight="1" x14ac:dyDescent="0.25">
      <c r="A314">
        <v>1315</v>
      </c>
      <c r="B314" s="514" t="s">
        <v>1404</v>
      </c>
      <c r="C314" t="s">
        <v>1784</v>
      </c>
      <c r="D314" t="s">
        <v>500</v>
      </c>
      <c r="E314" t="s">
        <v>1373</v>
      </c>
      <c r="F314" s="516">
        <v>29412000</v>
      </c>
      <c r="G314" s="517" t="s">
        <v>680</v>
      </c>
      <c r="H314" s="116" t="s">
        <v>1791</v>
      </c>
      <c r="I314" s="517" t="s">
        <v>680</v>
      </c>
      <c r="J314" s="517" t="s">
        <v>680</v>
      </c>
      <c r="K314" s="517" t="s">
        <v>680</v>
      </c>
      <c r="L314" s="517">
        <v>1</v>
      </c>
      <c r="M314" s="116" t="s">
        <v>1401</v>
      </c>
      <c r="N314" s="116" t="s">
        <v>1402</v>
      </c>
      <c r="O314" s="116" t="s">
        <v>1357</v>
      </c>
      <c r="P314" s="518">
        <v>29412000</v>
      </c>
      <c r="Q314" s="518">
        <v>29412000</v>
      </c>
      <c r="R314" s="116" t="s">
        <v>1367</v>
      </c>
      <c r="S314" s="519" t="s">
        <v>1359</v>
      </c>
      <c r="T314" s="519" t="s">
        <v>1368</v>
      </c>
      <c r="U314" s="519" t="s">
        <v>1369</v>
      </c>
      <c r="V314" s="116">
        <v>3274850</v>
      </c>
      <c r="W314" t="s">
        <v>1791</v>
      </c>
      <c r="X314" s="520">
        <v>43862</v>
      </c>
      <c r="AB314" s="520">
        <v>43861</v>
      </c>
      <c r="AC314" s="520" t="e">
        <f t="shared" si="19"/>
        <v>#VALUE!</v>
      </c>
    </row>
    <row r="315" spans="1:29" ht="15.75" customHeight="1" x14ac:dyDescent="0.25">
      <c r="A315">
        <v>558</v>
      </c>
      <c r="B315" s="514" t="s">
        <v>1404</v>
      </c>
      <c r="C315" t="s">
        <v>1784</v>
      </c>
      <c r="D315" t="s">
        <v>500</v>
      </c>
      <c r="E315" t="s">
        <v>1373</v>
      </c>
      <c r="F315" s="516">
        <v>62160000</v>
      </c>
      <c r="G315" s="517">
        <v>80111701</v>
      </c>
      <c r="H315" s="116" t="s">
        <v>1792</v>
      </c>
      <c r="I315" s="517">
        <v>1</v>
      </c>
      <c r="J315" s="517">
        <v>1</v>
      </c>
      <c r="K315" s="517">
        <v>10</v>
      </c>
      <c r="L315" s="517">
        <v>1</v>
      </c>
      <c r="M315" s="116" t="s">
        <v>1375</v>
      </c>
      <c r="N315" s="116" t="s">
        <v>1377</v>
      </c>
      <c r="O315" s="116" t="s">
        <v>1357</v>
      </c>
      <c r="P315" s="518">
        <v>62160000</v>
      </c>
      <c r="Q315" s="518">
        <v>62160000</v>
      </c>
      <c r="R315" s="116" t="s">
        <v>1367</v>
      </c>
      <c r="S315" s="519" t="s">
        <v>1359</v>
      </c>
      <c r="T315" s="519" t="s">
        <v>1368</v>
      </c>
      <c r="U315" s="519" t="s">
        <v>1369</v>
      </c>
      <c r="V315" s="116">
        <v>3274850</v>
      </c>
      <c r="W315" t="s">
        <v>1792</v>
      </c>
      <c r="X315" s="520">
        <v>43871</v>
      </c>
      <c r="Y315" s="520">
        <v>43850</v>
      </c>
      <c r="Z315" s="520">
        <v>43857</v>
      </c>
      <c r="AA315" s="520">
        <v>43864</v>
      </c>
      <c r="AB315" s="520">
        <v>43871</v>
      </c>
      <c r="AC315" s="520">
        <f t="shared" si="19"/>
        <v>44171</v>
      </c>
    </row>
    <row r="316" spans="1:29" ht="15.75" customHeight="1" x14ac:dyDescent="0.25">
      <c r="A316">
        <v>556</v>
      </c>
      <c r="B316" s="514" t="s">
        <v>1404</v>
      </c>
      <c r="C316" t="s">
        <v>1784</v>
      </c>
      <c r="D316" t="s">
        <v>500</v>
      </c>
      <c r="E316" t="s">
        <v>1373</v>
      </c>
      <c r="F316" s="516">
        <v>46323000</v>
      </c>
      <c r="G316" s="517">
        <v>80111701</v>
      </c>
      <c r="H316" s="116" t="s">
        <v>1793</v>
      </c>
      <c r="I316" s="517">
        <v>1</v>
      </c>
      <c r="J316" s="517">
        <v>1</v>
      </c>
      <c r="K316" s="517">
        <v>10</v>
      </c>
      <c r="L316" s="517">
        <v>1</v>
      </c>
      <c r="M316" s="116" t="s">
        <v>1375</v>
      </c>
      <c r="N316" s="116" t="s">
        <v>1377</v>
      </c>
      <c r="O316" s="116" t="s">
        <v>1357</v>
      </c>
      <c r="P316" s="518">
        <v>46323000</v>
      </c>
      <c r="Q316" s="518">
        <v>46323000</v>
      </c>
      <c r="R316" s="116" t="s">
        <v>1367</v>
      </c>
      <c r="S316" s="519" t="s">
        <v>1359</v>
      </c>
      <c r="T316" s="519" t="s">
        <v>1368</v>
      </c>
      <c r="U316" s="519" t="s">
        <v>1369</v>
      </c>
      <c r="V316" s="116">
        <v>3274850</v>
      </c>
      <c r="W316" t="s">
        <v>1793</v>
      </c>
      <c r="X316" s="520">
        <v>43871</v>
      </c>
      <c r="Y316" s="520">
        <v>43850</v>
      </c>
      <c r="Z316" s="520">
        <v>43857</v>
      </c>
      <c r="AA316" s="520">
        <v>43864</v>
      </c>
      <c r="AB316" s="520">
        <v>43871</v>
      </c>
      <c r="AC316" s="520">
        <f t="shared" si="19"/>
        <v>44171</v>
      </c>
    </row>
    <row r="317" spans="1:29" ht="15.75" customHeight="1" x14ac:dyDescent="0.25">
      <c r="A317">
        <v>1309</v>
      </c>
      <c r="B317" s="514" t="s">
        <v>1404</v>
      </c>
      <c r="C317" t="s">
        <v>1784</v>
      </c>
      <c r="D317" t="s">
        <v>500</v>
      </c>
      <c r="E317" t="s">
        <v>1373</v>
      </c>
      <c r="F317" s="516">
        <v>7354000</v>
      </c>
      <c r="G317" s="517" t="s">
        <v>680</v>
      </c>
      <c r="H317" s="116" t="s">
        <v>1794</v>
      </c>
      <c r="I317" s="517" t="s">
        <v>680</v>
      </c>
      <c r="J317" s="517" t="s">
        <v>680</v>
      </c>
      <c r="K317" s="517" t="s">
        <v>680</v>
      </c>
      <c r="L317" s="517">
        <v>1</v>
      </c>
      <c r="M317" s="116" t="s">
        <v>1401</v>
      </c>
      <c r="N317" s="116" t="s">
        <v>1402</v>
      </c>
      <c r="O317" s="116" t="s">
        <v>1357</v>
      </c>
      <c r="P317" s="518">
        <v>7354000</v>
      </c>
      <c r="Q317" s="518">
        <v>7354000</v>
      </c>
      <c r="R317" s="116" t="s">
        <v>1367</v>
      </c>
      <c r="S317" s="519" t="s">
        <v>1359</v>
      </c>
      <c r="T317" s="519" t="s">
        <v>1368</v>
      </c>
      <c r="U317" s="519" t="s">
        <v>1369</v>
      </c>
      <c r="V317" s="116">
        <v>3274850</v>
      </c>
      <c r="W317" t="s">
        <v>1794</v>
      </c>
      <c r="X317" s="520">
        <v>43862</v>
      </c>
      <c r="AB317" s="520">
        <v>43861</v>
      </c>
      <c r="AC317" s="520" t="e">
        <f t="shared" si="19"/>
        <v>#VALUE!</v>
      </c>
    </row>
    <row r="318" spans="1:29" ht="15.75" customHeight="1" x14ac:dyDescent="0.25">
      <c r="A318">
        <v>557</v>
      </c>
      <c r="B318" s="514" t="s">
        <v>1404</v>
      </c>
      <c r="C318" t="s">
        <v>1784</v>
      </c>
      <c r="D318" t="s">
        <v>500</v>
      </c>
      <c r="E318" t="s">
        <v>1373</v>
      </c>
      <c r="F318" s="516">
        <v>68391000</v>
      </c>
      <c r="G318" s="517">
        <v>80111701</v>
      </c>
      <c r="H318" s="116" t="s">
        <v>1795</v>
      </c>
      <c r="I318" s="517">
        <v>1</v>
      </c>
      <c r="J318" s="517">
        <v>1</v>
      </c>
      <c r="K318" s="517">
        <v>10</v>
      </c>
      <c r="L318" s="517">
        <v>1</v>
      </c>
      <c r="M318" s="116" t="s">
        <v>1375</v>
      </c>
      <c r="N318" s="116" t="s">
        <v>1377</v>
      </c>
      <c r="O318" s="116" t="s">
        <v>1357</v>
      </c>
      <c r="P318" s="518">
        <v>68391000</v>
      </c>
      <c r="Q318" s="518">
        <v>68391000</v>
      </c>
      <c r="R318" s="116" t="s">
        <v>1367</v>
      </c>
      <c r="S318" s="519" t="s">
        <v>1359</v>
      </c>
      <c r="T318" s="519" t="s">
        <v>1368</v>
      </c>
      <c r="U318" s="519" t="s">
        <v>1369</v>
      </c>
      <c r="V318" s="116">
        <v>3274850</v>
      </c>
      <c r="W318" t="s">
        <v>1795</v>
      </c>
      <c r="X318" s="520">
        <v>43871</v>
      </c>
      <c r="Y318" s="520">
        <v>43850</v>
      </c>
      <c r="Z318" s="520">
        <v>43857</v>
      </c>
      <c r="AA318" s="520">
        <v>43864</v>
      </c>
      <c r="AB318" s="520">
        <v>43871</v>
      </c>
      <c r="AC318" s="520">
        <f t="shared" si="19"/>
        <v>44171</v>
      </c>
    </row>
    <row r="319" spans="1:29" ht="15.75" customHeight="1" x14ac:dyDescent="0.25">
      <c r="A319">
        <v>559</v>
      </c>
      <c r="B319" s="514" t="s">
        <v>1404</v>
      </c>
      <c r="C319" t="s">
        <v>1784</v>
      </c>
      <c r="D319" t="s">
        <v>500</v>
      </c>
      <c r="E319" t="s">
        <v>1373</v>
      </c>
      <c r="F319" s="516">
        <v>68937000</v>
      </c>
      <c r="G319" s="517">
        <v>80111701</v>
      </c>
      <c r="H319" s="116" t="s">
        <v>1796</v>
      </c>
      <c r="I319" s="517">
        <v>1</v>
      </c>
      <c r="J319" s="517">
        <v>1</v>
      </c>
      <c r="K319" s="517">
        <v>10</v>
      </c>
      <c r="L319" s="517">
        <v>1</v>
      </c>
      <c r="M319" s="116" t="s">
        <v>1375</v>
      </c>
      <c r="N319" s="116" t="s">
        <v>1377</v>
      </c>
      <c r="O319" s="116" t="s">
        <v>1357</v>
      </c>
      <c r="P319" s="518">
        <v>68937000</v>
      </c>
      <c r="Q319" s="518">
        <v>68937000</v>
      </c>
      <c r="R319" s="116" t="s">
        <v>1367</v>
      </c>
      <c r="S319" s="519" t="s">
        <v>1359</v>
      </c>
      <c r="T319" s="519" t="s">
        <v>1368</v>
      </c>
      <c r="U319" s="519" t="s">
        <v>1369</v>
      </c>
      <c r="V319" s="116">
        <v>3274850</v>
      </c>
      <c r="W319" t="s">
        <v>1796</v>
      </c>
      <c r="X319" s="520">
        <v>43871</v>
      </c>
      <c r="Y319" s="520">
        <v>43843</v>
      </c>
      <c r="Z319" s="520">
        <v>43850</v>
      </c>
      <c r="AA319" s="520">
        <v>43857</v>
      </c>
      <c r="AB319" s="520">
        <v>43871</v>
      </c>
      <c r="AC319" s="520">
        <f t="shared" si="19"/>
        <v>44171</v>
      </c>
    </row>
    <row r="320" spans="1:29" ht="15.75" customHeight="1" x14ac:dyDescent="0.25">
      <c r="A320">
        <v>585</v>
      </c>
      <c r="B320" s="514" t="s">
        <v>1404</v>
      </c>
      <c r="C320" t="s">
        <v>1784</v>
      </c>
      <c r="D320" t="s">
        <v>500</v>
      </c>
      <c r="E320" t="s">
        <v>1413</v>
      </c>
      <c r="F320" s="516">
        <v>58300000</v>
      </c>
      <c r="G320" s="517">
        <v>93141701</v>
      </c>
      <c r="H320" s="116" t="s">
        <v>1797</v>
      </c>
      <c r="I320" s="517">
        <v>1</v>
      </c>
      <c r="J320" s="517">
        <v>1</v>
      </c>
      <c r="K320" s="517">
        <v>11</v>
      </c>
      <c r="L320" s="517">
        <v>1</v>
      </c>
      <c r="M320" s="116" t="s">
        <v>1375</v>
      </c>
      <c r="N320" s="116" t="s">
        <v>1377</v>
      </c>
      <c r="O320" s="116" t="s">
        <v>1357</v>
      </c>
      <c r="P320" s="518">
        <v>58300000</v>
      </c>
      <c r="Q320" s="518">
        <v>58300000</v>
      </c>
      <c r="R320" s="116" t="s">
        <v>1367</v>
      </c>
      <c r="S320" s="519" t="s">
        <v>1359</v>
      </c>
      <c r="T320" s="519" t="s">
        <v>1368</v>
      </c>
      <c r="U320" s="519" t="s">
        <v>1369</v>
      </c>
      <c r="V320" s="116">
        <v>3274850</v>
      </c>
      <c r="W320" t="s">
        <v>1797</v>
      </c>
      <c r="X320" s="520">
        <v>43871</v>
      </c>
      <c r="Y320" s="520">
        <v>43845</v>
      </c>
      <c r="Z320" s="520">
        <v>43850</v>
      </c>
      <c r="AA320" s="520">
        <v>43857</v>
      </c>
      <c r="AB320" s="520">
        <v>43871</v>
      </c>
      <c r="AC320" s="520">
        <f t="shared" si="19"/>
        <v>44201</v>
      </c>
    </row>
    <row r="321" spans="1:29" ht="15.75" customHeight="1" x14ac:dyDescent="0.25">
      <c r="A321">
        <v>581</v>
      </c>
      <c r="B321" s="514" t="s">
        <v>1404</v>
      </c>
      <c r="C321" t="s">
        <v>1784</v>
      </c>
      <c r="D321" t="s">
        <v>500</v>
      </c>
      <c r="E321" t="s">
        <v>1413</v>
      </c>
      <c r="F321" s="516">
        <v>80000000</v>
      </c>
      <c r="G321" s="517" t="s">
        <v>1798</v>
      </c>
      <c r="H321" s="116" t="s">
        <v>1799</v>
      </c>
      <c r="I321" s="517">
        <v>1</v>
      </c>
      <c r="J321" s="517">
        <v>1</v>
      </c>
      <c r="K321" s="517">
        <v>8</v>
      </c>
      <c r="L321" s="517">
        <v>1</v>
      </c>
      <c r="M321" s="116" t="s">
        <v>1375</v>
      </c>
      <c r="N321" s="116" t="s">
        <v>1377</v>
      </c>
      <c r="O321" s="116" t="s">
        <v>1357</v>
      </c>
      <c r="P321" s="518">
        <v>80000000</v>
      </c>
      <c r="Q321" s="518">
        <v>80000000</v>
      </c>
      <c r="R321" s="116" t="s">
        <v>1367</v>
      </c>
      <c r="S321" s="519" t="s">
        <v>1359</v>
      </c>
      <c r="T321" s="519" t="s">
        <v>1368</v>
      </c>
      <c r="U321" s="519" t="s">
        <v>1369</v>
      </c>
      <c r="V321" s="116">
        <v>3274850</v>
      </c>
      <c r="W321" t="s">
        <v>1799</v>
      </c>
      <c r="X321" s="520">
        <v>43864</v>
      </c>
      <c r="Y321" s="520">
        <v>43846</v>
      </c>
      <c r="Z321" s="520">
        <v>43852</v>
      </c>
      <c r="AA321" s="520">
        <v>43857</v>
      </c>
      <c r="AB321" s="520">
        <v>43864</v>
      </c>
      <c r="AC321" s="520">
        <f t="shared" si="19"/>
        <v>44104</v>
      </c>
    </row>
    <row r="322" spans="1:29" ht="15.75" customHeight="1" x14ac:dyDescent="0.25">
      <c r="A322">
        <v>583</v>
      </c>
      <c r="B322" s="514" t="s">
        <v>1404</v>
      </c>
      <c r="C322" t="s">
        <v>1486</v>
      </c>
      <c r="D322" t="s">
        <v>495</v>
      </c>
      <c r="E322" t="s">
        <v>1392</v>
      </c>
      <c r="F322" s="516">
        <v>150000000</v>
      </c>
      <c r="G322" s="517" t="s">
        <v>1800</v>
      </c>
      <c r="H322" s="116" t="s">
        <v>1425</v>
      </c>
      <c r="I322" s="517">
        <v>3</v>
      </c>
      <c r="J322" s="517">
        <v>4</v>
      </c>
      <c r="K322" s="517">
        <v>8</v>
      </c>
      <c r="L322" s="517">
        <v>1</v>
      </c>
      <c r="M322" s="116" t="s">
        <v>1397</v>
      </c>
      <c r="N322" s="116" t="s">
        <v>1398</v>
      </c>
      <c r="O322" s="116" t="s">
        <v>1357</v>
      </c>
      <c r="P322" s="518">
        <v>150000000</v>
      </c>
      <c r="Q322" s="518">
        <v>150000000</v>
      </c>
      <c r="R322" s="116" t="s">
        <v>1367</v>
      </c>
      <c r="S322" s="519" t="s">
        <v>1359</v>
      </c>
      <c r="T322" s="519" t="s">
        <v>1368</v>
      </c>
      <c r="U322" s="519" t="s">
        <v>1369</v>
      </c>
      <c r="V322" s="116">
        <v>3274850</v>
      </c>
      <c r="W322" t="s">
        <v>1801</v>
      </c>
      <c r="X322" s="520">
        <v>43864</v>
      </c>
      <c r="Y322" s="520">
        <v>43846</v>
      </c>
      <c r="Z322" s="520">
        <v>43852</v>
      </c>
      <c r="AA322" s="520">
        <v>43858</v>
      </c>
      <c r="AB322" s="520">
        <v>43864</v>
      </c>
      <c r="AC322" s="520">
        <f t="shared" si="19"/>
        <v>44104</v>
      </c>
    </row>
    <row r="323" spans="1:29" ht="15.75" customHeight="1" x14ac:dyDescent="0.25">
      <c r="A323">
        <v>560</v>
      </c>
      <c r="B323" s="514" t="s">
        <v>1404</v>
      </c>
      <c r="C323" t="s">
        <v>1486</v>
      </c>
      <c r="D323" t="s">
        <v>495</v>
      </c>
      <c r="E323" t="s">
        <v>1372</v>
      </c>
      <c r="F323" s="516">
        <v>1362124200</v>
      </c>
      <c r="G323" s="517" t="s">
        <v>680</v>
      </c>
      <c r="H323" s="116" t="s">
        <v>1802</v>
      </c>
      <c r="I323" s="517">
        <v>2</v>
      </c>
      <c r="J323" s="517">
        <v>2</v>
      </c>
      <c r="K323" s="517">
        <v>10</v>
      </c>
      <c r="L323" s="517">
        <v>1</v>
      </c>
      <c r="M323" s="116" t="s">
        <v>1356</v>
      </c>
      <c r="N323" s="116" t="s">
        <v>1356</v>
      </c>
      <c r="O323" s="116" t="s">
        <v>1357</v>
      </c>
      <c r="P323" s="518">
        <v>1362124200</v>
      </c>
      <c r="Q323" s="518">
        <v>1362124200</v>
      </c>
      <c r="R323" s="116" t="s">
        <v>1367</v>
      </c>
      <c r="S323" s="519" t="s">
        <v>1359</v>
      </c>
      <c r="T323" s="519" t="s">
        <v>1368</v>
      </c>
      <c r="U323" s="519" t="s">
        <v>1369</v>
      </c>
      <c r="V323" s="116">
        <v>3274850</v>
      </c>
      <c r="W323" t="s">
        <v>1802</v>
      </c>
      <c r="X323" s="520">
        <v>43892</v>
      </c>
      <c r="Y323" s="520">
        <v>43871</v>
      </c>
      <c r="Z323" s="520">
        <v>43878</v>
      </c>
      <c r="AA323" s="520">
        <v>43882</v>
      </c>
      <c r="AB323" s="520">
        <v>43892</v>
      </c>
      <c r="AC323" s="520">
        <f t="shared" si="19"/>
        <v>44192</v>
      </c>
    </row>
    <row r="324" spans="1:29" ht="15.75" customHeight="1" x14ac:dyDescent="0.25">
      <c r="A324">
        <v>1308</v>
      </c>
      <c r="B324" s="514" t="s">
        <v>1404</v>
      </c>
      <c r="C324" t="s">
        <v>1486</v>
      </c>
      <c r="D324" t="s">
        <v>495</v>
      </c>
      <c r="E324" t="s">
        <v>1372</v>
      </c>
      <c r="F324" s="516">
        <v>1703240600</v>
      </c>
      <c r="G324" s="517" t="s">
        <v>680</v>
      </c>
      <c r="H324" s="116" t="s">
        <v>1469</v>
      </c>
      <c r="I324" s="517" t="s">
        <v>680</v>
      </c>
      <c r="J324" s="517" t="s">
        <v>680</v>
      </c>
      <c r="K324" s="517" t="s">
        <v>680</v>
      </c>
      <c r="L324" s="517">
        <v>1</v>
      </c>
      <c r="M324" s="116" t="s">
        <v>1364</v>
      </c>
      <c r="N324" s="116" t="s">
        <v>1364</v>
      </c>
      <c r="O324" s="116" t="s">
        <v>1357</v>
      </c>
      <c r="P324" s="518">
        <v>1703240600</v>
      </c>
      <c r="Q324" s="518">
        <v>1703240600</v>
      </c>
      <c r="R324" s="116" t="s">
        <v>1367</v>
      </c>
      <c r="S324" s="519" t="s">
        <v>1359</v>
      </c>
      <c r="T324" s="519" t="s">
        <v>1368</v>
      </c>
      <c r="U324" s="519" t="s">
        <v>1369</v>
      </c>
      <c r="V324" s="116">
        <v>3274850</v>
      </c>
      <c r="W324" t="s">
        <v>1469</v>
      </c>
      <c r="X324" s="520">
        <v>43997</v>
      </c>
      <c r="AB324" s="520">
        <v>44012</v>
      </c>
      <c r="AC324" s="520" t="e">
        <f t="shared" si="19"/>
        <v>#VALUE!</v>
      </c>
    </row>
    <row r="325" spans="1:29" ht="15.75" customHeight="1" x14ac:dyDescent="0.25">
      <c r="A325">
        <v>564</v>
      </c>
      <c r="B325" s="514" t="s">
        <v>1404</v>
      </c>
      <c r="C325" t="s">
        <v>1486</v>
      </c>
      <c r="D325" t="s">
        <v>495</v>
      </c>
      <c r="E325" t="s">
        <v>1372</v>
      </c>
      <c r="F325" s="516">
        <v>2028923400</v>
      </c>
      <c r="G325" s="517">
        <v>93141703</v>
      </c>
      <c r="H325" s="116" t="s">
        <v>1803</v>
      </c>
      <c r="I325" s="517">
        <v>4</v>
      </c>
      <c r="J325" s="517">
        <v>4</v>
      </c>
      <c r="K325" s="517">
        <v>6</v>
      </c>
      <c r="L325" s="517">
        <v>1</v>
      </c>
      <c r="M325" s="116" t="s">
        <v>1804</v>
      </c>
      <c r="N325" s="116" t="s">
        <v>1805</v>
      </c>
      <c r="O325" s="116" t="s">
        <v>1357</v>
      </c>
      <c r="P325" s="518">
        <v>2028923400</v>
      </c>
      <c r="Q325" s="518">
        <v>2028923400</v>
      </c>
      <c r="R325" s="116" t="s">
        <v>1806</v>
      </c>
      <c r="S325" s="519" t="s">
        <v>1359</v>
      </c>
      <c r="T325" s="519" t="s">
        <v>1524</v>
      </c>
      <c r="U325" s="519" t="s">
        <v>1525</v>
      </c>
      <c r="V325" s="116">
        <v>3274850</v>
      </c>
      <c r="W325" t="s">
        <v>1803</v>
      </c>
      <c r="X325" s="520">
        <v>43983</v>
      </c>
      <c r="Y325" s="520">
        <v>43934</v>
      </c>
      <c r="Z325" s="520">
        <v>43966</v>
      </c>
      <c r="AA325" s="520">
        <v>43973</v>
      </c>
      <c r="AB325" s="520">
        <v>43983</v>
      </c>
    </row>
    <row r="326" spans="1:29" ht="15.75" customHeight="1" x14ac:dyDescent="0.25">
      <c r="A326">
        <v>561</v>
      </c>
      <c r="B326" s="514" t="s">
        <v>1404</v>
      </c>
      <c r="C326" t="s">
        <v>1486</v>
      </c>
      <c r="D326" t="s">
        <v>495</v>
      </c>
      <c r="E326" t="s">
        <v>1372</v>
      </c>
      <c r="F326" s="516">
        <v>500000000</v>
      </c>
      <c r="G326" s="517" t="s">
        <v>680</v>
      </c>
      <c r="H326" s="116" t="s">
        <v>1807</v>
      </c>
      <c r="I326" s="517">
        <v>2</v>
      </c>
      <c r="J326" s="517">
        <v>2</v>
      </c>
      <c r="K326" s="517">
        <v>10</v>
      </c>
      <c r="L326" s="517">
        <v>1</v>
      </c>
      <c r="M326" s="116" t="s">
        <v>1375</v>
      </c>
      <c r="N326" s="116" t="s">
        <v>1377</v>
      </c>
      <c r="O326" s="116" t="s">
        <v>1357</v>
      </c>
      <c r="P326" s="518">
        <v>500000000</v>
      </c>
      <c r="Q326" s="518">
        <v>500000000</v>
      </c>
      <c r="R326" s="116" t="s">
        <v>1806</v>
      </c>
      <c r="S326" s="519" t="s">
        <v>1359</v>
      </c>
      <c r="T326" s="519" t="s">
        <v>1524</v>
      </c>
      <c r="U326" s="519" t="s">
        <v>1525</v>
      </c>
      <c r="V326" s="116">
        <v>3274850</v>
      </c>
      <c r="W326" t="s">
        <v>1807</v>
      </c>
      <c r="X326" s="520">
        <v>43922</v>
      </c>
      <c r="Y326" s="520">
        <v>43899</v>
      </c>
      <c r="Z326" s="520">
        <v>43906</v>
      </c>
      <c r="AA326" s="520">
        <v>43917</v>
      </c>
      <c r="AB326" s="520">
        <v>43922</v>
      </c>
    </row>
    <row r="327" spans="1:29" ht="15.75" customHeight="1" x14ac:dyDescent="0.25">
      <c r="A327">
        <v>562</v>
      </c>
      <c r="B327" s="514" t="s">
        <v>1404</v>
      </c>
      <c r="C327" t="s">
        <v>1486</v>
      </c>
      <c r="D327" t="s">
        <v>495</v>
      </c>
      <c r="E327" t="s">
        <v>1372</v>
      </c>
      <c r="F327" s="516">
        <v>250000000</v>
      </c>
      <c r="G327" s="517">
        <v>93141703</v>
      </c>
      <c r="H327" s="116" t="s">
        <v>1808</v>
      </c>
      <c r="I327" s="517">
        <v>5</v>
      </c>
      <c r="J327" s="517">
        <v>5</v>
      </c>
      <c r="K327" s="517">
        <v>6</v>
      </c>
      <c r="L327" s="517">
        <v>1</v>
      </c>
      <c r="M327" s="116" t="s">
        <v>1375</v>
      </c>
      <c r="N327" s="116" t="s">
        <v>1377</v>
      </c>
      <c r="O327" s="116" t="s">
        <v>1357</v>
      </c>
      <c r="P327" s="518">
        <v>250000000</v>
      </c>
      <c r="Q327" s="518">
        <v>250000000</v>
      </c>
      <c r="R327" s="116" t="s">
        <v>1367</v>
      </c>
      <c r="S327" s="519" t="s">
        <v>1359</v>
      </c>
      <c r="T327" s="519" t="s">
        <v>1368</v>
      </c>
      <c r="U327" s="519" t="s">
        <v>1369</v>
      </c>
      <c r="V327" s="116">
        <v>3274850</v>
      </c>
      <c r="W327" t="s">
        <v>1808</v>
      </c>
      <c r="X327" s="520">
        <v>43997</v>
      </c>
      <c r="Y327" s="520">
        <v>43976</v>
      </c>
      <c r="Z327" s="520">
        <v>43983</v>
      </c>
      <c r="AA327" s="520">
        <v>43990</v>
      </c>
      <c r="AB327" s="520">
        <v>43997</v>
      </c>
      <c r="AC327" s="520">
        <f t="shared" ref="AC327:AC332" si="20">+X327+(30*K327)</f>
        <v>44177</v>
      </c>
    </row>
    <row r="328" spans="1:29" ht="15.75" customHeight="1" x14ac:dyDescent="0.25">
      <c r="A328">
        <v>550</v>
      </c>
      <c r="B328" s="514" t="s">
        <v>1404</v>
      </c>
      <c r="C328" t="s">
        <v>1486</v>
      </c>
      <c r="D328" t="s">
        <v>495</v>
      </c>
      <c r="E328" t="s">
        <v>1373</v>
      </c>
      <c r="F328" s="516">
        <v>25546000</v>
      </c>
      <c r="G328" s="517">
        <v>80111701</v>
      </c>
      <c r="H328" s="116" t="s">
        <v>1809</v>
      </c>
      <c r="I328" s="517">
        <v>1</v>
      </c>
      <c r="J328" s="517">
        <v>1</v>
      </c>
      <c r="K328" s="517">
        <v>10</v>
      </c>
      <c r="L328" s="517">
        <v>1</v>
      </c>
      <c r="M328" s="116" t="s">
        <v>1375</v>
      </c>
      <c r="N328" s="116" t="s">
        <v>1377</v>
      </c>
      <c r="O328" s="116" t="s">
        <v>1357</v>
      </c>
      <c r="P328" s="518">
        <v>25546000</v>
      </c>
      <c r="Q328" s="518">
        <v>25546000</v>
      </c>
      <c r="R328" s="116" t="s">
        <v>1367</v>
      </c>
      <c r="S328" s="519" t="s">
        <v>1359</v>
      </c>
      <c r="T328" s="519" t="s">
        <v>1368</v>
      </c>
      <c r="U328" s="519" t="s">
        <v>1369</v>
      </c>
      <c r="V328" s="116">
        <v>3274850</v>
      </c>
      <c r="W328" t="s">
        <v>1809</v>
      </c>
      <c r="AC328" s="520">
        <f t="shared" si="20"/>
        <v>300</v>
      </c>
    </row>
    <row r="329" spans="1:29" ht="15.75" customHeight="1" x14ac:dyDescent="0.25">
      <c r="A329">
        <v>549</v>
      </c>
      <c r="B329" s="514" t="s">
        <v>1404</v>
      </c>
      <c r="C329" t="s">
        <v>1486</v>
      </c>
      <c r="D329" t="s">
        <v>495</v>
      </c>
      <c r="E329" t="s">
        <v>1373</v>
      </c>
      <c r="F329" s="516">
        <v>21401000</v>
      </c>
      <c r="G329" s="517">
        <v>80111701</v>
      </c>
      <c r="H329" s="116" t="s">
        <v>1810</v>
      </c>
      <c r="I329" s="517">
        <v>1</v>
      </c>
      <c r="J329" s="517">
        <v>1</v>
      </c>
      <c r="K329" s="517">
        <v>10</v>
      </c>
      <c r="L329" s="517">
        <v>1</v>
      </c>
      <c r="M329" s="116" t="s">
        <v>1375</v>
      </c>
      <c r="N329" s="116" t="s">
        <v>1377</v>
      </c>
      <c r="O329" s="116" t="s">
        <v>1357</v>
      </c>
      <c r="P329" s="518">
        <v>21401000</v>
      </c>
      <c r="Q329" s="518">
        <v>21401000</v>
      </c>
      <c r="R329" s="116" t="s">
        <v>1367</v>
      </c>
      <c r="S329" s="519" t="s">
        <v>1359</v>
      </c>
      <c r="T329" s="519" t="s">
        <v>1368</v>
      </c>
      <c r="U329" s="519" t="s">
        <v>1369</v>
      </c>
      <c r="V329" s="116">
        <v>3274850</v>
      </c>
      <c r="W329" t="s">
        <v>1810</v>
      </c>
      <c r="X329" s="520">
        <v>43871</v>
      </c>
      <c r="Y329" s="520">
        <v>43850</v>
      </c>
      <c r="Z329" s="520">
        <v>43857</v>
      </c>
      <c r="AA329" s="520">
        <v>43864</v>
      </c>
      <c r="AB329" s="520">
        <v>43871</v>
      </c>
      <c r="AC329" s="520">
        <f t="shared" si="20"/>
        <v>44171</v>
      </c>
    </row>
    <row r="330" spans="1:29" ht="15.75" customHeight="1" x14ac:dyDescent="0.25">
      <c r="A330">
        <v>551</v>
      </c>
      <c r="B330" s="514" t="s">
        <v>1404</v>
      </c>
      <c r="C330" t="s">
        <v>1486</v>
      </c>
      <c r="D330" t="s">
        <v>495</v>
      </c>
      <c r="E330" t="s">
        <v>1373</v>
      </c>
      <c r="F330" s="516">
        <v>55352000</v>
      </c>
      <c r="G330" s="517">
        <v>80111701</v>
      </c>
      <c r="H330" s="116" t="s">
        <v>896</v>
      </c>
      <c r="I330" s="517">
        <v>1</v>
      </c>
      <c r="J330" s="517">
        <v>1</v>
      </c>
      <c r="K330" s="517">
        <v>10</v>
      </c>
      <c r="L330" s="517">
        <v>1</v>
      </c>
      <c r="M330" s="116" t="s">
        <v>1375</v>
      </c>
      <c r="N330" s="116" t="s">
        <v>1377</v>
      </c>
      <c r="O330" s="116" t="s">
        <v>1357</v>
      </c>
      <c r="P330" s="518">
        <v>55352000</v>
      </c>
      <c r="Q330" s="518">
        <v>55352000</v>
      </c>
      <c r="R330" s="116" t="s">
        <v>1367</v>
      </c>
      <c r="S330" s="519" t="s">
        <v>1359</v>
      </c>
      <c r="T330" s="519" t="s">
        <v>1368</v>
      </c>
      <c r="U330" s="519" t="s">
        <v>1369</v>
      </c>
      <c r="V330" s="116">
        <v>3274850</v>
      </c>
      <c r="W330" t="s">
        <v>896</v>
      </c>
      <c r="X330" s="520">
        <v>43871</v>
      </c>
      <c r="Y330" s="520">
        <v>43850</v>
      </c>
      <c r="Z330" s="520">
        <v>43857</v>
      </c>
      <c r="AA330" s="520">
        <v>43864</v>
      </c>
      <c r="AB330" s="520">
        <v>43871</v>
      </c>
      <c r="AC330" s="520">
        <f t="shared" si="20"/>
        <v>44171</v>
      </c>
    </row>
    <row r="331" spans="1:29" ht="15.75" customHeight="1" x14ac:dyDescent="0.25">
      <c r="A331">
        <v>1313</v>
      </c>
      <c r="B331" s="514" t="s">
        <v>1404</v>
      </c>
      <c r="C331" t="s">
        <v>1486</v>
      </c>
      <c r="D331" t="s">
        <v>495</v>
      </c>
      <c r="E331" t="s">
        <v>1373</v>
      </c>
      <c r="F331" s="516">
        <v>13588000</v>
      </c>
      <c r="G331" s="517" t="s">
        <v>680</v>
      </c>
      <c r="H331" s="116" t="s">
        <v>1811</v>
      </c>
      <c r="I331" s="517" t="s">
        <v>680</v>
      </c>
      <c r="J331" s="517" t="s">
        <v>680</v>
      </c>
      <c r="K331" s="517" t="s">
        <v>680</v>
      </c>
      <c r="L331" s="517">
        <v>1</v>
      </c>
      <c r="M331" s="116" t="s">
        <v>1401</v>
      </c>
      <c r="N331" s="116" t="s">
        <v>1402</v>
      </c>
      <c r="O331" s="116" t="s">
        <v>1357</v>
      </c>
      <c r="P331" s="518">
        <v>13588000</v>
      </c>
      <c r="Q331" s="518">
        <v>13588000</v>
      </c>
      <c r="R331" s="116" t="s">
        <v>1367</v>
      </c>
      <c r="S331" s="519" t="s">
        <v>1359</v>
      </c>
      <c r="T331" s="519" t="s">
        <v>1368</v>
      </c>
      <c r="U331" s="519" t="s">
        <v>1369</v>
      </c>
      <c r="V331" s="116">
        <v>3274850</v>
      </c>
      <c r="W331" t="s">
        <v>1811</v>
      </c>
      <c r="X331" s="520">
        <v>43862</v>
      </c>
      <c r="AB331" s="520">
        <v>43861</v>
      </c>
      <c r="AC331" s="520" t="e">
        <f t="shared" si="20"/>
        <v>#VALUE!</v>
      </c>
    </row>
    <row r="332" spans="1:29" ht="15.75" customHeight="1" x14ac:dyDescent="0.25">
      <c r="A332">
        <v>1311</v>
      </c>
      <c r="B332" s="514" t="s">
        <v>1404</v>
      </c>
      <c r="C332" t="s">
        <v>1486</v>
      </c>
      <c r="D332" t="s">
        <v>495</v>
      </c>
      <c r="E332" t="s">
        <v>1373</v>
      </c>
      <c r="F332" s="516">
        <v>16220000</v>
      </c>
      <c r="G332" s="517" t="s">
        <v>680</v>
      </c>
      <c r="H332" s="116" t="s">
        <v>1812</v>
      </c>
      <c r="I332" s="517" t="s">
        <v>680</v>
      </c>
      <c r="J332" s="517" t="s">
        <v>680</v>
      </c>
      <c r="K332" s="517" t="s">
        <v>680</v>
      </c>
      <c r="L332" s="517">
        <v>1</v>
      </c>
      <c r="M332" s="116" t="s">
        <v>1401</v>
      </c>
      <c r="N332" s="116" t="s">
        <v>1402</v>
      </c>
      <c r="O332" s="116" t="s">
        <v>1357</v>
      </c>
      <c r="P332" s="518">
        <v>16220000</v>
      </c>
      <c r="Q332" s="518">
        <v>16220000</v>
      </c>
      <c r="R332" s="116" t="s">
        <v>1367</v>
      </c>
      <c r="S332" s="519" t="s">
        <v>1359</v>
      </c>
      <c r="T332" s="519" t="s">
        <v>1368</v>
      </c>
      <c r="U332" s="519" t="s">
        <v>1369</v>
      </c>
      <c r="V332" s="116">
        <v>3274850</v>
      </c>
      <c r="W332" t="s">
        <v>1812</v>
      </c>
      <c r="X332" s="520">
        <v>43862</v>
      </c>
      <c r="AB332" s="520">
        <v>43861</v>
      </c>
      <c r="AC332" s="520" t="e">
        <f t="shared" si="20"/>
        <v>#VALUE!</v>
      </c>
    </row>
    <row r="333" spans="1:29" ht="15.75" customHeight="1" x14ac:dyDescent="0.25">
      <c r="A333">
        <v>552</v>
      </c>
      <c r="B333" s="514" t="s">
        <v>1404</v>
      </c>
      <c r="C333" t="s">
        <v>1486</v>
      </c>
      <c r="D333" t="s">
        <v>495</v>
      </c>
      <c r="E333" t="s">
        <v>1373</v>
      </c>
      <c r="F333" s="516">
        <v>82513000</v>
      </c>
      <c r="G333" s="517">
        <v>80111701</v>
      </c>
      <c r="H333" s="116" t="s">
        <v>1813</v>
      </c>
      <c r="I333" s="517">
        <v>1</v>
      </c>
      <c r="J333" s="517">
        <v>1</v>
      </c>
      <c r="K333" s="517">
        <v>10</v>
      </c>
      <c r="L333" s="517">
        <v>1</v>
      </c>
      <c r="M333" s="116" t="s">
        <v>1375</v>
      </c>
      <c r="N333" s="116" t="s">
        <v>1377</v>
      </c>
      <c r="O333" s="116" t="s">
        <v>1357</v>
      </c>
      <c r="P333" s="518">
        <v>82513000</v>
      </c>
      <c r="Q333" s="518">
        <v>82513000</v>
      </c>
      <c r="R333" s="116" t="s">
        <v>1806</v>
      </c>
      <c r="S333" s="519" t="s">
        <v>1359</v>
      </c>
      <c r="T333" s="519" t="s">
        <v>1524</v>
      </c>
      <c r="U333" s="519" t="s">
        <v>1525</v>
      </c>
      <c r="V333" s="116">
        <v>3274850</v>
      </c>
      <c r="W333" t="s">
        <v>1813</v>
      </c>
      <c r="X333" s="520">
        <v>43871</v>
      </c>
      <c r="Y333" s="520">
        <v>43850</v>
      </c>
      <c r="Z333" s="520">
        <v>43857</v>
      </c>
      <c r="AA333" s="520">
        <v>43864</v>
      </c>
      <c r="AB333" s="520">
        <v>43871</v>
      </c>
    </row>
    <row r="334" spans="1:29" ht="15.75" customHeight="1" x14ac:dyDescent="0.25">
      <c r="A334">
        <v>548</v>
      </c>
      <c r="B334" s="514" t="s">
        <v>1404</v>
      </c>
      <c r="C334" t="s">
        <v>1486</v>
      </c>
      <c r="D334" t="s">
        <v>495</v>
      </c>
      <c r="E334" t="s">
        <v>1373</v>
      </c>
      <c r="F334" s="516">
        <v>62150000</v>
      </c>
      <c r="G334" s="517">
        <v>80111701</v>
      </c>
      <c r="H334" s="116" t="s">
        <v>1814</v>
      </c>
      <c r="I334" s="517">
        <v>1</v>
      </c>
      <c r="J334" s="517">
        <v>1</v>
      </c>
      <c r="K334" s="517">
        <v>10</v>
      </c>
      <c r="L334" s="517">
        <v>1</v>
      </c>
      <c r="M334" s="116" t="s">
        <v>1375</v>
      </c>
      <c r="N334" s="116" t="s">
        <v>1377</v>
      </c>
      <c r="O334" s="116" t="s">
        <v>1357</v>
      </c>
      <c r="P334" s="518">
        <v>62150000</v>
      </c>
      <c r="Q334" s="518">
        <v>62150000</v>
      </c>
      <c r="R334" s="116" t="s">
        <v>1367</v>
      </c>
      <c r="S334" s="519" t="s">
        <v>1359</v>
      </c>
      <c r="T334" s="519" t="s">
        <v>1368</v>
      </c>
      <c r="U334" s="519" t="s">
        <v>1369</v>
      </c>
      <c r="V334" s="116">
        <v>3274850</v>
      </c>
      <c r="W334" t="s">
        <v>1814</v>
      </c>
      <c r="X334" s="520">
        <v>43871</v>
      </c>
      <c r="Y334" s="520">
        <v>43850</v>
      </c>
      <c r="Z334" s="520">
        <v>43857</v>
      </c>
      <c r="AA334" s="520">
        <v>43864</v>
      </c>
      <c r="AB334" s="520">
        <v>43871</v>
      </c>
      <c r="AC334" s="520">
        <f t="shared" ref="AC334:AC337" si="21">+X334+(30*K334)</f>
        <v>44171</v>
      </c>
    </row>
    <row r="335" spans="1:29" ht="15.75" customHeight="1" x14ac:dyDescent="0.25">
      <c r="A335">
        <v>586</v>
      </c>
      <c r="B335" s="514" t="s">
        <v>1404</v>
      </c>
      <c r="C335" t="s">
        <v>1486</v>
      </c>
      <c r="D335" t="s">
        <v>495</v>
      </c>
      <c r="E335" t="s">
        <v>1413</v>
      </c>
      <c r="F335" s="516">
        <v>50000000</v>
      </c>
      <c r="G335" s="517">
        <v>93141701</v>
      </c>
      <c r="H335" s="116" t="s">
        <v>1815</v>
      </c>
      <c r="I335" s="517">
        <v>7</v>
      </c>
      <c r="J335" s="517">
        <v>7</v>
      </c>
      <c r="K335" s="517">
        <v>5</v>
      </c>
      <c r="L335" s="517">
        <v>1</v>
      </c>
      <c r="M335" s="116" t="s">
        <v>1375</v>
      </c>
      <c r="N335" s="116" t="s">
        <v>1377</v>
      </c>
      <c r="O335" s="116" t="s">
        <v>1357</v>
      </c>
      <c r="P335" s="518">
        <v>50000000</v>
      </c>
      <c r="Q335" s="518">
        <v>50000000</v>
      </c>
      <c r="R335" s="116" t="s">
        <v>1367</v>
      </c>
      <c r="S335" s="519" t="s">
        <v>1359</v>
      </c>
      <c r="T335" s="519" t="s">
        <v>1368</v>
      </c>
      <c r="U335" s="519" t="s">
        <v>1369</v>
      </c>
      <c r="V335" s="116">
        <v>3274850</v>
      </c>
      <c r="W335" t="s">
        <v>1815</v>
      </c>
      <c r="X335" s="520">
        <v>44018</v>
      </c>
      <c r="Y335" s="520">
        <v>43990</v>
      </c>
      <c r="Z335" s="520">
        <v>43997</v>
      </c>
      <c r="AA335" s="520">
        <v>44004</v>
      </c>
      <c r="AB335" s="520">
        <v>44018</v>
      </c>
      <c r="AC335" s="520">
        <f t="shared" si="21"/>
        <v>44168</v>
      </c>
    </row>
    <row r="336" spans="1:29" ht="15.75" customHeight="1" x14ac:dyDescent="0.25">
      <c r="A336">
        <v>676</v>
      </c>
      <c r="B336" s="514" t="s">
        <v>1383</v>
      </c>
      <c r="C336" t="s">
        <v>1816</v>
      </c>
      <c r="D336" t="s">
        <v>559</v>
      </c>
      <c r="E336" t="s">
        <v>1372</v>
      </c>
      <c r="F336" s="516">
        <v>150000000</v>
      </c>
      <c r="G336" s="517">
        <v>93141700</v>
      </c>
      <c r="H336" s="116" t="s">
        <v>1817</v>
      </c>
      <c r="I336" s="517">
        <v>1</v>
      </c>
      <c r="J336" s="517">
        <v>1</v>
      </c>
      <c r="K336" s="517">
        <v>2</v>
      </c>
      <c r="L336" s="517">
        <v>1</v>
      </c>
      <c r="M336" s="116" t="s">
        <v>1375</v>
      </c>
      <c r="N336" s="116" t="s">
        <v>1377</v>
      </c>
      <c r="O336" s="116" t="s">
        <v>1357</v>
      </c>
      <c r="P336" s="518">
        <v>150000000</v>
      </c>
      <c r="Q336" s="518">
        <v>150000000</v>
      </c>
      <c r="R336" s="116" t="s">
        <v>1385</v>
      </c>
      <c r="S336" s="519" t="s">
        <v>1359</v>
      </c>
      <c r="T336" s="519" t="s">
        <v>1386</v>
      </c>
      <c r="U336" s="519" t="s">
        <v>1387</v>
      </c>
      <c r="V336" s="116">
        <v>3274850</v>
      </c>
      <c r="W336" t="s">
        <v>1818</v>
      </c>
      <c r="X336" s="520">
        <v>43864</v>
      </c>
      <c r="Y336" s="520">
        <v>43847</v>
      </c>
      <c r="Z336" s="520">
        <v>43854</v>
      </c>
      <c r="AA336" s="520">
        <v>43825</v>
      </c>
      <c r="AB336" s="520">
        <v>43829</v>
      </c>
      <c r="AC336" s="532">
        <f t="shared" si="21"/>
        <v>43924</v>
      </c>
    </row>
    <row r="337" spans="1:29" ht="15.75" customHeight="1" x14ac:dyDescent="0.25">
      <c r="A337">
        <v>650</v>
      </c>
      <c r="B337" s="514" t="s">
        <v>1383</v>
      </c>
      <c r="C337" t="s">
        <v>1816</v>
      </c>
      <c r="D337" t="s">
        <v>559</v>
      </c>
      <c r="E337" t="s">
        <v>1372</v>
      </c>
      <c r="F337" s="516">
        <v>150000000</v>
      </c>
      <c r="G337" s="517">
        <v>93141700</v>
      </c>
      <c r="H337" s="116" t="s">
        <v>1819</v>
      </c>
      <c r="I337" s="517">
        <v>3</v>
      </c>
      <c r="J337" s="517">
        <v>1</v>
      </c>
      <c r="K337" s="517">
        <v>6</v>
      </c>
      <c r="L337" s="517">
        <v>1</v>
      </c>
      <c r="M337" s="116" t="s">
        <v>1820</v>
      </c>
      <c r="N337" s="116" t="s">
        <v>1821</v>
      </c>
      <c r="O337" s="116" t="s">
        <v>1357</v>
      </c>
      <c r="P337" s="518">
        <v>150000000</v>
      </c>
      <c r="Q337" s="518">
        <v>150000000</v>
      </c>
      <c r="R337" s="116" t="s">
        <v>1385</v>
      </c>
      <c r="S337" s="519" t="s">
        <v>1359</v>
      </c>
      <c r="T337" s="519" t="s">
        <v>1386</v>
      </c>
      <c r="U337" s="519" t="s">
        <v>1387</v>
      </c>
      <c r="V337" s="116">
        <v>3274850</v>
      </c>
      <c r="W337" t="s">
        <v>1822</v>
      </c>
      <c r="X337" s="520">
        <v>43892</v>
      </c>
      <c r="Y337" s="520">
        <v>43871</v>
      </c>
      <c r="Z337" s="520">
        <v>43881</v>
      </c>
      <c r="AA337" s="520">
        <v>43885</v>
      </c>
      <c r="AB337" s="520">
        <v>43888</v>
      </c>
      <c r="AC337" s="532">
        <f t="shared" si="21"/>
        <v>44072</v>
      </c>
    </row>
    <row r="338" spans="1:29" ht="15.75" customHeight="1" x14ac:dyDescent="0.25">
      <c r="A338">
        <v>1233</v>
      </c>
      <c r="B338" s="514" t="s">
        <v>441</v>
      </c>
      <c r="C338" t="s">
        <v>401</v>
      </c>
      <c r="D338" t="s">
        <v>400</v>
      </c>
      <c r="E338" t="s">
        <v>1417</v>
      </c>
      <c r="F338" s="516">
        <v>20000000</v>
      </c>
      <c r="G338" s="517">
        <v>78102203</v>
      </c>
      <c r="H338" s="116" t="s">
        <v>1418</v>
      </c>
      <c r="I338" s="517">
        <v>3</v>
      </c>
      <c r="J338" s="517">
        <v>3</v>
      </c>
      <c r="K338" s="517">
        <v>8</v>
      </c>
      <c r="L338" s="517">
        <v>1</v>
      </c>
      <c r="M338" s="116" t="s">
        <v>1375</v>
      </c>
      <c r="N338" s="116" t="s">
        <v>1377</v>
      </c>
      <c r="O338" s="116" t="s">
        <v>1357</v>
      </c>
      <c r="P338" s="518">
        <v>20000000</v>
      </c>
      <c r="Q338" s="518">
        <v>20000000</v>
      </c>
      <c r="R338" s="116" t="s">
        <v>1633</v>
      </c>
      <c r="S338" s="519" t="s">
        <v>1359</v>
      </c>
      <c r="T338" s="519" t="s">
        <v>1634</v>
      </c>
      <c r="U338" s="519" t="s">
        <v>1635</v>
      </c>
      <c r="V338" s="116">
        <v>3274850</v>
      </c>
      <c r="W338" t="s">
        <v>1418</v>
      </c>
      <c r="X338" s="520">
        <v>43878</v>
      </c>
      <c r="Y338" s="520">
        <v>43850</v>
      </c>
      <c r="Z338" s="520">
        <v>43851</v>
      </c>
      <c r="AA338" s="520">
        <v>43865</v>
      </c>
      <c r="AB338" s="520">
        <v>43878</v>
      </c>
      <c r="AC338" s="520">
        <f t="shared" ref="AC338:AC352" si="22">+X338+(30*K338)</f>
        <v>44118</v>
      </c>
    </row>
    <row r="339" spans="1:29" ht="15.75" customHeight="1" x14ac:dyDescent="0.25">
      <c r="A339">
        <v>1378</v>
      </c>
      <c r="B339" s="514" t="s">
        <v>441</v>
      </c>
      <c r="C339" t="s">
        <v>401</v>
      </c>
      <c r="D339" t="s">
        <v>400</v>
      </c>
      <c r="E339" t="s">
        <v>1373</v>
      </c>
      <c r="F339" s="516">
        <v>42487500</v>
      </c>
      <c r="G339" s="517">
        <v>80111701</v>
      </c>
      <c r="H339" s="116" t="s">
        <v>1823</v>
      </c>
      <c r="I339" s="517">
        <v>2</v>
      </c>
      <c r="J339" s="517">
        <v>2</v>
      </c>
      <c r="K339" s="517">
        <v>10</v>
      </c>
      <c r="L339" s="517">
        <v>1</v>
      </c>
      <c r="M339" s="116" t="s">
        <v>1375</v>
      </c>
      <c r="N339" s="116" t="s">
        <v>1377</v>
      </c>
      <c r="O339" s="116" t="s">
        <v>1357</v>
      </c>
      <c r="P339" s="518">
        <v>42487500</v>
      </c>
      <c r="Q339" s="518">
        <v>42487500</v>
      </c>
      <c r="R339" s="116" t="s">
        <v>1633</v>
      </c>
      <c r="S339" s="519" t="s">
        <v>1359</v>
      </c>
      <c r="T339" s="519" t="s">
        <v>1634</v>
      </c>
      <c r="U339" s="519" t="s">
        <v>1635</v>
      </c>
      <c r="V339" s="116">
        <v>3274850</v>
      </c>
      <c r="W339" t="s">
        <v>1823</v>
      </c>
      <c r="X339" s="520">
        <v>43878</v>
      </c>
      <c r="Y339" s="520">
        <v>43864</v>
      </c>
      <c r="Z339" s="520">
        <v>43871</v>
      </c>
      <c r="AA339" s="520">
        <v>43873</v>
      </c>
      <c r="AB339" s="520">
        <v>43878</v>
      </c>
      <c r="AC339" s="520">
        <f t="shared" si="22"/>
        <v>44178</v>
      </c>
    </row>
    <row r="340" spans="1:29" ht="15.75" customHeight="1" x14ac:dyDescent="0.25">
      <c r="A340">
        <v>605</v>
      </c>
      <c r="B340" s="514" t="s">
        <v>441</v>
      </c>
      <c r="C340" t="s">
        <v>401</v>
      </c>
      <c r="D340" t="s">
        <v>400</v>
      </c>
      <c r="E340" t="s">
        <v>1373</v>
      </c>
      <c r="F340" s="516">
        <v>62150200</v>
      </c>
      <c r="G340" s="517">
        <v>80111701</v>
      </c>
      <c r="H340" s="116" t="s">
        <v>1824</v>
      </c>
      <c r="I340" s="517">
        <v>1</v>
      </c>
      <c r="J340" s="517">
        <v>1</v>
      </c>
      <c r="K340" s="517">
        <v>11</v>
      </c>
      <c r="L340" s="517">
        <v>1</v>
      </c>
      <c r="M340" s="116" t="s">
        <v>1375</v>
      </c>
      <c r="N340" s="116" t="s">
        <v>1377</v>
      </c>
      <c r="O340" s="116" t="s">
        <v>1357</v>
      </c>
      <c r="P340" s="518">
        <v>62150200</v>
      </c>
      <c r="Q340" s="518">
        <v>62150200</v>
      </c>
      <c r="R340" s="116" t="s">
        <v>1633</v>
      </c>
      <c r="S340" s="519" t="s">
        <v>1359</v>
      </c>
      <c r="T340" s="519" t="s">
        <v>1634</v>
      </c>
      <c r="U340" s="519" t="s">
        <v>1635</v>
      </c>
      <c r="V340" s="116">
        <v>3274850</v>
      </c>
      <c r="W340" t="s">
        <v>1824</v>
      </c>
      <c r="X340" s="520">
        <v>43864</v>
      </c>
      <c r="Y340" s="520">
        <v>43845</v>
      </c>
      <c r="Z340" s="520">
        <v>43851</v>
      </c>
      <c r="AA340" s="520">
        <v>43853</v>
      </c>
      <c r="AB340" s="520">
        <v>43857</v>
      </c>
      <c r="AC340" s="520">
        <f t="shared" si="22"/>
        <v>44194</v>
      </c>
    </row>
    <row r="341" spans="1:29" ht="15.75" customHeight="1" x14ac:dyDescent="0.25">
      <c r="A341">
        <v>604</v>
      </c>
      <c r="B341" s="514" t="s">
        <v>441</v>
      </c>
      <c r="C341" t="s">
        <v>401</v>
      </c>
      <c r="D341" t="s">
        <v>400</v>
      </c>
      <c r="E341" t="s">
        <v>1373</v>
      </c>
      <c r="F341" s="516">
        <v>45943000</v>
      </c>
      <c r="G341" s="517">
        <v>80111701</v>
      </c>
      <c r="H341" s="116" t="s">
        <v>1825</v>
      </c>
      <c r="I341" s="517">
        <v>1</v>
      </c>
      <c r="J341" s="517">
        <v>1</v>
      </c>
      <c r="K341" s="517">
        <v>11</v>
      </c>
      <c r="L341" s="517">
        <v>1</v>
      </c>
      <c r="M341" s="116" t="s">
        <v>1375</v>
      </c>
      <c r="N341" s="116" t="s">
        <v>1377</v>
      </c>
      <c r="O341" s="116" t="s">
        <v>1357</v>
      </c>
      <c r="P341" s="518">
        <v>45943000</v>
      </c>
      <c r="Q341" s="518">
        <v>45943000</v>
      </c>
      <c r="R341" s="116" t="s">
        <v>1633</v>
      </c>
      <c r="S341" s="519" t="s">
        <v>1359</v>
      </c>
      <c r="T341" s="519" t="s">
        <v>1634</v>
      </c>
      <c r="U341" s="519" t="s">
        <v>1635</v>
      </c>
      <c r="V341" s="116">
        <v>3274850</v>
      </c>
      <c r="W341" t="s">
        <v>1825</v>
      </c>
      <c r="X341" s="520">
        <v>43864</v>
      </c>
      <c r="Y341" s="520">
        <v>43845</v>
      </c>
      <c r="Z341" s="520">
        <v>43851</v>
      </c>
      <c r="AA341" s="520">
        <v>43853</v>
      </c>
      <c r="AB341" s="520">
        <v>43857</v>
      </c>
      <c r="AC341" s="520">
        <f t="shared" si="22"/>
        <v>44194</v>
      </c>
    </row>
    <row r="342" spans="1:29" ht="15.75" customHeight="1" x14ac:dyDescent="0.25">
      <c r="A342">
        <v>603</v>
      </c>
      <c r="B342" s="514" t="s">
        <v>441</v>
      </c>
      <c r="C342" t="s">
        <v>401</v>
      </c>
      <c r="D342" t="s">
        <v>400</v>
      </c>
      <c r="E342" t="s">
        <v>1373</v>
      </c>
      <c r="F342" s="516">
        <v>62150200</v>
      </c>
      <c r="G342" s="517">
        <v>80111701</v>
      </c>
      <c r="H342" s="116" t="s">
        <v>1826</v>
      </c>
      <c r="I342" s="517">
        <v>1</v>
      </c>
      <c r="J342" s="517">
        <v>1</v>
      </c>
      <c r="K342" s="517">
        <v>11</v>
      </c>
      <c r="L342" s="517">
        <v>1</v>
      </c>
      <c r="M342" s="116" t="s">
        <v>1375</v>
      </c>
      <c r="N342" s="116" t="s">
        <v>1377</v>
      </c>
      <c r="O342" s="116" t="s">
        <v>1357</v>
      </c>
      <c r="P342" s="518">
        <v>62150200</v>
      </c>
      <c r="Q342" s="518">
        <v>62150200</v>
      </c>
      <c r="R342" s="116" t="s">
        <v>1633</v>
      </c>
      <c r="S342" s="519" t="s">
        <v>1359</v>
      </c>
      <c r="T342" s="519" t="s">
        <v>1634</v>
      </c>
      <c r="U342" s="519" t="s">
        <v>1635</v>
      </c>
      <c r="V342" s="116">
        <v>3274850</v>
      </c>
      <c r="W342" t="s">
        <v>1826</v>
      </c>
      <c r="X342" s="520">
        <v>43880</v>
      </c>
      <c r="Y342" s="520">
        <v>43864</v>
      </c>
      <c r="Z342" s="520">
        <v>43868</v>
      </c>
      <c r="AA342" s="520">
        <v>43874</v>
      </c>
      <c r="AB342" s="520">
        <v>43880</v>
      </c>
      <c r="AC342" s="520">
        <f t="shared" si="22"/>
        <v>44210</v>
      </c>
    </row>
    <row r="343" spans="1:29" ht="15.75" customHeight="1" x14ac:dyDescent="0.25">
      <c r="A343">
        <v>601</v>
      </c>
      <c r="B343" s="514" t="s">
        <v>441</v>
      </c>
      <c r="C343" t="s">
        <v>401</v>
      </c>
      <c r="D343" t="s">
        <v>400</v>
      </c>
      <c r="E343" t="s">
        <v>1373</v>
      </c>
      <c r="F343" s="516">
        <v>62150200</v>
      </c>
      <c r="G343" s="517">
        <v>80111701</v>
      </c>
      <c r="H343" s="116" t="s">
        <v>1827</v>
      </c>
      <c r="I343" s="517">
        <v>1</v>
      </c>
      <c r="J343" s="517">
        <v>1</v>
      </c>
      <c r="K343" s="517">
        <v>314</v>
      </c>
      <c r="L343" s="517">
        <v>0</v>
      </c>
      <c r="M343" s="116" t="s">
        <v>1375</v>
      </c>
      <c r="N343" s="116" t="s">
        <v>1377</v>
      </c>
      <c r="O343" s="116" t="s">
        <v>1357</v>
      </c>
      <c r="P343" s="518">
        <v>62150200</v>
      </c>
      <c r="Q343" s="518">
        <v>62150200</v>
      </c>
      <c r="R343" s="116" t="s">
        <v>1633</v>
      </c>
      <c r="S343" s="519" t="s">
        <v>1359</v>
      </c>
      <c r="T343" s="519" t="s">
        <v>1634</v>
      </c>
      <c r="U343" s="519" t="s">
        <v>1635</v>
      </c>
      <c r="V343" s="116">
        <v>3274850</v>
      </c>
      <c r="W343" t="s">
        <v>1827</v>
      </c>
      <c r="X343" s="520">
        <v>43880</v>
      </c>
      <c r="Y343" s="520">
        <v>43864</v>
      </c>
      <c r="Z343" s="520">
        <v>43868</v>
      </c>
      <c r="AA343" s="520">
        <v>43874</v>
      </c>
      <c r="AB343" s="520">
        <v>43880</v>
      </c>
      <c r="AC343" s="520">
        <f t="shared" si="22"/>
        <v>53300</v>
      </c>
    </row>
    <row r="344" spans="1:29" ht="15.75" customHeight="1" x14ac:dyDescent="0.25">
      <c r="A344">
        <v>1377</v>
      </c>
      <c r="B344" s="514" t="s">
        <v>441</v>
      </c>
      <c r="C344" t="s">
        <v>401</v>
      </c>
      <c r="D344" t="s">
        <v>400</v>
      </c>
      <c r="E344" t="s">
        <v>1373</v>
      </c>
      <c r="F344" s="516">
        <v>44655000</v>
      </c>
      <c r="G344" s="517">
        <v>80111701</v>
      </c>
      <c r="H344" s="116" t="s">
        <v>1828</v>
      </c>
      <c r="I344" s="517">
        <v>2</v>
      </c>
      <c r="J344" s="517">
        <v>2</v>
      </c>
      <c r="K344" s="517">
        <v>5</v>
      </c>
      <c r="L344" s="517">
        <v>1</v>
      </c>
      <c r="M344" s="116" t="s">
        <v>1375</v>
      </c>
      <c r="N344" s="116" t="s">
        <v>1377</v>
      </c>
      <c r="O344" s="116" t="s">
        <v>1357</v>
      </c>
      <c r="P344" s="518">
        <v>44655000</v>
      </c>
      <c r="Q344" s="518">
        <v>44655000</v>
      </c>
      <c r="R344" s="116" t="s">
        <v>1633</v>
      </c>
      <c r="S344" s="519" t="s">
        <v>1359</v>
      </c>
      <c r="T344" s="519" t="s">
        <v>1634</v>
      </c>
      <c r="U344" s="519" t="s">
        <v>1635</v>
      </c>
      <c r="V344" s="116">
        <v>3274850</v>
      </c>
      <c r="W344" t="s">
        <v>1828</v>
      </c>
      <c r="X344" s="520">
        <v>43886</v>
      </c>
      <c r="Y344" s="520">
        <v>43865</v>
      </c>
      <c r="Z344" s="520">
        <v>43872</v>
      </c>
      <c r="AA344" s="520">
        <v>43879</v>
      </c>
      <c r="AB344" s="520">
        <v>43886</v>
      </c>
      <c r="AC344" s="520">
        <f t="shared" si="22"/>
        <v>44036</v>
      </c>
    </row>
    <row r="345" spans="1:29" ht="15.75" customHeight="1" x14ac:dyDescent="0.25">
      <c r="A345">
        <v>600</v>
      </c>
      <c r="B345" s="514" t="s">
        <v>441</v>
      </c>
      <c r="C345" t="s">
        <v>401</v>
      </c>
      <c r="D345" t="s">
        <v>400</v>
      </c>
      <c r="E345" t="s">
        <v>1373</v>
      </c>
      <c r="F345" s="516">
        <v>44655000</v>
      </c>
      <c r="G345" s="517">
        <v>80111701</v>
      </c>
      <c r="H345" s="116" t="s">
        <v>1829</v>
      </c>
      <c r="I345" s="517">
        <v>2</v>
      </c>
      <c r="J345" s="517">
        <v>1</v>
      </c>
      <c r="K345" s="517">
        <v>5</v>
      </c>
      <c r="L345" s="517">
        <v>1</v>
      </c>
      <c r="M345" s="116" t="s">
        <v>1375</v>
      </c>
      <c r="N345" s="116" t="s">
        <v>1377</v>
      </c>
      <c r="O345" s="116" t="s">
        <v>1357</v>
      </c>
      <c r="P345" s="518">
        <v>44655000</v>
      </c>
      <c r="Q345" s="518">
        <v>44655000</v>
      </c>
      <c r="R345" s="116" t="s">
        <v>1633</v>
      </c>
      <c r="S345" s="519" t="s">
        <v>1359</v>
      </c>
      <c r="T345" s="519" t="s">
        <v>1634</v>
      </c>
      <c r="U345" s="519" t="s">
        <v>1635</v>
      </c>
      <c r="V345" s="116">
        <v>3274850</v>
      </c>
      <c r="W345" t="s">
        <v>1830</v>
      </c>
      <c r="X345" s="520">
        <v>43892</v>
      </c>
      <c r="Y345" s="520">
        <v>43871</v>
      </c>
      <c r="Z345" s="520">
        <v>43878</v>
      </c>
      <c r="AA345" s="520">
        <v>43885</v>
      </c>
      <c r="AB345" s="520">
        <v>43893</v>
      </c>
      <c r="AC345" s="520">
        <f t="shared" si="22"/>
        <v>44042</v>
      </c>
    </row>
    <row r="346" spans="1:29" ht="15.75" customHeight="1" x14ac:dyDescent="0.25">
      <c r="A346">
        <v>1384</v>
      </c>
      <c r="B346" s="514" t="s">
        <v>441</v>
      </c>
      <c r="C346" t="s">
        <v>401</v>
      </c>
      <c r="D346" t="s">
        <v>400</v>
      </c>
      <c r="E346" t="s">
        <v>1373</v>
      </c>
      <c r="F346" s="516">
        <v>41265000</v>
      </c>
      <c r="G346" s="517">
        <v>80111701</v>
      </c>
      <c r="H346" s="116" t="s">
        <v>1831</v>
      </c>
      <c r="I346" s="517">
        <v>2</v>
      </c>
      <c r="J346" s="517">
        <v>2</v>
      </c>
      <c r="K346" s="517">
        <v>5</v>
      </c>
      <c r="L346" s="517">
        <v>1</v>
      </c>
      <c r="M346" s="116" t="s">
        <v>1375</v>
      </c>
      <c r="N346" s="116" t="s">
        <v>1377</v>
      </c>
      <c r="O346" s="116" t="s">
        <v>1357</v>
      </c>
      <c r="P346" s="518">
        <v>41265000</v>
      </c>
      <c r="Q346" s="518">
        <v>41265000</v>
      </c>
      <c r="R346" s="116" t="s">
        <v>1633</v>
      </c>
      <c r="S346" s="519" t="s">
        <v>1359</v>
      </c>
      <c r="T346" s="519" t="s">
        <v>1634</v>
      </c>
      <c r="U346" s="519" t="s">
        <v>1635</v>
      </c>
      <c r="V346" s="116">
        <v>3274850</v>
      </c>
      <c r="W346" t="s">
        <v>1831</v>
      </c>
      <c r="X346" s="520">
        <v>43886</v>
      </c>
      <c r="Y346" s="520">
        <v>43865</v>
      </c>
      <c r="Z346" s="520">
        <v>43872</v>
      </c>
      <c r="AA346" s="520">
        <v>43879</v>
      </c>
      <c r="AB346" s="520">
        <v>43886</v>
      </c>
      <c r="AC346" s="520">
        <f t="shared" si="22"/>
        <v>44036</v>
      </c>
    </row>
    <row r="347" spans="1:29" ht="15.75" customHeight="1" x14ac:dyDescent="0.25">
      <c r="A347">
        <v>602</v>
      </c>
      <c r="B347" s="514" t="s">
        <v>441</v>
      </c>
      <c r="C347" t="s">
        <v>401</v>
      </c>
      <c r="D347" t="s">
        <v>400</v>
      </c>
      <c r="E347" t="s">
        <v>1373</v>
      </c>
      <c r="F347" s="516">
        <v>62150200</v>
      </c>
      <c r="G347" s="517">
        <v>80111701</v>
      </c>
      <c r="H347" s="116" t="s">
        <v>1832</v>
      </c>
      <c r="I347" s="517">
        <v>1</v>
      </c>
      <c r="J347" s="517">
        <v>1</v>
      </c>
      <c r="K347" s="517">
        <v>11</v>
      </c>
      <c r="L347" s="517">
        <v>1</v>
      </c>
      <c r="M347" s="116" t="s">
        <v>1375</v>
      </c>
      <c r="N347" s="116" t="s">
        <v>1377</v>
      </c>
      <c r="O347" s="116" t="s">
        <v>1357</v>
      </c>
      <c r="P347" s="518">
        <v>62150200</v>
      </c>
      <c r="Q347" s="518">
        <v>62150200</v>
      </c>
      <c r="R347" s="116" t="s">
        <v>1633</v>
      </c>
      <c r="S347" s="519" t="s">
        <v>1359</v>
      </c>
      <c r="T347" s="519" t="s">
        <v>1634</v>
      </c>
      <c r="U347" s="519" t="s">
        <v>1635</v>
      </c>
      <c r="V347" s="116">
        <v>3274850</v>
      </c>
      <c r="W347" t="s">
        <v>1832</v>
      </c>
      <c r="X347" s="520">
        <v>43864</v>
      </c>
      <c r="Y347" s="520">
        <v>43845</v>
      </c>
      <c r="Z347" s="520">
        <v>43851</v>
      </c>
      <c r="AA347" s="520">
        <v>43853</v>
      </c>
      <c r="AB347" s="520">
        <v>43857</v>
      </c>
      <c r="AC347" s="520">
        <f t="shared" si="22"/>
        <v>44194</v>
      </c>
    </row>
    <row r="348" spans="1:29" ht="15.75" customHeight="1" x14ac:dyDescent="0.25">
      <c r="A348">
        <v>597</v>
      </c>
      <c r="B348" s="514" t="s">
        <v>441</v>
      </c>
      <c r="C348" t="s">
        <v>401</v>
      </c>
      <c r="D348" t="s">
        <v>400</v>
      </c>
      <c r="E348" t="s">
        <v>1373</v>
      </c>
      <c r="F348" s="516">
        <v>44655000</v>
      </c>
      <c r="G348" s="517">
        <v>80111701</v>
      </c>
      <c r="H348" s="116" t="s">
        <v>1833</v>
      </c>
      <c r="I348" s="517">
        <v>2</v>
      </c>
      <c r="J348" s="517">
        <v>1</v>
      </c>
      <c r="K348" s="517">
        <v>5</v>
      </c>
      <c r="L348" s="517">
        <v>1</v>
      </c>
      <c r="M348" s="116" t="s">
        <v>1375</v>
      </c>
      <c r="N348" s="116" t="s">
        <v>1377</v>
      </c>
      <c r="O348" s="116" t="s">
        <v>1357</v>
      </c>
      <c r="P348" s="518">
        <v>44655000</v>
      </c>
      <c r="Q348" s="518">
        <v>44655000</v>
      </c>
      <c r="R348" s="116" t="s">
        <v>1633</v>
      </c>
      <c r="S348" s="519" t="s">
        <v>1359</v>
      </c>
      <c r="T348" s="519" t="s">
        <v>1634</v>
      </c>
      <c r="U348" s="519" t="s">
        <v>1635</v>
      </c>
      <c r="V348" s="116">
        <v>3274850</v>
      </c>
      <c r="W348" t="s">
        <v>1834</v>
      </c>
      <c r="X348" s="520">
        <v>43892</v>
      </c>
      <c r="Y348" s="520">
        <v>43871</v>
      </c>
      <c r="Z348" s="520">
        <v>43878</v>
      </c>
      <c r="AA348" s="520">
        <v>43885</v>
      </c>
      <c r="AB348" s="520">
        <v>43892</v>
      </c>
      <c r="AC348" s="520">
        <f t="shared" si="22"/>
        <v>44042</v>
      </c>
    </row>
    <row r="349" spans="1:29" ht="15.75" customHeight="1" x14ac:dyDescent="0.25">
      <c r="A349">
        <v>599</v>
      </c>
      <c r="B349" s="514" t="s">
        <v>441</v>
      </c>
      <c r="C349" t="s">
        <v>401</v>
      </c>
      <c r="D349" t="s">
        <v>400</v>
      </c>
      <c r="E349" t="s">
        <v>1373</v>
      </c>
      <c r="F349" s="516">
        <v>44655000</v>
      </c>
      <c r="G349" s="517">
        <v>80111701</v>
      </c>
      <c r="H349" s="116" t="s">
        <v>1835</v>
      </c>
      <c r="I349" s="517">
        <v>1</v>
      </c>
      <c r="J349" s="517">
        <v>1</v>
      </c>
      <c r="K349" s="517">
        <v>5</v>
      </c>
      <c r="L349" s="517">
        <v>1</v>
      </c>
      <c r="M349" s="116" t="s">
        <v>1375</v>
      </c>
      <c r="N349" s="116" t="s">
        <v>1377</v>
      </c>
      <c r="O349" s="116" t="s">
        <v>1357</v>
      </c>
      <c r="P349" s="518">
        <v>44655000</v>
      </c>
      <c r="Q349" s="518">
        <v>44655000</v>
      </c>
      <c r="R349" s="116" t="s">
        <v>1633</v>
      </c>
      <c r="S349" s="519" t="s">
        <v>1359</v>
      </c>
      <c r="T349" s="519" t="s">
        <v>1634</v>
      </c>
      <c r="U349" s="519" t="s">
        <v>1635</v>
      </c>
      <c r="V349" s="116">
        <v>3274850</v>
      </c>
      <c r="W349" t="s">
        <v>1836</v>
      </c>
      <c r="X349" s="520">
        <v>43886</v>
      </c>
      <c r="Y349" s="520">
        <v>43865</v>
      </c>
      <c r="Z349" s="520">
        <v>43872</v>
      </c>
      <c r="AA349" s="520">
        <v>43879</v>
      </c>
      <c r="AB349" s="520">
        <v>43886</v>
      </c>
      <c r="AC349" s="520">
        <f t="shared" si="22"/>
        <v>44036</v>
      </c>
    </row>
    <row r="350" spans="1:29" ht="15.75" customHeight="1" x14ac:dyDescent="0.25">
      <c r="A350">
        <v>598</v>
      </c>
      <c r="B350" s="514" t="s">
        <v>441</v>
      </c>
      <c r="C350" t="s">
        <v>401</v>
      </c>
      <c r="D350" t="s">
        <v>400</v>
      </c>
      <c r="E350" t="s">
        <v>1373</v>
      </c>
      <c r="F350" s="516">
        <v>103000000</v>
      </c>
      <c r="G350" s="517">
        <v>80111701</v>
      </c>
      <c r="H350" s="116" t="s">
        <v>1837</v>
      </c>
      <c r="I350" s="517">
        <v>2</v>
      </c>
      <c r="J350" s="517">
        <v>1</v>
      </c>
      <c r="K350" s="517">
        <v>10</v>
      </c>
      <c r="L350" s="517">
        <v>1</v>
      </c>
      <c r="M350" s="116" t="s">
        <v>1375</v>
      </c>
      <c r="N350" s="116" t="s">
        <v>1377</v>
      </c>
      <c r="O350" s="116" t="s">
        <v>1357</v>
      </c>
      <c r="P350" s="518">
        <v>103000000</v>
      </c>
      <c r="Q350" s="518">
        <v>103000000</v>
      </c>
      <c r="R350" s="116" t="s">
        <v>1633</v>
      </c>
      <c r="S350" s="519" t="s">
        <v>1359</v>
      </c>
      <c r="T350" s="519" t="s">
        <v>1634</v>
      </c>
      <c r="U350" s="519" t="s">
        <v>1635</v>
      </c>
      <c r="V350" s="116">
        <v>3274850</v>
      </c>
      <c r="W350" t="s">
        <v>1838</v>
      </c>
      <c r="X350" s="520">
        <v>43892</v>
      </c>
      <c r="Y350" s="520">
        <v>43871</v>
      </c>
      <c r="Z350" s="520">
        <v>43878</v>
      </c>
      <c r="AA350" s="520">
        <v>43885</v>
      </c>
      <c r="AB350" s="520">
        <v>43892</v>
      </c>
      <c r="AC350" s="520">
        <f t="shared" si="22"/>
        <v>44192</v>
      </c>
    </row>
    <row r="351" spans="1:29" ht="15.75" customHeight="1" x14ac:dyDescent="0.25">
      <c r="A351">
        <v>1383</v>
      </c>
      <c r="B351" s="514" t="s">
        <v>441</v>
      </c>
      <c r="C351" t="s">
        <v>401</v>
      </c>
      <c r="D351" t="s">
        <v>400</v>
      </c>
      <c r="E351" t="s">
        <v>1640</v>
      </c>
      <c r="F351" s="516">
        <v>100000000</v>
      </c>
      <c r="G351" s="542" t="s">
        <v>1839</v>
      </c>
      <c r="H351" s="116" t="s">
        <v>1840</v>
      </c>
      <c r="I351" s="517">
        <v>3</v>
      </c>
      <c r="J351" s="517">
        <v>4</v>
      </c>
      <c r="K351" s="517">
        <v>4</v>
      </c>
      <c r="L351" s="517">
        <v>1</v>
      </c>
      <c r="M351" s="116" t="s">
        <v>1423</v>
      </c>
      <c r="N351" s="116" t="s">
        <v>1424</v>
      </c>
      <c r="O351" s="116" t="s">
        <v>1357</v>
      </c>
      <c r="P351" s="518">
        <v>100000000</v>
      </c>
      <c r="Q351" s="518">
        <v>100000000</v>
      </c>
      <c r="R351" s="116" t="s">
        <v>1633</v>
      </c>
      <c r="S351" s="519" t="s">
        <v>1359</v>
      </c>
      <c r="T351" s="519" t="s">
        <v>1634</v>
      </c>
      <c r="U351" s="519" t="s">
        <v>1635</v>
      </c>
      <c r="V351" s="116">
        <v>3274850</v>
      </c>
      <c r="W351" t="s">
        <v>1840</v>
      </c>
      <c r="X351" s="520">
        <v>43941</v>
      </c>
      <c r="Y351" s="520">
        <v>43906</v>
      </c>
      <c r="Z351" s="520">
        <v>43920</v>
      </c>
      <c r="AA351" s="520">
        <v>43927</v>
      </c>
      <c r="AB351" s="520">
        <v>43941</v>
      </c>
      <c r="AC351" s="520">
        <f t="shared" si="22"/>
        <v>44061</v>
      </c>
    </row>
    <row r="352" spans="1:29" ht="15.75" customHeight="1" x14ac:dyDescent="0.25">
      <c r="A352">
        <v>1382</v>
      </c>
      <c r="B352" s="514" t="s">
        <v>441</v>
      </c>
      <c r="C352" t="s">
        <v>401</v>
      </c>
      <c r="D352" t="s">
        <v>400</v>
      </c>
      <c r="E352" t="s">
        <v>1640</v>
      </c>
      <c r="F352" s="516">
        <v>330317400</v>
      </c>
      <c r="G352" s="542" t="s">
        <v>1841</v>
      </c>
      <c r="H352" s="116" t="s">
        <v>1842</v>
      </c>
      <c r="I352" s="517">
        <v>3</v>
      </c>
      <c r="J352" s="517">
        <v>4</v>
      </c>
      <c r="K352" s="517">
        <v>4</v>
      </c>
      <c r="L352" s="517">
        <v>1</v>
      </c>
      <c r="M352" s="116" t="s">
        <v>1423</v>
      </c>
      <c r="N352" s="116" t="s">
        <v>1424</v>
      </c>
      <c r="O352" s="116" t="s">
        <v>1357</v>
      </c>
      <c r="P352" s="518">
        <v>330317400</v>
      </c>
      <c r="Q352" s="518">
        <v>330317400</v>
      </c>
      <c r="R352" s="116" t="s">
        <v>1633</v>
      </c>
      <c r="S352" s="519" t="s">
        <v>1359</v>
      </c>
      <c r="T352" s="519" t="s">
        <v>1634</v>
      </c>
      <c r="U352" s="519" t="s">
        <v>1635</v>
      </c>
      <c r="V352" s="116">
        <v>3274850</v>
      </c>
      <c r="W352" t="s">
        <v>1842</v>
      </c>
      <c r="X352" s="520">
        <v>43955</v>
      </c>
      <c r="Y352" s="520">
        <v>43906</v>
      </c>
      <c r="Z352" s="520">
        <v>43913</v>
      </c>
      <c r="AA352" s="520">
        <v>43934</v>
      </c>
      <c r="AB352" s="520">
        <v>43955</v>
      </c>
      <c r="AC352" s="520">
        <f t="shared" si="22"/>
        <v>44075</v>
      </c>
    </row>
    <row r="353" spans="1:29" ht="15.75" customHeight="1" x14ac:dyDescent="0.25">
      <c r="A353">
        <v>926</v>
      </c>
      <c r="B353" s="514" t="s">
        <v>1383</v>
      </c>
      <c r="C353" t="s">
        <v>1843</v>
      </c>
      <c r="D353" t="s">
        <v>544</v>
      </c>
      <c r="E353" t="s">
        <v>1372</v>
      </c>
      <c r="F353" s="516">
        <v>39811000</v>
      </c>
      <c r="G353" s="517">
        <v>83121501</v>
      </c>
      <c r="H353" s="116" t="s">
        <v>1396</v>
      </c>
      <c r="I353" s="517">
        <v>1</v>
      </c>
      <c r="J353" s="517">
        <v>1</v>
      </c>
      <c r="K353" s="517">
        <v>12</v>
      </c>
      <c r="L353" s="517">
        <v>1</v>
      </c>
      <c r="M353" s="116" t="s">
        <v>1397</v>
      </c>
      <c r="N353" s="116" t="s">
        <v>1398</v>
      </c>
      <c r="O353" s="116" t="s">
        <v>1357</v>
      </c>
      <c r="P353" s="518">
        <v>39811000</v>
      </c>
      <c r="Q353" s="518">
        <v>39811000</v>
      </c>
      <c r="R353" s="116" t="s">
        <v>1385</v>
      </c>
      <c r="S353" s="519" t="s">
        <v>1359</v>
      </c>
      <c r="T353" s="519" t="s">
        <v>1386</v>
      </c>
      <c r="U353" s="519" t="s">
        <v>1387</v>
      </c>
      <c r="V353" s="116">
        <v>3274850</v>
      </c>
      <c r="W353" t="s">
        <v>1844</v>
      </c>
      <c r="X353" s="520">
        <v>43861</v>
      </c>
      <c r="Y353" s="520">
        <v>43836</v>
      </c>
      <c r="Z353" s="520">
        <v>43843</v>
      </c>
      <c r="AA353" s="520">
        <v>43850</v>
      </c>
      <c r="AB353" s="520">
        <v>43857</v>
      </c>
      <c r="AC353" s="532">
        <f>+X353+(30*K353)</f>
        <v>44221</v>
      </c>
    </row>
    <row r="354" spans="1:29" ht="15.75" customHeight="1" x14ac:dyDescent="0.25">
      <c r="A354">
        <v>532</v>
      </c>
      <c r="B354" s="514" t="s">
        <v>1389</v>
      </c>
      <c r="C354" t="s">
        <v>1845</v>
      </c>
      <c r="D354" t="s">
        <v>1846</v>
      </c>
      <c r="E354" t="s">
        <v>1625</v>
      </c>
      <c r="F354" s="516">
        <v>50400000</v>
      </c>
      <c r="G354" s="517">
        <v>93141600</v>
      </c>
      <c r="H354" s="116" t="s">
        <v>1847</v>
      </c>
      <c r="I354" s="517">
        <v>3</v>
      </c>
      <c r="J354" s="517">
        <v>3</v>
      </c>
      <c r="K354" s="517">
        <v>6</v>
      </c>
      <c r="L354" s="517">
        <v>1</v>
      </c>
      <c r="M354" s="116" t="s">
        <v>1375</v>
      </c>
      <c r="N354" s="116" t="s">
        <v>1377</v>
      </c>
      <c r="O354" s="116" t="s">
        <v>1357</v>
      </c>
      <c r="P354" s="518">
        <v>50400000</v>
      </c>
      <c r="Q354" s="518">
        <v>50400000</v>
      </c>
      <c r="R354" s="116" t="s">
        <v>1358</v>
      </c>
      <c r="S354" s="519" t="s">
        <v>1359</v>
      </c>
      <c r="T354" s="519" t="s">
        <v>1360</v>
      </c>
      <c r="U354" s="519" t="s">
        <v>1361</v>
      </c>
      <c r="V354" s="116">
        <v>3274850</v>
      </c>
      <c r="W354" t="s">
        <v>1847</v>
      </c>
      <c r="X354" s="520">
        <v>43920</v>
      </c>
      <c r="Y354" s="520">
        <v>43906</v>
      </c>
      <c r="Z354" s="520">
        <v>43910</v>
      </c>
      <c r="AA354" s="520">
        <v>43910</v>
      </c>
      <c r="AB354" s="520">
        <v>43920</v>
      </c>
      <c r="AC354" s="532">
        <f t="shared" ref="AC354:AC371" si="23">+X354+(30*K354)</f>
        <v>44100</v>
      </c>
    </row>
    <row r="355" spans="1:29" ht="15.75" customHeight="1" x14ac:dyDescent="0.25">
      <c r="A355">
        <v>525</v>
      </c>
      <c r="B355" s="514" t="s">
        <v>1389</v>
      </c>
      <c r="C355" t="s">
        <v>1845</v>
      </c>
      <c r="D355" t="s">
        <v>1846</v>
      </c>
      <c r="E355" t="s">
        <v>1625</v>
      </c>
      <c r="F355" s="516">
        <v>52500000</v>
      </c>
      <c r="G355" s="517" t="s">
        <v>680</v>
      </c>
      <c r="H355" s="116" t="s">
        <v>1848</v>
      </c>
      <c r="I355" s="517">
        <v>2</v>
      </c>
      <c r="J355" s="517">
        <v>2</v>
      </c>
      <c r="K355" s="517">
        <v>10</v>
      </c>
      <c r="L355" s="517">
        <v>1</v>
      </c>
      <c r="M355" s="116" t="s">
        <v>1356</v>
      </c>
      <c r="N355" s="116" t="s">
        <v>1356</v>
      </c>
      <c r="O355" s="116" t="s">
        <v>1357</v>
      </c>
      <c r="P355" s="518">
        <v>52500000</v>
      </c>
      <c r="Q355" s="518">
        <v>52500000</v>
      </c>
      <c r="R355" s="116" t="s">
        <v>1358</v>
      </c>
      <c r="S355" s="519" t="s">
        <v>1359</v>
      </c>
      <c r="T355" s="519" t="s">
        <v>1360</v>
      </c>
      <c r="U355" s="519" t="s">
        <v>1361</v>
      </c>
      <c r="V355" s="116">
        <v>3274850</v>
      </c>
      <c r="AC355" s="532">
        <f t="shared" si="23"/>
        <v>300</v>
      </c>
    </row>
    <row r="356" spans="1:29" ht="15.75" customHeight="1" x14ac:dyDescent="0.25">
      <c r="A356">
        <v>534</v>
      </c>
      <c r="B356" s="514" t="s">
        <v>1389</v>
      </c>
      <c r="C356" t="s">
        <v>1845</v>
      </c>
      <c r="D356" t="s">
        <v>1846</v>
      </c>
      <c r="E356" t="s">
        <v>1568</v>
      </c>
      <c r="F356" s="516">
        <v>21343400</v>
      </c>
      <c r="G356" s="517">
        <v>93141600</v>
      </c>
      <c r="H356" s="116" t="s">
        <v>897</v>
      </c>
      <c r="I356" s="517">
        <v>2</v>
      </c>
      <c r="J356" s="517">
        <v>1</v>
      </c>
      <c r="K356" s="517">
        <v>10</v>
      </c>
      <c r="L356" s="517">
        <v>1</v>
      </c>
      <c r="M356" s="116" t="s">
        <v>1375</v>
      </c>
      <c r="N356" s="116" t="s">
        <v>1377</v>
      </c>
      <c r="O356" s="116" t="s">
        <v>1357</v>
      </c>
      <c r="P356" s="518">
        <v>21343400</v>
      </c>
      <c r="Q356" s="518">
        <v>21343400</v>
      </c>
      <c r="R356" s="116" t="s">
        <v>1358</v>
      </c>
      <c r="S356" s="519" t="s">
        <v>1359</v>
      </c>
      <c r="T356" s="519" t="s">
        <v>1360</v>
      </c>
      <c r="U356" s="519" t="s">
        <v>1361</v>
      </c>
      <c r="V356" s="116">
        <v>3274850</v>
      </c>
      <c r="W356" t="s">
        <v>897</v>
      </c>
      <c r="X356" s="520">
        <v>43885</v>
      </c>
      <c r="Y356" s="520">
        <v>43871</v>
      </c>
      <c r="Z356" s="520">
        <v>43875</v>
      </c>
      <c r="AA356" s="520">
        <v>43875</v>
      </c>
      <c r="AB356" s="520">
        <v>43885</v>
      </c>
      <c r="AC356" s="532">
        <f t="shared" si="23"/>
        <v>44185</v>
      </c>
    </row>
    <row r="357" spans="1:29" ht="15.75" customHeight="1" x14ac:dyDescent="0.25">
      <c r="A357">
        <v>1322</v>
      </c>
      <c r="B357" s="514" t="s">
        <v>1389</v>
      </c>
      <c r="C357" t="s">
        <v>1845</v>
      </c>
      <c r="D357" t="s">
        <v>1846</v>
      </c>
      <c r="E357" t="s">
        <v>1568</v>
      </c>
      <c r="F357" s="516">
        <v>8656600</v>
      </c>
      <c r="G357" s="517" t="s">
        <v>680</v>
      </c>
      <c r="H357" s="116" t="s">
        <v>1469</v>
      </c>
      <c r="I357" s="517" t="s">
        <v>680</v>
      </c>
      <c r="J357" s="517" t="s">
        <v>680</v>
      </c>
      <c r="K357" s="517" t="s">
        <v>680</v>
      </c>
      <c r="L357" s="517">
        <v>1</v>
      </c>
      <c r="M357" s="116" t="s">
        <v>1364</v>
      </c>
      <c r="N357" s="116" t="s">
        <v>1364</v>
      </c>
      <c r="O357" s="116" t="s">
        <v>1357</v>
      </c>
      <c r="P357" s="518">
        <v>8656600</v>
      </c>
      <c r="Q357" s="518">
        <v>8656600</v>
      </c>
      <c r="R357" s="116" t="s">
        <v>1358</v>
      </c>
      <c r="S357" s="519" t="s">
        <v>1359</v>
      </c>
      <c r="T357" s="519" t="s">
        <v>1360</v>
      </c>
      <c r="U357" s="519" t="s">
        <v>1361</v>
      </c>
      <c r="V357" s="116">
        <v>3274850</v>
      </c>
      <c r="W357" t="s">
        <v>1469</v>
      </c>
      <c r="X357" s="520">
        <v>43981</v>
      </c>
      <c r="AB357" s="520">
        <v>43981</v>
      </c>
      <c r="AC357" s="532" t="e">
        <f t="shared" si="23"/>
        <v>#VALUE!</v>
      </c>
    </row>
    <row r="358" spans="1:29" ht="15.75" customHeight="1" x14ac:dyDescent="0.25">
      <c r="A358">
        <v>524</v>
      </c>
      <c r="B358" s="514" t="s">
        <v>1389</v>
      </c>
      <c r="C358" t="s">
        <v>1845</v>
      </c>
      <c r="D358" t="s">
        <v>1846</v>
      </c>
      <c r="E358" t="s">
        <v>1354</v>
      </c>
      <c r="F358" s="516">
        <v>41272000</v>
      </c>
      <c r="G358" s="517" t="s">
        <v>680</v>
      </c>
      <c r="H358" s="116" t="s">
        <v>1849</v>
      </c>
      <c r="I358" s="517">
        <v>2</v>
      </c>
      <c r="J358" s="517">
        <v>2</v>
      </c>
      <c r="K358" s="517">
        <v>10</v>
      </c>
      <c r="L358" s="517">
        <v>1</v>
      </c>
      <c r="M358" s="116" t="s">
        <v>1356</v>
      </c>
      <c r="N358" s="116" t="s">
        <v>1356</v>
      </c>
      <c r="O358" s="116" t="s">
        <v>1357</v>
      </c>
      <c r="P358" s="518">
        <v>41272000</v>
      </c>
      <c r="Q358" s="518">
        <v>41272000</v>
      </c>
      <c r="R358" s="116" t="s">
        <v>1358</v>
      </c>
      <c r="S358" s="519" t="s">
        <v>1359</v>
      </c>
      <c r="T358" s="519" t="s">
        <v>1360</v>
      </c>
      <c r="U358" s="519" t="s">
        <v>1361</v>
      </c>
      <c r="V358" s="116">
        <v>3274850</v>
      </c>
      <c r="AC358" s="532">
        <f t="shared" si="23"/>
        <v>300</v>
      </c>
    </row>
    <row r="359" spans="1:29" ht="15.75" customHeight="1" x14ac:dyDescent="0.25">
      <c r="A359">
        <v>1323</v>
      </c>
      <c r="B359" s="514" t="s">
        <v>1389</v>
      </c>
      <c r="C359" t="s">
        <v>1845</v>
      </c>
      <c r="D359" t="s">
        <v>1846</v>
      </c>
      <c r="E359" t="s">
        <v>1354</v>
      </c>
      <c r="F359" s="516">
        <v>112067000</v>
      </c>
      <c r="G359" s="517" t="s">
        <v>680</v>
      </c>
      <c r="H359" s="116" t="s">
        <v>1469</v>
      </c>
      <c r="I359" s="517" t="s">
        <v>680</v>
      </c>
      <c r="J359" s="517" t="s">
        <v>680</v>
      </c>
      <c r="K359" s="517" t="s">
        <v>680</v>
      </c>
      <c r="L359" s="517">
        <v>1</v>
      </c>
      <c r="M359" s="116" t="s">
        <v>1364</v>
      </c>
      <c r="N359" s="116" t="s">
        <v>1364</v>
      </c>
      <c r="O359" s="116" t="s">
        <v>1357</v>
      </c>
      <c r="P359" s="518">
        <v>112067000</v>
      </c>
      <c r="Q359" s="518">
        <v>112067000</v>
      </c>
      <c r="R359" s="116" t="s">
        <v>1358</v>
      </c>
      <c r="S359" s="519" t="s">
        <v>1359</v>
      </c>
      <c r="T359" s="519" t="s">
        <v>1360</v>
      </c>
      <c r="U359" s="519" t="s">
        <v>1361</v>
      </c>
      <c r="V359" s="116">
        <v>3274850</v>
      </c>
      <c r="W359" t="s">
        <v>1469</v>
      </c>
      <c r="X359" s="520">
        <v>43981</v>
      </c>
      <c r="AB359" s="520">
        <v>43981</v>
      </c>
      <c r="AC359" s="532" t="e">
        <f t="shared" si="23"/>
        <v>#VALUE!</v>
      </c>
    </row>
    <row r="360" spans="1:29" ht="15.75" customHeight="1" x14ac:dyDescent="0.25">
      <c r="A360">
        <v>518</v>
      </c>
      <c r="B360" s="514" t="s">
        <v>1389</v>
      </c>
      <c r="C360" t="s">
        <v>1845</v>
      </c>
      <c r="D360" t="s">
        <v>1846</v>
      </c>
      <c r="E360" t="s">
        <v>1354</v>
      </c>
      <c r="F360" s="516">
        <v>30954000</v>
      </c>
      <c r="G360" s="517" t="s">
        <v>680</v>
      </c>
      <c r="H360" s="116" t="s">
        <v>1850</v>
      </c>
      <c r="I360" s="517">
        <v>2</v>
      </c>
      <c r="J360" s="517">
        <v>2</v>
      </c>
      <c r="K360" s="517">
        <v>10</v>
      </c>
      <c r="L360" s="517">
        <v>1</v>
      </c>
      <c r="M360" s="116" t="s">
        <v>1356</v>
      </c>
      <c r="N360" s="116" t="s">
        <v>1356</v>
      </c>
      <c r="O360" s="116" t="s">
        <v>1357</v>
      </c>
      <c r="P360" s="518">
        <v>30954000</v>
      </c>
      <c r="Q360" s="518">
        <v>30954000</v>
      </c>
      <c r="R360" s="116" t="s">
        <v>1358</v>
      </c>
      <c r="S360" s="519" t="s">
        <v>1359</v>
      </c>
      <c r="T360" s="519" t="s">
        <v>1360</v>
      </c>
      <c r="U360" s="519" t="s">
        <v>1361</v>
      </c>
      <c r="V360" s="116">
        <v>3274850</v>
      </c>
      <c r="W360" t="s">
        <v>1851</v>
      </c>
      <c r="X360" s="520">
        <v>43871</v>
      </c>
      <c r="AC360" s="532">
        <f t="shared" si="23"/>
        <v>44171</v>
      </c>
    </row>
    <row r="361" spans="1:29" ht="15.75" customHeight="1" x14ac:dyDescent="0.25">
      <c r="A361">
        <v>522</v>
      </c>
      <c r="B361" s="514" t="s">
        <v>1389</v>
      </c>
      <c r="C361" t="s">
        <v>1845</v>
      </c>
      <c r="D361" t="s">
        <v>1846</v>
      </c>
      <c r="E361" t="s">
        <v>1354</v>
      </c>
      <c r="F361" s="516">
        <v>20636000</v>
      </c>
      <c r="G361" s="517" t="s">
        <v>680</v>
      </c>
      <c r="H361" s="116" t="s">
        <v>1852</v>
      </c>
      <c r="I361" s="517">
        <v>2</v>
      </c>
      <c r="J361" s="517">
        <v>2</v>
      </c>
      <c r="K361" s="517">
        <v>10</v>
      </c>
      <c r="L361" s="517">
        <v>1</v>
      </c>
      <c r="M361" s="116" t="s">
        <v>1356</v>
      </c>
      <c r="N361" s="116" t="s">
        <v>1356</v>
      </c>
      <c r="O361" s="116" t="s">
        <v>1357</v>
      </c>
      <c r="P361" s="518">
        <v>20636000</v>
      </c>
      <c r="Q361" s="518">
        <v>20636000</v>
      </c>
      <c r="R361" s="116" t="s">
        <v>1358</v>
      </c>
      <c r="S361" s="519" t="s">
        <v>1359</v>
      </c>
      <c r="T361" s="519" t="s">
        <v>1360</v>
      </c>
      <c r="U361" s="519" t="s">
        <v>1361</v>
      </c>
      <c r="V361" s="116">
        <v>3274850</v>
      </c>
      <c r="AC361" s="532">
        <f t="shared" si="23"/>
        <v>300</v>
      </c>
    </row>
    <row r="362" spans="1:29" ht="15.75" customHeight="1" x14ac:dyDescent="0.25">
      <c r="A362">
        <v>528</v>
      </c>
      <c r="B362" s="514" t="s">
        <v>1389</v>
      </c>
      <c r="C362" t="s">
        <v>1845</v>
      </c>
      <c r="D362" t="s">
        <v>1846</v>
      </c>
      <c r="E362" t="s">
        <v>1354</v>
      </c>
      <c r="F362" s="516">
        <v>83060000</v>
      </c>
      <c r="G362" s="517" t="s">
        <v>680</v>
      </c>
      <c r="H362" s="116" t="s">
        <v>1853</v>
      </c>
      <c r="I362" s="517">
        <v>2</v>
      </c>
      <c r="J362" s="517">
        <v>2</v>
      </c>
      <c r="K362" s="517">
        <v>10</v>
      </c>
      <c r="L362" s="517">
        <v>1</v>
      </c>
      <c r="M362" s="116" t="s">
        <v>1356</v>
      </c>
      <c r="N362" s="116" t="s">
        <v>1356</v>
      </c>
      <c r="O362" s="116" t="s">
        <v>1357</v>
      </c>
      <c r="P362" s="518">
        <v>83060000</v>
      </c>
      <c r="Q362" s="518">
        <v>83060000</v>
      </c>
      <c r="R362" s="116" t="s">
        <v>1358</v>
      </c>
      <c r="S362" s="519" t="s">
        <v>1359</v>
      </c>
      <c r="T362" s="519" t="s">
        <v>1360</v>
      </c>
      <c r="U362" s="519" t="s">
        <v>1361</v>
      </c>
      <c r="V362" s="116">
        <v>3274850</v>
      </c>
      <c r="AC362" s="532">
        <f t="shared" si="23"/>
        <v>300</v>
      </c>
    </row>
    <row r="363" spans="1:29" ht="15.75" customHeight="1" x14ac:dyDescent="0.25">
      <c r="A363">
        <v>529</v>
      </c>
      <c r="B363" s="514" t="s">
        <v>1389</v>
      </c>
      <c r="C363" t="s">
        <v>1845</v>
      </c>
      <c r="D363" t="s">
        <v>1846</v>
      </c>
      <c r="E363" t="s">
        <v>1354</v>
      </c>
      <c r="F363" s="516">
        <v>41272000</v>
      </c>
      <c r="G363" s="517" t="s">
        <v>680</v>
      </c>
      <c r="H363" s="116" t="s">
        <v>1854</v>
      </c>
      <c r="I363" s="517">
        <v>2</v>
      </c>
      <c r="J363" s="517">
        <v>2</v>
      </c>
      <c r="K363" s="517">
        <v>10</v>
      </c>
      <c r="L363" s="517">
        <v>1</v>
      </c>
      <c r="M363" s="116" t="s">
        <v>1356</v>
      </c>
      <c r="N363" s="116" t="s">
        <v>1356</v>
      </c>
      <c r="O363" s="116" t="s">
        <v>1357</v>
      </c>
      <c r="P363" s="518">
        <v>41272000</v>
      </c>
      <c r="Q363" s="518">
        <v>41272000</v>
      </c>
      <c r="R363" s="116" t="s">
        <v>1358</v>
      </c>
      <c r="S363" s="519" t="s">
        <v>1359</v>
      </c>
      <c r="T363" s="519" t="s">
        <v>1360</v>
      </c>
      <c r="U363" s="519" t="s">
        <v>1361</v>
      </c>
      <c r="V363" s="116">
        <v>3274850</v>
      </c>
      <c r="AC363" s="532">
        <f t="shared" si="23"/>
        <v>300</v>
      </c>
    </row>
    <row r="364" spans="1:29" ht="15.75" customHeight="1" x14ac:dyDescent="0.25">
      <c r="A364">
        <v>530</v>
      </c>
      <c r="B364" s="514" t="s">
        <v>1389</v>
      </c>
      <c r="C364" t="s">
        <v>1845</v>
      </c>
      <c r="D364" t="s">
        <v>1846</v>
      </c>
      <c r="E364" t="s">
        <v>1354</v>
      </c>
      <c r="F364" s="516">
        <v>86000000</v>
      </c>
      <c r="G364" s="517" t="s">
        <v>680</v>
      </c>
      <c r="H364" s="116" t="s">
        <v>1855</v>
      </c>
      <c r="I364" s="517">
        <v>2</v>
      </c>
      <c r="J364" s="517">
        <v>2</v>
      </c>
      <c r="K364" s="517">
        <v>6</v>
      </c>
      <c r="L364" s="517">
        <v>1</v>
      </c>
      <c r="M364" s="116" t="s">
        <v>1356</v>
      </c>
      <c r="N364" s="116" t="s">
        <v>1356</v>
      </c>
      <c r="O364" s="116" t="s">
        <v>1357</v>
      </c>
      <c r="P364" s="518">
        <v>86000000</v>
      </c>
      <c r="Q364" s="518">
        <v>86000000</v>
      </c>
      <c r="R364" s="116" t="s">
        <v>1358</v>
      </c>
      <c r="S364" s="519" t="s">
        <v>1359</v>
      </c>
      <c r="T364" s="519" t="s">
        <v>1360</v>
      </c>
      <c r="U364" s="519" t="s">
        <v>1361</v>
      </c>
      <c r="V364" s="116">
        <v>3274850</v>
      </c>
      <c r="AC364" s="532">
        <f t="shared" si="23"/>
        <v>180</v>
      </c>
    </row>
    <row r="365" spans="1:29" ht="15.75" customHeight="1" x14ac:dyDescent="0.25">
      <c r="A365">
        <v>531</v>
      </c>
      <c r="B365" s="514" t="s">
        <v>1389</v>
      </c>
      <c r="C365" t="s">
        <v>1845</v>
      </c>
      <c r="D365" t="s">
        <v>1846</v>
      </c>
      <c r="E365" t="s">
        <v>1372</v>
      </c>
      <c r="F365" s="516">
        <v>40908000</v>
      </c>
      <c r="G365" s="517">
        <v>93141600</v>
      </c>
      <c r="H365" s="116" t="s">
        <v>1847</v>
      </c>
      <c r="I365" s="517">
        <v>3</v>
      </c>
      <c r="J365" s="517">
        <v>3</v>
      </c>
      <c r="K365" s="517">
        <v>6</v>
      </c>
      <c r="L365" s="517">
        <v>1</v>
      </c>
      <c r="M365" s="116" t="s">
        <v>1375</v>
      </c>
      <c r="N365" s="116" t="s">
        <v>1377</v>
      </c>
      <c r="O365" s="116" t="s">
        <v>1856</v>
      </c>
      <c r="P365" s="518">
        <v>40908000</v>
      </c>
      <c r="Q365" s="518">
        <v>40908000</v>
      </c>
      <c r="R365" s="116" t="s">
        <v>1358</v>
      </c>
      <c r="S365" s="519" t="s">
        <v>1359</v>
      </c>
      <c r="T365" s="519" t="s">
        <v>1360</v>
      </c>
      <c r="U365" s="519" t="s">
        <v>1361</v>
      </c>
      <c r="V365" s="116">
        <v>3274850</v>
      </c>
      <c r="W365" t="s">
        <v>1847</v>
      </c>
      <c r="X365" s="520">
        <v>43920</v>
      </c>
      <c r="Y365" s="520">
        <v>43906</v>
      </c>
      <c r="Z365" s="520">
        <v>43910</v>
      </c>
      <c r="AA365" s="520">
        <v>43910</v>
      </c>
      <c r="AB365" s="520">
        <v>43920</v>
      </c>
      <c r="AC365" s="532">
        <f t="shared" si="23"/>
        <v>44100</v>
      </c>
    </row>
    <row r="366" spans="1:29" ht="15.75" customHeight="1" x14ac:dyDescent="0.25">
      <c r="A366">
        <v>517</v>
      </c>
      <c r="B366" s="514" t="s">
        <v>1389</v>
      </c>
      <c r="C366" t="s">
        <v>1845</v>
      </c>
      <c r="D366" t="s">
        <v>1846</v>
      </c>
      <c r="E366" t="s">
        <v>1372</v>
      </c>
      <c r="F366" s="516">
        <v>20636000</v>
      </c>
      <c r="G366" s="517">
        <v>93141703</v>
      </c>
      <c r="H366" s="116" t="s">
        <v>1857</v>
      </c>
      <c r="I366" s="517">
        <v>4</v>
      </c>
      <c r="J366" s="517">
        <v>4</v>
      </c>
      <c r="K366" s="517">
        <v>6</v>
      </c>
      <c r="L366" s="517">
        <v>1</v>
      </c>
      <c r="M366" s="116" t="s">
        <v>1375</v>
      </c>
      <c r="N366" s="116" t="s">
        <v>1377</v>
      </c>
      <c r="O366" s="116" t="s">
        <v>1357</v>
      </c>
      <c r="P366" s="518">
        <v>20636000</v>
      </c>
      <c r="Q366" s="518">
        <v>20636000</v>
      </c>
      <c r="R366" s="116" t="s">
        <v>1358</v>
      </c>
      <c r="S366" s="519" t="s">
        <v>1359</v>
      </c>
      <c r="T366" s="519" t="s">
        <v>1360</v>
      </c>
      <c r="U366" s="519" t="s">
        <v>1361</v>
      </c>
      <c r="V366" s="116">
        <v>3274850</v>
      </c>
      <c r="W366" t="s">
        <v>1857</v>
      </c>
      <c r="X366" s="520">
        <v>43951</v>
      </c>
      <c r="Y366" s="520">
        <v>43934</v>
      </c>
      <c r="Z366" s="520">
        <v>43938</v>
      </c>
      <c r="AA366" s="520">
        <v>43938</v>
      </c>
      <c r="AB366" s="520">
        <v>43951</v>
      </c>
      <c r="AC366" s="532">
        <f t="shared" si="23"/>
        <v>44131</v>
      </c>
    </row>
    <row r="367" spans="1:29" ht="15.75" customHeight="1" x14ac:dyDescent="0.25">
      <c r="A367">
        <v>533</v>
      </c>
      <c r="B367" s="514" t="s">
        <v>1389</v>
      </c>
      <c r="C367" t="s">
        <v>1845</v>
      </c>
      <c r="D367" t="s">
        <v>1846</v>
      </c>
      <c r="E367" t="s">
        <v>1372</v>
      </c>
      <c r="F367" s="516">
        <v>53809000</v>
      </c>
      <c r="G367" s="517">
        <v>93141600</v>
      </c>
      <c r="H367" s="116" t="s">
        <v>1847</v>
      </c>
      <c r="I367" s="517">
        <v>3</v>
      </c>
      <c r="J367" s="517">
        <v>3</v>
      </c>
      <c r="K367" s="517">
        <v>6</v>
      </c>
      <c r="L367" s="517">
        <v>1</v>
      </c>
      <c r="M367" s="116" t="s">
        <v>1375</v>
      </c>
      <c r="N367" s="116" t="s">
        <v>1377</v>
      </c>
      <c r="O367" s="116" t="s">
        <v>1357</v>
      </c>
      <c r="P367" s="518">
        <v>53809000</v>
      </c>
      <c r="Q367" s="518">
        <v>53809000</v>
      </c>
      <c r="R367" s="116" t="s">
        <v>1358</v>
      </c>
      <c r="S367" s="519" t="s">
        <v>1359</v>
      </c>
      <c r="T367" s="519" t="s">
        <v>1360</v>
      </c>
      <c r="U367" s="519" t="s">
        <v>1361</v>
      </c>
      <c r="V367" s="116">
        <v>3274850</v>
      </c>
      <c r="W367" t="s">
        <v>1847</v>
      </c>
      <c r="X367" s="520">
        <v>43920</v>
      </c>
      <c r="Y367" s="520">
        <v>43906</v>
      </c>
      <c r="Z367" s="520">
        <v>43910</v>
      </c>
      <c r="AA367" s="520">
        <v>43910</v>
      </c>
      <c r="AB367" s="520">
        <v>43920</v>
      </c>
      <c r="AC367" s="532">
        <f t="shared" si="23"/>
        <v>44100</v>
      </c>
    </row>
    <row r="368" spans="1:29" ht="15.75" customHeight="1" x14ac:dyDescent="0.25">
      <c r="A368">
        <v>1319</v>
      </c>
      <c r="B368" s="514" t="s">
        <v>1389</v>
      </c>
      <c r="C368" t="s">
        <v>1845</v>
      </c>
      <c r="D368" t="s">
        <v>1846</v>
      </c>
      <c r="E368" t="s">
        <v>1858</v>
      </c>
      <c r="F368" s="516">
        <v>4192426545</v>
      </c>
      <c r="G368" s="517" t="s">
        <v>680</v>
      </c>
      <c r="H368" s="116" t="s">
        <v>1859</v>
      </c>
      <c r="I368" s="517" t="s">
        <v>680</v>
      </c>
      <c r="J368" s="517" t="s">
        <v>680</v>
      </c>
      <c r="K368" s="517" t="s">
        <v>680</v>
      </c>
      <c r="L368" s="517">
        <v>1</v>
      </c>
      <c r="M368" s="116" t="s">
        <v>1364</v>
      </c>
      <c r="N368" s="116" t="s">
        <v>1364</v>
      </c>
      <c r="O368" s="116" t="s">
        <v>1860</v>
      </c>
      <c r="P368" s="518">
        <v>4192426545</v>
      </c>
      <c r="Q368" s="518">
        <v>4192426545</v>
      </c>
      <c r="R368" s="116" t="s">
        <v>1358</v>
      </c>
      <c r="S368" s="519" t="s">
        <v>1359</v>
      </c>
      <c r="T368" s="519" t="s">
        <v>1360</v>
      </c>
      <c r="U368" s="519" t="s">
        <v>1361</v>
      </c>
      <c r="V368" s="116">
        <v>3274850</v>
      </c>
      <c r="W368" t="s">
        <v>1859</v>
      </c>
      <c r="X368" s="520">
        <v>43981</v>
      </c>
      <c r="AB368" s="520">
        <v>43981</v>
      </c>
      <c r="AC368" s="532" t="e">
        <f t="shared" si="23"/>
        <v>#VALUE!</v>
      </c>
    </row>
    <row r="369" spans="1:29" ht="15.75" customHeight="1" x14ac:dyDescent="0.25">
      <c r="A369">
        <v>1008</v>
      </c>
      <c r="B369" s="514" t="s">
        <v>1389</v>
      </c>
      <c r="C369" t="s">
        <v>1845</v>
      </c>
      <c r="D369" t="s">
        <v>1846</v>
      </c>
      <c r="E369" t="s">
        <v>1858</v>
      </c>
      <c r="F369" s="516">
        <v>2678729000</v>
      </c>
      <c r="G369" s="517" t="s">
        <v>680</v>
      </c>
      <c r="H369" s="116" t="s">
        <v>1861</v>
      </c>
      <c r="I369" s="517">
        <v>3</v>
      </c>
      <c r="J369" s="517">
        <v>3</v>
      </c>
      <c r="K369" s="517">
        <v>9</v>
      </c>
      <c r="L369" s="517">
        <v>1</v>
      </c>
      <c r="M369" s="116" t="s">
        <v>1364</v>
      </c>
      <c r="N369" s="116" t="s">
        <v>1364</v>
      </c>
      <c r="O369" s="116" t="s">
        <v>1862</v>
      </c>
      <c r="P369" s="518">
        <v>2678729000</v>
      </c>
      <c r="Q369" s="518">
        <v>2678729000</v>
      </c>
      <c r="R369" s="116" t="s">
        <v>1358</v>
      </c>
      <c r="S369" s="519" t="s">
        <v>1359</v>
      </c>
      <c r="T369" s="519" t="s">
        <v>1360</v>
      </c>
      <c r="U369" s="519" t="s">
        <v>1361</v>
      </c>
      <c r="V369" s="116">
        <v>3274850</v>
      </c>
      <c r="W369" t="s">
        <v>1861</v>
      </c>
      <c r="X369" s="520">
        <v>43920</v>
      </c>
      <c r="AB369" s="520">
        <v>43920</v>
      </c>
      <c r="AC369" s="532">
        <f t="shared" si="23"/>
        <v>44190</v>
      </c>
    </row>
    <row r="370" spans="1:29" ht="15.75" customHeight="1" x14ac:dyDescent="0.25">
      <c r="A370">
        <v>1009</v>
      </c>
      <c r="B370" s="514" t="s">
        <v>1389</v>
      </c>
      <c r="C370" t="s">
        <v>1845</v>
      </c>
      <c r="D370" t="s">
        <v>1846</v>
      </c>
      <c r="E370" t="s">
        <v>1858</v>
      </c>
      <c r="F370" s="516">
        <v>13484637455</v>
      </c>
      <c r="G370" s="517" t="s">
        <v>680</v>
      </c>
      <c r="H370" s="116" t="s">
        <v>1861</v>
      </c>
      <c r="I370" s="517">
        <v>3</v>
      </c>
      <c r="J370" s="517">
        <v>3</v>
      </c>
      <c r="K370" s="517">
        <v>9</v>
      </c>
      <c r="L370" s="517">
        <v>1</v>
      </c>
      <c r="M370" s="116" t="s">
        <v>1364</v>
      </c>
      <c r="N370" s="116" t="s">
        <v>1364</v>
      </c>
      <c r="O370" s="116" t="s">
        <v>1860</v>
      </c>
      <c r="P370" s="518">
        <v>13484637455</v>
      </c>
      <c r="Q370" s="518">
        <v>13484637455</v>
      </c>
      <c r="R370" s="116" t="s">
        <v>1358</v>
      </c>
      <c r="S370" s="519" t="s">
        <v>1359</v>
      </c>
      <c r="T370" s="519" t="s">
        <v>1360</v>
      </c>
      <c r="U370" s="519" t="s">
        <v>1361</v>
      </c>
      <c r="V370" s="116">
        <v>3274850</v>
      </c>
      <c r="W370" t="s">
        <v>1861</v>
      </c>
      <c r="X370" s="520">
        <v>43920</v>
      </c>
      <c r="AB370" s="520">
        <v>43920</v>
      </c>
      <c r="AC370" s="532">
        <f t="shared" si="23"/>
        <v>44190</v>
      </c>
    </row>
    <row r="371" spans="1:29" ht="15.75" customHeight="1" x14ac:dyDescent="0.25">
      <c r="A371">
        <v>1320</v>
      </c>
      <c r="B371" s="514" t="s">
        <v>1389</v>
      </c>
      <c r="C371" t="s">
        <v>1845</v>
      </c>
      <c r="D371" t="s">
        <v>1846</v>
      </c>
      <c r="E371" t="s">
        <v>1413</v>
      </c>
      <c r="F371" s="516">
        <v>40139000</v>
      </c>
      <c r="G371" s="517" t="s">
        <v>680</v>
      </c>
      <c r="H371" s="116" t="s">
        <v>1469</v>
      </c>
      <c r="I371" s="517" t="s">
        <v>680</v>
      </c>
      <c r="J371" s="517" t="s">
        <v>680</v>
      </c>
      <c r="K371" s="517" t="s">
        <v>680</v>
      </c>
      <c r="L371" s="517">
        <v>1</v>
      </c>
      <c r="M371" s="116" t="s">
        <v>1364</v>
      </c>
      <c r="N371" s="116" t="s">
        <v>1364</v>
      </c>
      <c r="O371" s="116" t="s">
        <v>1357</v>
      </c>
      <c r="P371" s="518">
        <v>40139000</v>
      </c>
      <c r="Q371" s="518">
        <v>40139000</v>
      </c>
      <c r="R371" s="116" t="s">
        <v>1358</v>
      </c>
      <c r="S371" s="519" t="s">
        <v>1359</v>
      </c>
      <c r="T371" s="519" t="s">
        <v>1360</v>
      </c>
      <c r="U371" s="519" t="s">
        <v>1361</v>
      </c>
      <c r="V371" s="116">
        <v>3274850</v>
      </c>
      <c r="W371" t="s">
        <v>1469</v>
      </c>
      <c r="X371" s="520">
        <v>43981</v>
      </c>
      <c r="AB371" s="520">
        <v>43981</v>
      </c>
      <c r="AC371" s="532" t="e">
        <f t="shared" si="23"/>
        <v>#VALUE!</v>
      </c>
    </row>
    <row r="372" spans="1:29" ht="15.75" customHeight="1" x14ac:dyDescent="0.25">
      <c r="A372">
        <v>589</v>
      </c>
      <c r="B372" s="514" t="s">
        <v>441</v>
      </c>
      <c r="C372" t="s">
        <v>1863</v>
      </c>
      <c r="D372" t="s">
        <v>406</v>
      </c>
      <c r="E372" t="s">
        <v>1373</v>
      </c>
      <c r="F372" s="516">
        <v>62150200</v>
      </c>
      <c r="G372" s="517">
        <v>80111701</v>
      </c>
      <c r="H372" s="116" t="s">
        <v>1864</v>
      </c>
      <c r="I372" s="517">
        <v>1</v>
      </c>
      <c r="J372" s="517">
        <v>1</v>
      </c>
      <c r="K372" s="517">
        <v>314</v>
      </c>
      <c r="L372" s="517">
        <v>0</v>
      </c>
      <c r="M372" s="116" t="s">
        <v>1375</v>
      </c>
      <c r="N372" s="116" t="s">
        <v>1377</v>
      </c>
      <c r="O372" s="116" t="s">
        <v>1357</v>
      </c>
      <c r="P372" s="518">
        <v>62150200</v>
      </c>
      <c r="Q372" s="518">
        <v>62150200</v>
      </c>
      <c r="R372" s="116" t="s">
        <v>1633</v>
      </c>
      <c r="S372" s="519" t="s">
        <v>1359</v>
      </c>
      <c r="T372" s="519" t="s">
        <v>1634</v>
      </c>
      <c r="U372" s="519" t="s">
        <v>1635</v>
      </c>
      <c r="V372" s="116">
        <v>3274850</v>
      </c>
      <c r="W372" t="s">
        <v>1864</v>
      </c>
      <c r="X372" s="520">
        <v>43880</v>
      </c>
      <c r="Y372" s="520">
        <v>43864</v>
      </c>
      <c r="Z372" s="520">
        <v>43868</v>
      </c>
      <c r="AA372" s="520">
        <v>43874</v>
      </c>
      <c r="AB372" s="520">
        <v>43880</v>
      </c>
      <c r="AC372" s="520">
        <f>+X372+K372</f>
        <v>44194</v>
      </c>
    </row>
    <row r="373" spans="1:29" ht="15.75" customHeight="1" x14ac:dyDescent="0.25">
      <c r="A373">
        <v>1367</v>
      </c>
      <c r="B373" s="514" t="s">
        <v>1447</v>
      </c>
      <c r="C373" t="s">
        <v>1865</v>
      </c>
      <c r="D373" t="s">
        <v>242</v>
      </c>
      <c r="E373" t="s">
        <v>1354</v>
      </c>
      <c r="F373" s="516">
        <v>56722000</v>
      </c>
      <c r="G373" s="517" t="s">
        <v>680</v>
      </c>
      <c r="H373" s="116" t="s">
        <v>1866</v>
      </c>
      <c r="I373" s="517" t="s">
        <v>680</v>
      </c>
      <c r="J373" s="517" t="s">
        <v>680</v>
      </c>
      <c r="K373" s="517" t="s">
        <v>680</v>
      </c>
      <c r="L373" s="517">
        <v>1</v>
      </c>
      <c r="M373" s="116" t="s">
        <v>1356</v>
      </c>
      <c r="N373" s="116" t="s">
        <v>1356</v>
      </c>
      <c r="O373" s="116" t="s">
        <v>1357</v>
      </c>
      <c r="P373" s="518">
        <v>56722000</v>
      </c>
      <c r="Q373" s="518">
        <v>56722000</v>
      </c>
      <c r="R373" s="116" t="s">
        <v>1358</v>
      </c>
      <c r="S373" s="519" t="s">
        <v>1359</v>
      </c>
      <c r="T373" s="519" t="s">
        <v>1360</v>
      </c>
      <c r="U373" s="519" t="s">
        <v>1361</v>
      </c>
      <c r="V373" s="116">
        <v>3274850</v>
      </c>
      <c r="W373" t="s">
        <v>1866</v>
      </c>
      <c r="X373" s="520">
        <v>43951</v>
      </c>
      <c r="AB373" s="520">
        <v>43951</v>
      </c>
      <c r="AC373" s="532" t="e">
        <f>+X373+(30*K373)</f>
        <v>#VALUE!</v>
      </c>
    </row>
    <row r="374" spans="1:29" ht="15.75" customHeight="1" x14ac:dyDescent="0.25">
      <c r="A374">
        <v>639</v>
      </c>
      <c r="B374" s="514" t="s">
        <v>834</v>
      </c>
      <c r="C374" t="s">
        <v>1867</v>
      </c>
      <c r="D374" t="s">
        <v>480</v>
      </c>
      <c r="E374" t="s">
        <v>1373</v>
      </c>
      <c r="F374" s="516">
        <v>105709000</v>
      </c>
      <c r="G374" s="517">
        <v>80111701</v>
      </c>
      <c r="H374" s="116" t="s">
        <v>1868</v>
      </c>
      <c r="I374" s="517">
        <v>1</v>
      </c>
      <c r="J374" s="517">
        <v>1</v>
      </c>
      <c r="K374" s="517">
        <v>11</v>
      </c>
      <c r="L374" s="517">
        <v>1</v>
      </c>
      <c r="M374" s="116" t="s">
        <v>1375</v>
      </c>
      <c r="N374" s="116" t="s">
        <v>1377</v>
      </c>
      <c r="O374" s="116" t="s">
        <v>1357</v>
      </c>
      <c r="P374" s="518">
        <v>105709000</v>
      </c>
      <c r="Q374" s="518">
        <v>105709000</v>
      </c>
      <c r="R374" s="116" t="s">
        <v>1452</v>
      </c>
      <c r="S374" s="519" t="s">
        <v>1359</v>
      </c>
      <c r="T374" s="519" t="s">
        <v>1453</v>
      </c>
      <c r="U374" s="519" t="s">
        <v>1454</v>
      </c>
      <c r="V374" s="116">
        <v>3274850</v>
      </c>
      <c r="W374" t="s">
        <v>1869</v>
      </c>
      <c r="X374" s="520">
        <v>43879</v>
      </c>
      <c r="Y374" s="520">
        <v>43845</v>
      </c>
      <c r="Z374" s="520">
        <v>43852</v>
      </c>
      <c r="AA374" s="520">
        <v>43854</v>
      </c>
      <c r="AB374" s="520">
        <v>43857</v>
      </c>
      <c r="AC374" s="520">
        <f>+X374+(K374*30)</f>
        <v>44209</v>
      </c>
    </row>
    <row r="375" spans="1:29" ht="15.75" customHeight="1" x14ac:dyDescent="0.25">
      <c r="A375">
        <v>640</v>
      </c>
      <c r="B375" s="514" t="s">
        <v>834</v>
      </c>
      <c r="C375" t="s">
        <v>1867</v>
      </c>
      <c r="D375" t="s">
        <v>480</v>
      </c>
      <c r="E375" t="s">
        <v>1373</v>
      </c>
      <c r="F375" s="516">
        <v>75606000</v>
      </c>
      <c r="G375" s="517">
        <v>80111701</v>
      </c>
      <c r="H375" s="116" t="s">
        <v>1870</v>
      </c>
      <c r="I375" s="517">
        <v>1</v>
      </c>
      <c r="J375" s="517">
        <v>1</v>
      </c>
      <c r="K375" s="517">
        <v>11</v>
      </c>
      <c r="L375" s="517">
        <v>1</v>
      </c>
      <c r="M375" s="116" t="s">
        <v>1375</v>
      </c>
      <c r="N375" s="116" t="s">
        <v>1377</v>
      </c>
      <c r="O375" s="116" t="s">
        <v>1357</v>
      </c>
      <c r="P375" s="518">
        <v>75606000</v>
      </c>
      <c r="Q375" s="518">
        <v>75606000</v>
      </c>
      <c r="R375" s="116" t="s">
        <v>1452</v>
      </c>
      <c r="S375" s="519" t="s">
        <v>1359</v>
      </c>
      <c r="T375" s="519" t="s">
        <v>1453</v>
      </c>
      <c r="U375" s="519" t="s">
        <v>1454</v>
      </c>
      <c r="V375" s="116">
        <v>3274850</v>
      </c>
      <c r="W375" t="s">
        <v>1871</v>
      </c>
      <c r="X375" s="520">
        <v>43857</v>
      </c>
      <c r="Y375" s="520">
        <v>43845</v>
      </c>
      <c r="Z375" s="520">
        <v>43852</v>
      </c>
      <c r="AA375" s="520">
        <v>43854</v>
      </c>
      <c r="AB375" s="520">
        <v>43857</v>
      </c>
      <c r="AC375" s="520">
        <f>+X375+(K375*30)</f>
        <v>44187</v>
      </c>
    </row>
    <row r="376" spans="1:29" ht="15.75" customHeight="1" x14ac:dyDescent="0.25">
      <c r="A376">
        <v>1366</v>
      </c>
      <c r="B376" s="514" t="s">
        <v>1447</v>
      </c>
      <c r="C376" t="s">
        <v>1872</v>
      </c>
      <c r="D376" t="s">
        <v>241</v>
      </c>
      <c r="E376" t="s">
        <v>1373</v>
      </c>
      <c r="F376" s="516">
        <v>69155000</v>
      </c>
      <c r="G376" s="517">
        <v>80111701</v>
      </c>
      <c r="H376" s="116" t="s">
        <v>1873</v>
      </c>
      <c r="I376" s="517">
        <v>2</v>
      </c>
      <c r="J376" s="517">
        <v>2</v>
      </c>
      <c r="K376" s="517">
        <v>10</v>
      </c>
      <c r="L376" s="517">
        <v>1</v>
      </c>
      <c r="M376" s="116" t="s">
        <v>1375</v>
      </c>
      <c r="N376" s="116" t="s">
        <v>1377</v>
      </c>
      <c r="O376" s="116" t="s">
        <v>1357</v>
      </c>
      <c r="P376" s="518">
        <v>69155000</v>
      </c>
      <c r="Q376" s="518">
        <v>69155000</v>
      </c>
      <c r="R376" s="116" t="s">
        <v>1358</v>
      </c>
      <c r="S376" s="519" t="s">
        <v>1359</v>
      </c>
      <c r="T376" s="519" t="s">
        <v>1360</v>
      </c>
      <c r="U376" s="519" t="s">
        <v>1361</v>
      </c>
      <c r="V376" s="116">
        <v>3274850</v>
      </c>
      <c r="W376" t="s">
        <v>1873</v>
      </c>
      <c r="X376" s="520">
        <v>43885</v>
      </c>
      <c r="Y376" s="520">
        <v>43860</v>
      </c>
      <c r="Z376" s="520">
        <v>43867</v>
      </c>
      <c r="AA376" s="520">
        <v>43882</v>
      </c>
      <c r="AB376" s="520">
        <v>43885</v>
      </c>
      <c r="AC376" s="532">
        <f t="shared" ref="AC376:AC381" si="24">+X376+(30*K376)</f>
        <v>44185</v>
      </c>
    </row>
    <row r="377" spans="1:29" ht="15.75" customHeight="1" x14ac:dyDescent="0.25">
      <c r="A377" s="524">
        <v>873</v>
      </c>
      <c r="B377" s="523" t="s">
        <v>1531</v>
      </c>
      <c r="C377" s="524" t="s">
        <v>350</v>
      </c>
      <c r="D377" s="523" t="s">
        <v>1322</v>
      </c>
      <c r="E377" t="s">
        <v>1373</v>
      </c>
      <c r="F377" s="526">
        <v>102886364</v>
      </c>
      <c r="G377" s="527">
        <v>81112200</v>
      </c>
      <c r="H377" s="528" t="s">
        <v>1874</v>
      </c>
      <c r="I377" s="527">
        <v>1</v>
      </c>
      <c r="J377" s="527">
        <v>1</v>
      </c>
      <c r="K377" s="527">
        <v>11</v>
      </c>
      <c r="L377" s="527">
        <v>1</v>
      </c>
      <c r="M377" s="528" t="s">
        <v>1375</v>
      </c>
      <c r="N377" s="528" t="s">
        <v>1377</v>
      </c>
      <c r="O377" s="528" t="s">
        <v>1357</v>
      </c>
      <c r="P377" s="529">
        <v>102886364</v>
      </c>
      <c r="Q377" s="529">
        <v>102886364</v>
      </c>
      <c r="R377" s="528" t="s">
        <v>1419</v>
      </c>
      <c r="S377" s="531" t="s">
        <v>1359</v>
      </c>
      <c r="T377" s="531" t="s">
        <v>1602</v>
      </c>
      <c r="U377" s="531" t="s">
        <v>1603</v>
      </c>
      <c r="V377" s="528">
        <v>3274850</v>
      </c>
      <c r="W377" s="524" t="s">
        <v>1874</v>
      </c>
      <c r="X377" s="532">
        <v>43858</v>
      </c>
      <c r="Y377" s="532">
        <v>43845</v>
      </c>
      <c r="Z377" s="532">
        <v>43847</v>
      </c>
      <c r="AA377" s="532">
        <v>43852</v>
      </c>
      <c r="AB377" s="532">
        <v>43854</v>
      </c>
      <c r="AC377" s="520">
        <f t="shared" si="24"/>
        <v>44188</v>
      </c>
    </row>
    <row r="378" spans="1:29" ht="15.75" customHeight="1" x14ac:dyDescent="0.25">
      <c r="A378" s="524">
        <v>874</v>
      </c>
      <c r="B378" s="523" t="s">
        <v>1531</v>
      </c>
      <c r="C378" s="524" t="s">
        <v>350</v>
      </c>
      <c r="D378" s="523" t="s">
        <v>1322</v>
      </c>
      <c r="E378" t="s">
        <v>1373</v>
      </c>
      <c r="F378" s="526">
        <v>62160000</v>
      </c>
      <c r="G378" s="527">
        <v>81112200</v>
      </c>
      <c r="H378" s="528" t="s">
        <v>1875</v>
      </c>
      <c r="I378" s="527">
        <v>1</v>
      </c>
      <c r="J378" s="527">
        <v>1</v>
      </c>
      <c r="K378" s="527">
        <v>11</v>
      </c>
      <c r="L378" s="527">
        <v>1</v>
      </c>
      <c r="M378" s="528" t="s">
        <v>1375</v>
      </c>
      <c r="N378" s="528" t="s">
        <v>1377</v>
      </c>
      <c r="O378" s="528" t="s">
        <v>1357</v>
      </c>
      <c r="P378" s="529">
        <v>62160000</v>
      </c>
      <c r="Q378" s="529">
        <v>62160000</v>
      </c>
      <c r="R378" s="528" t="s">
        <v>1419</v>
      </c>
      <c r="S378" s="531" t="s">
        <v>1359</v>
      </c>
      <c r="T378" s="531" t="s">
        <v>1602</v>
      </c>
      <c r="U378" s="531" t="s">
        <v>1603</v>
      </c>
      <c r="V378" s="528">
        <v>3274850</v>
      </c>
      <c r="W378" s="524" t="s">
        <v>1875</v>
      </c>
      <c r="X378" s="532">
        <v>43858</v>
      </c>
      <c r="Y378" s="532">
        <v>43845</v>
      </c>
      <c r="Z378" s="532">
        <v>43847</v>
      </c>
      <c r="AA378" s="532">
        <v>43852</v>
      </c>
      <c r="AB378" s="532">
        <v>43854</v>
      </c>
      <c r="AC378" s="520">
        <f t="shared" si="24"/>
        <v>44188</v>
      </c>
    </row>
    <row r="379" spans="1:29" ht="15.75" customHeight="1" x14ac:dyDescent="0.25">
      <c r="A379" s="524">
        <v>1265</v>
      </c>
      <c r="B379" s="523" t="s">
        <v>1531</v>
      </c>
      <c r="C379" s="524" t="s">
        <v>350</v>
      </c>
      <c r="D379" s="523" t="s">
        <v>1322</v>
      </c>
      <c r="E379" s="524" t="s">
        <v>1373</v>
      </c>
      <c r="F379" s="526">
        <v>16504636</v>
      </c>
      <c r="G379" s="527" t="s">
        <v>680</v>
      </c>
      <c r="H379" s="528" t="s">
        <v>1540</v>
      </c>
      <c r="I379" s="527" t="s">
        <v>680</v>
      </c>
      <c r="J379" s="527" t="s">
        <v>680</v>
      </c>
      <c r="K379" s="527" t="s">
        <v>680</v>
      </c>
      <c r="L379" s="527">
        <v>1</v>
      </c>
      <c r="M379" s="528" t="s">
        <v>1364</v>
      </c>
      <c r="N379" s="528" t="s">
        <v>1364</v>
      </c>
      <c r="O379" s="528" t="s">
        <v>1357</v>
      </c>
      <c r="P379" s="529">
        <v>16504636</v>
      </c>
      <c r="Q379" s="529">
        <v>16504636</v>
      </c>
      <c r="R379" s="528" t="s">
        <v>1419</v>
      </c>
      <c r="S379" s="531" t="s">
        <v>1359</v>
      </c>
      <c r="T379" s="531" t="s">
        <v>1602</v>
      </c>
      <c r="U379" s="531" t="s">
        <v>1603</v>
      </c>
      <c r="V379" s="528">
        <v>3274850</v>
      </c>
      <c r="W379" s="524" t="s">
        <v>1540</v>
      </c>
      <c r="X379" s="532">
        <v>43981</v>
      </c>
      <c r="Y379" s="524"/>
      <c r="Z379" s="524"/>
      <c r="AA379" s="524"/>
      <c r="AB379" s="532">
        <v>43981</v>
      </c>
      <c r="AC379" s="520" t="e">
        <f t="shared" si="24"/>
        <v>#VALUE!</v>
      </c>
    </row>
    <row r="380" spans="1:29" ht="15.75" customHeight="1" x14ac:dyDescent="0.25">
      <c r="A380">
        <v>1386</v>
      </c>
      <c r="B380" s="514" t="s">
        <v>1439</v>
      </c>
      <c r="C380" t="s">
        <v>193</v>
      </c>
      <c r="D380" t="s">
        <v>202</v>
      </c>
      <c r="E380" t="s">
        <v>1373</v>
      </c>
      <c r="F380" s="516">
        <v>14706000</v>
      </c>
      <c r="G380" s="517" t="s">
        <v>680</v>
      </c>
      <c r="H380" s="116" t="s">
        <v>1876</v>
      </c>
      <c r="I380" s="517" t="s">
        <v>680</v>
      </c>
      <c r="J380" s="517" t="s">
        <v>680</v>
      </c>
      <c r="K380" s="517" t="s">
        <v>680</v>
      </c>
      <c r="L380" s="517">
        <v>1</v>
      </c>
      <c r="M380" s="116" t="s">
        <v>1401</v>
      </c>
      <c r="N380" s="116" t="s">
        <v>1401</v>
      </c>
      <c r="O380" s="116" t="s">
        <v>1357</v>
      </c>
      <c r="P380" s="518">
        <v>14706000</v>
      </c>
      <c r="Q380" s="518">
        <v>14706000</v>
      </c>
      <c r="R380" s="116" t="s">
        <v>1419</v>
      </c>
      <c r="S380" s="519" t="s">
        <v>1359</v>
      </c>
      <c r="T380" s="519" t="s">
        <v>1517</v>
      </c>
      <c r="U380" s="519" t="s">
        <v>1518</v>
      </c>
      <c r="V380" s="116">
        <v>3274850</v>
      </c>
      <c r="W380" t="s">
        <v>1876</v>
      </c>
      <c r="X380" s="520">
        <v>43860</v>
      </c>
      <c r="Y380" s="520"/>
      <c r="Z380" s="520"/>
      <c r="AA380" s="520"/>
      <c r="AB380" s="520">
        <v>43860</v>
      </c>
      <c r="AC380" s="520" t="e">
        <f t="shared" si="24"/>
        <v>#VALUE!</v>
      </c>
    </row>
    <row r="381" spans="1:29" ht="15.75" customHeight="1" x14ac:dyDescent="0.25">
      <c r="A381">
        <v>1387</v>
      </c>
      <c r="B381" s="514" t="s">
        <v>1439</v>
      </c>
      <c r="C381" t="s">
        <v>193</v>
      </c>
      <c r="D381" t="s">
        <v>202</v>
      </c>
      <c r="E381" t="s">
        <v>1373</v>
      </c>
      <c r="F381" s="516">
        <v>14706000</v>
      </c>
      <c r="G381" s="517" t="s">
        <v>680</v>
      </c>
      <c r="H381" s="116" t="s">
        <v>1877</v>
      </c>
      <c r="I381" s="517" t="s">
        <v>680</v>
      </c>
      <c r="J381" s="517" t="s">
        <v>680</v>
      </c>
      <c r="K381" s="517" t="s">
        <v>680</v>
      </c>
      <c r="L381" s="517">
        <v>1</v>
      </c>
      <c r="M381" s="116" t="s">
        <v>1401</v>
      </c>
      <c r="N381" s="116" t="s">
        <v>1401</v>
      </c>
      <c r="O381" s="116" t="s">
        <v>1357</v>
      </c>
      <c r="P381" s="518">
        <v>14706000</v>
      </c>
      <c r="Q381" s="518">
        <v>14706000</v>
      </c>
      <c r="R381" s="116" t="s">
        <v>1419</v>
      </c>
      <c r="S381" s="519" t="s">
        <v>1359</v>
      </c>
      <c r="T381" s="519" t="s">
        <v>1517</v>
      </c>
      <c r="U381" s="519" t="s">
        <v>1518</v>
      </c>
      <c r="V381" s="116">
        <v>3274850</v>
      </c>
      <c r="W381" t="s">
        <v>1877</v>
      </c>
      <c r="X381" s="520">
        <v>43860</v>
      </c>
      <c r="Y381" s="520"/>
      <c r="Z381" s="520"/>
      <c r="AA381" s="520"/>
      <c r="AB381" s="520">
        <v>43860</v>
      </c>
      <c r="AC381" s="520" t="e">
        <f t="shared" si="24"/>
        <v>#VALUE!</v>
      </c>
    </row>
    <row r="382" spans="1:29" ht="15.75" customHeight="1" x14ac:dyDescent="0.25">
      <c r="F382" s="516">
        <f>SUM(F2:F379)</f>
        <v>118000043480</v>
      </c>
    </row>
  </sheetData>
  <autoFilter ref="A1:AB382" xr:uid="{00000000-0009-0000-0000-000009000000}"/>
  <hyperlinks>
    <hyperlink ref="U213" r:id="rId1" xr:uid="{00000000-0004-0000-0900-000000000000}"/>
    <hyperlink ref="U218" r:id="rId2" xr:uid="{00000000-0004-0000-0900-000001000000}"/>
    <hyperlink ref="U219" r:id="rId3" xr:uid="{00000000-0004-0000-0900-000002000000}"/>
    <hyperlink ref="U220" r:id="rId4" xr:uid="{00000000-0004-0000-0900-000003000000}"/>
    <hyperlink ref="U226" r:id="rId5" xr:uid="{00000000-0004-0000-0900-000004000000}"/>
    <hyperlink ref="U227" r:id="rId6" xr:uid="{00000000-0004-0000-0900-000005000000}"/>
    <hyperlink ref="U228" r:id="rId7" xr:uid="{00000000-0004-0000-0900-000006000000}"/>
    <hyperlink ref="U232" r:id="rId8" xr:uid="{00000000-0004-0000-0900-000007000000}"/>
    <hyperlink ref="U234" r:id="rId9" xr:uid="{00000000-0004-0000-0900-000008000000}"/>
    <hyperlink ref="U239" r:id="rId10" xr:uid="{00000000-0004-0000-0900-000009000000}"/>
    <hyperlink ref="U240" r:id="rId11" xr:uid="{00000000-0004-0000-0900-00000A000000}"/>
    <hyperlink ref="U243" r:id="rId12" xr:uid="{00000000-0004-0000-0900-00000B000000}"/>
    <hyperlink ref="U249" r:id="rId13" xr:uid="{00000000-0004-0000-0900-00000C000000}"/>
    <hyperlink ref="U107" r:id="rId14" xr:uid="{00000000-0004-0000-0900-00000D000000}"/>
    <hyperlink ref="U108" r:id="rId15" xr:uid="{00000000-0004-0000-0900-00000E000000}"/>
    <hyperlink ref="U110" r:id="rId16" xr:uid="{00000000-0004-0000-0900-00000F000000}"/>
    <hyperlink ref="U112" r:id="rId17" xr:uid="{00000000-0004-0000-0900-000010000000}"/>
    <hyperlink ref="U114" r:id="rId18" xr:uid="{00000000-0004-0000-0900-000011000000}"/>
    <hyperlink ref="U115" r:id="rId19" xr:uid="{00000000-0004-0000-0900-000012000000}"/>
    <hyperlink ref="U298" r:id="rId20" xr:uid="{00000000-0004-0000-0900-000013000000}"/>
    <hyperlink ref="U299" r:id="rId21" xr:uid="{00000000-0004-0000-0900-000014000000}"/>
    <hyperlink ref="U301" r:id="rId22" xr:uid="{00000000-0004-0000-0900-000015000000}"/>
    <hyperlink ref="U302" r:id="rId23" xr:uid="{00000000-0004-0000-0900-000016000000}"/>
    <hyperlink ref="U303" r:id="rId24" xr:uid="{00000000-0004-0000-0900-000017000000}"/>
    <hyperlink ref="U306" r:id="rId25" xr:uid="{00000000-0004-0000-0900-000018000000}"/>
  </hyperlinks>
  <pageMargins left="0.7" right="0.7" top="0.75" bottom="0.75" header="0.3" footer="0.3"/>
  <pageSetup paperSize="9" orientation="portrait"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IV516"/>
  <sheetViews>
    <sheetView tabSelected="1" zoomScale="20" zoomScaleNormal="20" workbookViewId="0">
      <selection activeCell="L39" sqref="L39:N40"/>
    </sheetView>
  </sheetViews>
  <sheetFormatPr baseColWidth="10" defaultColWidth="18.42578125" defaultRowHeight="12.75" x14ac:dyDescent="0.25"/>
  <cols>
    <col min="1" max="1" width="79" style="46" customWidth="1"/>
    <col min="2" max="2" width="48.85546875" style="46" customWidth="1"/>
    <col min="3" max="3" width="66.140625" style="46" customWidth="1"/>
    <col min="4" max="4" width="78.28515625" style="46" customWidth="1"/>
    <col min="5" max="5" width="84.7109375" style="46" customWidth="1"/>
    <col min="6" max="8" width="63.28515625" style="46" customWidth="1"/>
    <col min="9" max="9" width="93.7109375" style="46" customWidth="1"/>
    <col min="10" max="10" width="82.28515625" style="46" customWidth="1"/>
    <col min="11" max="11" width="59.7109375" style="46" customWidth="1"/>
    <col min="12" max="12" width="52.42578125" style="46" customWidth="1"/>
    <col min="13" max="13" width="73.28515625" style="46" customWidth="1"/>
    <col min="14" max="14" width="67" style="46" customWidth="1"/>
    <col min="15" max="15" width="71.7109375" style="46" customWidth="1"/>
    <col min="16" max="16" width="47.42578125" style="46" customWidth="1"/>
    <col min="17" max="18" width="37.85546875" style="46" customWidth="1"/>
    <col min="19" max="19" width="26.42578125" style="56" customWidth="1"/>
    <col min="20" max="20" width="40.28515625" style="46" customWidth="1"/>
    <col min="21" max="21" width="50.140625" style="46" customWidth="1"/>
    <col min="22" max="22" width="32.140625" style="46" customWidth="1"/>
    <col min="23" max="23" width="29" style="46" customWidth="1"/>
    <col min="24" max="25" width="32.140625" style="46" customWidth="1"/>
    <col min="26" max="26" width="29.7109375" style="46" customWidth="1"/>
    <col min="27" max="27" width="30.28515625" style="46" customWidth="1"/>
    <col min="28" max="30" width="35" style="46" customWidth="1"/>
    <col min="31" max="31" width="28.7109375" style="46" customWidth="1"/>
    <col min="32" max="32" width="31.85546875" style="46" customWidth="1"/>
    <col min="33" max="34" width="35" style="46" customWidth="1"/>
    <col min="35" max="35" width="28.7109375" style="46" customWidth="1"/>
    <col min="36" max="37" width="35" style="46" customWidth="1"/>
    <col min="38" max="40" width="28.7109375" style="46" customWidth="1"/>
    <col min="41" max="41" width="31.85546875" style="46" customWidth="1"/>
    <col min="42" max="44" width="28.7109375" style="46" customWidth="1"/>
    <col min="45" max="45" width="32.7109375" style="46" customWidth="1"/>
    <col min="46" max="48" width="28.7109375" style="46" customWidth="1"/>
    <col min="49" max="49" width="31.85546875" style="46" customWidth="1"/>
    <col min="50" max="52" width="28.7109375" style="46" customWidth="1"/>
    <col min="53" max="53" width="33.42578125" style="46" customWidth="1"/>
    <col min="54" max="100" width="7.85546875" style="46" customWidth="1"/>
    <col min="101" max="216" width="11.42578125" style="46" customWidth="1"/>
    <col min="217" max="218" width="21.28515625" style="46" customWidth="1"/>
    <col min="219" max="219" width="37.140625" style="46" customWidth="1"/>
    <col min="220" max="220" width="49.28515625" style="46" customWidth="1"/>
    <col min="221" max="221" width="18.42578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16384" width="18.4257812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row>
    <row r="2" spans="1:42" ht="69.75" customHeight="1" x14ac:dyDescent="0.25">
      <c r="B2" s="55"/>
      <c r="C2" s="55" t="s">
        <v>140</v>
      </c>
      <c r="D2" s="55"/>
      <c r="E2" s="55"/>
      <c r="F2" s="55"/>
      <c r="G2" s="55"/>
      <c r="H2" s="55"/>
      <c r="I2" s="55"/>
      <c r="J2" s="55"/>
      <c r="K2" s="55"/>
      <c r="L2" s="55"/>
      <c r="M2" s="55"/>
      <c r="N2" s="55"/>
      <c r="O2" s="55"/>
      <c r="P2" s="55"/>
      <c r="Q2" s="55"/>
      <c r="R2" s="55"/>
      <c r="S2" s="82"/>
      <c r="T2" s="55"/>
      <c r="U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2" ht="114.75" customHeight="1" x14ac:dyDescent="0.25">
      <c r="B4" s="60"/>
      <c r="C4" s="60" t="s">
        <v>1251</v>
      </c>
      <c r="D4" s="60"/>
      <c r="E4" s="60"/>
      <c r="F4" s="60"/>
      <c r="G4" s="60"/>
      <c r="H4" s="60"/>
      <c r="I4" s="60"/>
      <c r="J4" s="60"/>
      <c r="K4" s="60"/>
      <c r="L4" s="60"/>
      <c r="M4" s="60"/>
      <c r="N4" s="60"/>
      <c r="O4" s="60"/>
      <c r="P4" s="60"/>
      <c r="Q4" s="60"/>
      <c r="R4" s="60"/>
      <c r="S4" s="83"/>
      <c r="T4" s="60"/>
      <c r="U4" s="60"/>
    </row>
    <row r="5" spans="1:42"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2" ht="139.5" customHeight="1" x14ac:dyDescent="0.25">
      <c r="A6" s="685" t="s">
        <v>591</v>
      </c>
      <c r="B6" s="685"/>
      <c r="C6" s="687" t="s">
        <v>42</v>
      </c>
      <c r="D6" s="687"/>
      <c r="E6" s="687"/>
      <c r="F6" s="687"/>
      <c r="G6" s="687"/>
      <c r="H6" s="687"/>
      <c r="I6" s="687"/>
      <c r="J6" s="687"/>
      <c r="K6" s="687"/>
      <c r="L6" s="687"/>
      <c r="M6" s="687"/>
      <c r="N6" s="687"/>
      <c r="O6" s="687"/>
      <c r="P6" s="687"/>
      <c r="Q6" s="687"/>
      <c r="R6" s="687"/>
      <c r="S6" s="687"/>
      <c r="T6" s="687"/>
      <c r="U6" s="687"/>
    </row>
    <row r="7" spans="1:42" ht="54.75" customHeight="1" x14ac:dyDescent="0.25">
      <c r="A7" s="65"/>
      <c r="B7" s="65"/>
      <c r="C7" s="66"/>
      <c r="D7" s="25"/>
      <c r="E7" s="25"/>
      <c r="F7" s="58"/>
      <c r="G7" s="58"/>
      <c r="H7" s="58"/>
      <c r="I7" s="1"/>
      <c r="J7" s="1"/>
      <c r="K7" s="1"/>
      <c r="L7" s="1"/>
      <c r="M7" s="1"/>
      <c r="N7" s="1"/>
      <c r="O7" s="1"/>
      <c r="P7" s="1"/>
      <c r="Q7" s="1"/>
      <c r="R7" s="1"/>
      <c r="S7" s="1"/>
      <c r="T7" s="1"/>
      <c r="U7" s="1"/>
    </row>
    <row r="8" spans="1:42" s="45" customFormat="1" ht="351" customHeight="1" x14ac:dyDescent="0.25">
      <c r="A8" s="686" t="s">
        <v>584</v>
      </c>
      <c r="B8" s="686"/>
      <c r="C8" s="688" t="s">
        <v>601</v>
      </c>
      <c r="D8" s="689"/>
      <c r="E8" s="689"/>
      <c r="F8" s="689"/>
      <c r="G8" s="689"/>
      <c r="H8" s="689"/>
      <c r="I8" s="689"/>
      <c r="J8" s="689"/>
      <c r="K8" s="689"/>
      <c r="L8" s="689"/>
      <c r="M8" s="689"/>
      <c r="N8" s="689"/>
      <c r="O8" s="689"/>
      <c r="P8" s="689"/>
      <c r="Q8" s="689"/>
      <c r="R8" s="689"/>
      <c r="S8" s="689"/>
      <c r="T8" s="689"/>
      <c r="U8" s="689"/>
      <c r="V8" s="689"/>
      <c r="W8" s="689"/>
      <c r="X8" s="689"/>
      <c r="Y8" s="690"/>
    </row>
    <row r="9" spans="1:42" s="45" customFormat="1" ht="351" customHeight="1" x14ac:dyDescent="0.25">
      <c r="A9" s="67"/>
      <c r="B9" s="67"/>
      <c r="C9" s="664" t="s">
        <v>602</v>
      </c>
      <c r="D9" s="665"/>
      <c r="E9" s="665"/>
      <c r="F9" s="665"/>
      <c r="G9" s="665"/>
      <c r="H9" s="665"/>
      <c r="I9" s="665"/>
      <c r="J9" s="665"/>
      <c r="K9" s="665"/>
      <c r="L9" s="665"/>
      <c r="M9" s="665"/>
      <c r="N9" s="665"/>
      <c r="O9" s="665"/>
      <c r="P9" s="665"/>
      <c r="Q9" s="665"/>
      <c r="R9" s="665"/>
      <c r="S9" s="665"/>
      <c r="T9" s="665"/>
      <c r="U9" s="665"/>
      <c r="V9" s="665"/>
      <c r="W9" s="665"/>
      <c r="X9" s="665"/>
      <c r="Y9" s="666"/>
    </row>
    <row r="10" spans="1:42" s="45" customFormat="1" ht="351" customHeight="1" x14ac:dyDescent="0.25">
      <c r="A10" s="67"/>
      <c r="B10" s="67"/>
      <c r="C10" s="667" t="s">
        <v>603</v>
      </c>
      <c r="D10" s="668"/>
      <c r="E10" s="668"/>
      <c r="F10" s="668"/>
      <c r="G10" s="668"/>
      <c r="H10" s="668"/>
      <c r="I10" s="668"/>
      <c r="J10" s="668"/>
      <c r="K10" s="668"/>
      <c r="L10" s="668"/>
      <c r="M10" s="668"/>
      <c r="N10" s="668"/>
      <c r="O10" s="668"/>
      <c r="P10" s="668"/>
      <c r="Q10" s="668"/>
      <c r="R10" s="668"/>
      <c r="S10" s="668"/>
      <c r="T10" s="668"/>
      <c r="U10" s="668"/>
      <c r="V10" s="668"/>
      <c r="W10" s="668"/>
      <c r="X10" s="668"/>
      <c r="Y10" s="669"/>
    </row>
    <row r="11" spans="1:42" s="45" customFormat="1" ht="11.25" customHeight="1" x14ac:dyDescent="0.25">
      <c r="A11" s="67"/>
      <c r="B11" s="67"/>
      <c r="C11" s="67"/>
      <c r="D11" s="48"/>
      <c r="E11" s="57"/>
      <c r="F11" s="57"/>
      <c r="G11" s="57"/>
      <c r="H11" s="57"/>
      <c r="I11" s="63"/>
      <c r="J11" s="57"/>
      <c r="K11" s="57"/>
      <c r="L11" s="57"/>
      <c r="M11" s="57"/>
      <c r="N11" s="57"/>
      <c r="O11" s="57"/>
      <c r="P11" s="57"/>
      <c r="Q11" s="57"/>
      <c r="R11" s="57"/>
      <c r="S11" s="57"/>
      <c r="T11" s="57"/>
      <c r="U11" s="57"/>
    </row>
    <row r="12" spans="1:42" s="45" customFormat="1" ht="21.75" customHeight="1" x14ac:dyDescent="0.25">
      <c r="A12" s="2"/>
      <c r="B12" s="2"/>
      <c r="C12" s="2"/>
      <c r="D12" s="2"/>
      <c r="E12" s="14"/>
      <c r="F12" s="14"/>
      <c r="G12" s="14"/>
      <c r="H12" s="14"/>
      <c r="I12" s="14"/>
      <c r="J12" s="14"/>
      <c r="K12" s="14"/>
      <c r="L12" s="14"/>
      <c r="M12" s="14"/>
      <c r="N12" s="14"/>
      <c r="O12" s="14"/>
      <c r="P12" s="14"/>
      <c r="Q12" s="14"/>
      <c r="R12" s="14"/>
      <c r="S12" s="84"/>
      <c r="T12" s="14"/>
      <c r="U12" s="14"/>
    </row>
    <row r="13" spans="1:42" s="45" customFormat="1" ht="95.25" customHeight="1" x14ac:dyDescent="0.25">
      <c r="A13" s="711" t="s">
        <v>592</v>
      </c>
      <c r="B13" s="711"/>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AA13" s="644" t="s">
        <v>1252</v>
      </c>
      <c r="AB13" s="645"/>
      <c r="AC13" s="645"/>
      <c r="AD13" s="645"/>
      <c r="AE13" s="645"/>
      <c r="AF13" s="645"/>
      <c r="AG13" s="645"/>
      <c r="AH13" s="645"/>
      <c r="AI13" s="645"/>
      <c r="AJ13" s="645"/>
      <c r="AK13" s="645"/>
      <c r="AL13" s="645"/>
      <c r="AM13" s="645"/>
      <c r="AN13" s="645"/>
      <c r="AO13" s="645"/>
      <c r="AP13" s="646"/>
    </row>
    <row r="14" spans="1:42" x14ac:dyDescent="0.25">
      <c r="A14" s="3"/>
      <c r="B14" s="3"/>
      <c r="C14" s="3"/>
      <c r="D14" s="3"/>
      <c r="E14" s="3"/>
      <c r="F14" s="3"/>
      <c r="G14" s="3"/>
      <c r="H14" s="3"/>
      <c r="I14" s="3"/>
      <c r="J14" s="3"/>
      <c r="K14" s="3"/>
      <c r="L14" s="3"/>
      <c r="M14" s="3"/>
      <c r="N14" s="3"/>
      <c r="O14" s="3"/>
      <c r="P14" s="3"/>
      <c r="Q14" s="3"/>
      <c r="R14" s="3"/>
      <c r="S14" s="3"/>
      <c r="T14" s="4"/>
      <c r="U14" s="4"/>
      <c r="V14" s="4"/>
      <c r="W14" s="4"/>
      <c r="X14" s="4"/>
      <c r="Y14" s="4"/>
    </row>
    <row r="15" spans="1:42" s="62" customFormat="1" ht="99" customHeight="1" x14ac:dyDescent="0.25">
      <c r="A15" s="715" t="s">
        <v>1</v>
      </c>
      <c r="B15" s="715"/>
      <c r="C15" s="715"/>
      <c r="D15" s="715" t="s">
        <v>2</v>
      </c>
      <c r="E15" s="715"/>
      <c r="F15" s="715" t="s">
        <v>3</v>
      </c>
      <c r="G15" s="715"/>
      <c r="H15" s="715"/>
      <c r="I15" s="715" t="s">
        <v>4</v>
      </c>
      <c r="J15" s="716" t="s">
        <v>5</v>
      </c>
      <c r="K15" s="717"/>
      <c r="L15" s="717"/>
      <c r="M15" s="717"/>
      <c r="N15" s="717"/>
      <c r="O15" s="718"/>
      <c r="P15" s="691" t="s">
        <v>6</v>
      </c>
      <c r="Q15" s="691"/>
      <c r="R15" s="691"/>
      <c r="S15" s="691"/>
      <c r="T15" s="740" t="s">
        <v>7</v>
      </c>
      <c r="U15" s="679" t="s">
        <v>8</v>
      </c>
      <c r="V15" s="670">
        <v>2020</v>
      </c>
      <c r="W15" s="670"/>
      <c r="X15" s="670"/>
      <c r="Y15" s="670"/>
      <c r="AA15" s="590" t="s">
        <v>1253</v>
      </c>
      <c r="AB15" s="590"/>
      <c r="AC15" s="590"/>
      <c r="AD15" s="590"/>
      <c r="AE15" s="590" t="s">
        <v>1254</v>
      </c>
      <c r="AF15" s="590"/>
      <c r="AG15" s="590"/>
      <c r="AH15" s="590"/>
      <c r="AI15" s="590" t="s">
        <v>1255</v>
      </c>
      <c r="AJ15" s="590"/>
      <c r="AK15" s="590"/>
      <c r="AL15" s="590"/>
      <c r="AM15" s="590" t="s">
        <v>1256</v>
      </c>
      <c r="AN15" s="590"/>
      <c r="AO15" s="590"/>
      <c r="AP15" s="590"/>
    </row>
    <row r="16" spans="1:42" s="62" customFormat="1" ht="99" customHeight="1" x14ac:dyDescent="0.25">
      <c r="A16" s="715"/>
      <c r="B16" s="715"/>
      <c r="C16" s="715"/>
      <c r="D16" s="715"/>
      <c r="E16" s="715"/>
      <c r="F16" s="715"/>
      <c r="G16" s="715"/>
      <c r="H16" s="715"/>
      <c r="I16" s="715"/>
      <c r="J16" s="719"/>
      <c r="K16" s="720"/>
      <c r="L16" s="720"/>
      <c r="M16" s="720"/>
      <c r="N16" s="720"/>
      <c r="O16" s="721"/>
      <c r="P16" s="691"/>
      <c r="Q16" s="691"/>
      <c r="R16" s="691"/>
      <c r="S16" s="691"/>
      <c r="T16" s="741"/>
      <c r="U16" s="679"/>
      <c r="V16" s="164" t="s">
        <v>11</v>
      </c>
      <c r="W16" s="164" t="s">
        <v>12</v>
      </c>
      <c r="X16" s="165" t="s">
        <v>9</v>
      </c>
      <c r="Y16" s="166" t="s">
        <v>10</v>
      </c>
      <c r="AA16" s="201" t="s">
        <v>13</v>
      </c>
      <c r="AB16" s="201" t="s">
        <v>14</v>
      </c>
      <c r="AC16" s="165" t="s">
        <v>9</v>
      </c>
      <c r="AD16" s="166" t="s">
        <v>10</v>
      </c>
      <c r="AE16" s="201" t="s">
        <v>13</v>
      </c>
      <c r="AF16" s="201" t="s">
        <v>14</v>
      </c>
      <c r="AG16" s="165" t="s">
        <v>9</v>
      </c>
      <c r="AH16" s="166" t="s">
        <v>10</v>
      </c>
      <c r="AI16" s="201" t="s">
        <v>13</v>
      </c>
      <c r="AJ16" s="201" t="s">
        <v>14</v>
      </c>
      <c r="AK16" s="165" t="s">
        <v>9</v>
      </c>
      <c r="AL16" s="166" t="s">
        <v>10</v>
      </c>
      <c r="AM16" s="201" t="s">
        <v>13</v>
      </c>
      <c r="AN16" s="201" t="s">
        <v>14</v>
      </c>
      <c r="AO16" s="165" t="s">
        <v>9</v>
      </c>
      <c r="AP16" s="166" t="s">
        <v>10</v>
      </c>
    </row>
    <row r="17" spans="1:42" ht="206.25" customHeight="1" x14ac:dyDescent="0.25">
      <c r="A17" s="734" t="s">
        <v>46</v>
      </c>
      <c r="B17" s="734"/>
      <c r="C17" s="734"/>
      <c r="D17" s="673" t="s">
        <v>47</v>
      </c>
      <c r="E17" s="674"/>
      <c r="F17" s="712" t="s">
        <v>48</v>
      </c>
      <c r="G17" s="673"/>
      <c r="H17" s="674"/>
      <c r="I17" s="118" t="s">
        <v>50</v>
      </c>
      <c r="J17" s="727" t="s">
        <v>51</v>
      </c>
      <c r="K17" s="728"/>
      <c r="L17" s="728"/>
      <c r="M17" s="728"/>
      <c r="N17" s="728"/>
      <c r="O17" s="729"/>
      <c r="P17" s="722" t="s">
        <v>845</v>
      </c>
      <c r="Q17" s="624"/>
      <c r="R17" s="624"/>
      <c r="S17" s="625"/>
      <c r="T17" s="79" t="s">
        <v>52</v>
      </c>
      <c r="U17" s="133">
        <v>10</v>
      </c>
      <c r="V17" s="373">
        <v>10</v>
      </c>
      <c r="W17" s="182"/>
      <c r="X17" s="356">
        <f>W17/V17</f>
        <v>0</v>
      </c>
      <c r="Y17" s="42">
        <f t="shared" ref="Y17:Y24" si="0">X17</f>
        <v>0</v>
      </c>
      <c r="AA17" s="182"/>
      <c r="AB17" s="182"/>
      <c r="AC17" s="324" t="e">
        <f>+AB17/AA17</f>
        <v>#DIV/0!</v>
      </c>
      <c r="AD17" s="42" t="e">
        <f>AC17</f>
        <v>#DIV/0!</v>
      </c>
      <c r="AE17" s="182"/>
      <c r="AF17" s="182"/>
      <c r="AG17" s="255" t="e">
        <f>+AF17/AE17</f>
        <v>#DIV/0!</v>
      </c>
      <c r="AH17" s="42" t="e">
        <f>AG17</f>
        <v>#DIV/0!</v>
      </c>
      <c r="AI17" s="182"/>
      <c r="AJ17" s="182"/>
      <c r="AK17" s="255" t="e">
        <f>+AJ17/AI17</f>
        <v>#DIV/0!</v>
      </c>
      <c r="AL17" s="42" t="e">
        <f>AK17</f>
        <v>#DIV/0!</v>
      </c>
      <c r="AM17" s="473">
        <f>+V17</f>
        <v>10</v>
      </c>
      <c r="AN17" s="182"/>
      <c r="AO17" s="255">
        <f>+AN17/AM17</f>
        <v>0</v>
      </c>
      <c r="AP17" s="42">
        <f>AO17</f>
        <v>0</v>
      </c>
    </row>
    <row r="18" spans="1:42" ht="270.75" customHeight="1" x14ac:dyDescent="0.25">
      <c r="A18" s="734"/>
      <c r="B18" s="734"/>
      <c r="C18" s="734"/>
      <c r="D18" s="675"/>
      <c r="E18" s="676"/>
      <c r="F18" s="713"/>
      <c r="G18" s="675"/>
      <c r="H18" s="676"/>
      <c r="I18" s="118" t="s">
        <v>13</v>
      </c>
      <c r="J18" s="723" t="s">
        <v>49</v>
      </c>
      <c r="K18" s="723"/>
      <c r="L18" s="723"/>
      <c r="M18" s="723"/>
      <c r="N18" s="723"/>
      <c r="O18" s="723"/>
      <c r="P18" s="724" t="s">
        <v>841</v>
      </c>
      <c r="Q18" s="725"/>
      <c r="R18" s="725"/>
      <c r="S18" s="726"/>
      <c r="T18" s="80" t="s">
        <v>52</v>
      </c>
      <c r="U18" s="269">
        <v>0.9</v>
      </c>
      <c r="V18" s="752" t="s">
        <v>843</v>
      </c>
      <c r="W18" s="753"/>
      <c r="X18" s="753"/>
      <c r="Y18" s="754"/>
      <c r="AA18" s="571"/>
      <c r="AB18" s="660"/>
      <c r="AC18" s="660"/>
      <c r="AD18" s="660"/>
      <c r="AE18" s="660"/>
      <c r="AF18" s="660"/>
      <c r="AG18" s="660"/>
      <c r="AH18" s="660"/>
      <c r="AI18" s="660"/>
      <c r="AJ18" s="660"/>
      <c r="AK18" s="660"/>
      <c r="AL18" s="660"/>
      <c r="AM18" s="660"/>
      <c r="AN18" s="660"/>
      <c r="AO18" s="660"/>
      <c r="AP18" s="572"/>
    </row>
    <row r="19" spans="1:42" ht="364.5" customHeight="1" x14ac:dyDescent="0.25">
      <c r="A19" s="734"/>
      <c r="B19" s="734"/>
      <c r="C19" s="734"/>
      <c r="D19" s="677"/>
      <c r="E19" s="678"/>
      <c r="F19" s="714"/>
      <c r="G19" s="677"/>
      <c r="H19" s="678"/>
      <c r="I19" s="118" t="s">
        <v>13</v>
      </c>
      <c r="J19" s="723" t="s">
        <v>49</v>
      </c>
      <c r="K19" s="723"/>
      <c r="L19" s="723"/>
      <c r="M19" s="723"/>
      <c r="N19" s="723"/>
      <c r="O19" s="723"/>
      <c r="P19" s="724" t="s">
        <v>842</v>
      </c>
      <c r="Q19" s="725"/>
      <c r="R19" s="725"/>
      <c r="S19" s="726"/>
      <c r="T19" s="268" t="s">
        <v>58</v>
      </c>
      <c r="U19" s="269">
        <v>1</v>
      </c>
      <c r="V19" s="275">
        <v>1</v>
      </c>
      <c r="W19" s="357"/>
      <c r="X19" s="356">
        <f>W19/V19</f>
        <v>0</v>
      </c>
      <c r="Y19" s="42">
        <f t="shared" si="0"/>
        <v>0</v>
      </c>
      <c r="AA19" s="275"/>
      <c r="AB19" s="357"/>
      <c r="AC19" s="356" t="e">
        <f>AB19/AA19</f>
        <v>#DIV/0!</v>
      </c>
      <c r="AD19" s="42" t="e">
        <f t="shared" ref="AD19:AD24" si="1">AC19</f>
        <v>#DIV/0!</v>
      </c>
      <c r="AE19" s="275"/>
      <c r="AF19" s="275"/>
      <c r="AG19" s="356" t="e">
        <f>AF19/AE19</f>
        <v>#DIV/0!</v>
      </c>
      <c r="AH19" s="42" t="e">
        <f t="shared" ref="AH19:AH24" si="2">AG19</f>
        <v>#DIV/0!</v>
      </c>
      <c r="AI19" s="182"/>
      <c r="AJ19" s="182"/>
      <c r="AK19" s="255" t="e">
        <f>+AJ19/AI19</f>
        <v>#DIV/0!</v>
      </c>
      <c r="AL19" s="42" t="e">
        <f t="shared" ref="AL19:AL24" si="3">AK19</f>
        <v>#DIV/0!</v>
      </c>
      <c r="AM19" s="170">
        <f>+V19</f>
        <v>1</v>
      </c>
      <c r="AN19" s="182"/>
      <c r="AO19" s="255">
        <f>+AN19/AM19</f>
        <v>0</v>
      </c>
      <c r="AP19" s="42">
        <f t="shared" ref="AP19:AP24" si="4">AO19</f>
        <v>0</v>
      </c>
    </row>
    <row r="20" spans="1:42" ht="334.5" customHeight="1" x14ac:dyDescent="0.25">
      <c r="A20" s="734"/>
      <c r="B20" s="734"/>
      <c r="C20" s="734"/>
      <c r="D20" s="673" t="s">
        <v>156</v>
      </c>
      <c r="E20" s="674"/>
      <c r="F20" s="712" t="s">
        <v>157</v>
      </c>
      <c r="G20" s="673"/>
      <c r="H20" s="674"/>
      <c r="I20" s="118" t="s">
        <v>50</v>
      </c>
      <c r="J20" s="731" t="s">
        <v>159</v>
      </c>
      <c r="K20" s="732"/>
      <c r="L20" s="732"/>
      <c r="M20" s="732"/>
      <c r="N20" s="732"/>
      <c r="O20" s="733"/>
      <c r="P20" s="724" t="s">
        <v>846</v>
      </c>
      <c r="Q20" s="725"/>
      <c r="R20" s="725"/>
      <c r="S20" s="726"/>
      <c r="T20" s="79" t="s">
        <v>52</v>
      </c>
      <c r="U20" s="251">
        <v>4</v>
      </c>
      <c r="V20" s="182">
        <v>4</v>
      </c>
      <c r="W20" s="182"/>
      <c r="X20" s="356">
        <f>W20/V20</f>
        <v>0</v>
      </c>
      <c r="Y20" s="42">
        <f t="shared" si="0"/>
        <v>0</v>
      </c>
      <c r="AA20" s="182"/>
      <c r="AB20" s="182"/>
      <c r="AC20" s="356" t="e">
        <f>AB20/AA20</f>
        <v>#DIV/0!</v>
      </c>
      <c r="AD20" s="42" t="e">
        <f t="shared" si="1"/>
        <v>#DIV/0!</v>
      </c>
      <c r="AE20" s="182"/>
      <c r="AF20" s="182"/>
      <c r="AG20" s="255" t="e">
        <f>+AF20/AE20</f>
        <v>#DIV/0!</v>
      </c>
      <c r="AH20" s="42" t="e">
        <f t="shared" si="2"/>
        <v>#DIV/0!</v>
      </c>
      <c r="AI20" s="182"/>
      <c r="AJ20" s="182"/>
      <c r="AK20" s="255" t="e">
        <f>+AJ20/AI20</f>
        <v>#DIV/0!</v>
      </c>
      <c r="AL20" s="42" t="e">
        <f t="shared" si="3"/>
        <v>#DIV/0!</v>
      </c>
      <c r="AM20" s="473">
        <f>+V20</f>
        <v>4</v>
      </c>
      <c r="AN20" s="182"/>
      <c r="AO20" s="255">
        <f>+AN20/AM20</f>
        <v>0</v>
      </c>
      <c r="AP20" s="42">
        <f t="shared" si="4"/>
        <v>0</v>
      </c>
    </row>
    <row r="21" spans="1:42" ht="362.25" customHeight="1" x14ac:dyDescent="0.25">
      <c r="A21" s="734"/>
      <c r="B21" s="734"/>
      <c r="C21" s="734"/>
      <c r="D21" s="675"/>
      <c r="E21" s="676"/>
      <c r="F21" s="713"/>
      <c r="G21" s="675"/>
      <c r="H21" s="676"/>
      <c r="I21" s="118" t="s">
        <v>50</v>
      </c>
      <c r="J21" s="731" t="s">
        <v>160</v>
      </c>
      <c r="K21" s="732"/>
      <c r="L21" s="732"/>
      <c r="M21" s="732"/>
      <c r="N21" s="732"/>
      <c r="O21" s="733"/>
      <c r="P21" s="724" t="s">
        <v>844</v>
      </c>
      <c r="Q21" s="725"/>
      <c r="R21" s="725"/>
      <c r="S21" s="726"/>
      <c r="T21" s="95" t="s">
        <v>52</v>
      </c>
      <c r="U21" s="23">
        <v>1</v>
      </c>
      <c r="V21" s="752" t="s">
        <v>778</v>
      </c>
      <c r="W21" s="753"/>
      <c r="X21" s="753"/>
      <c r="Y21" s="754"/>
      <c r="AA21" s="661"/>
      <c r="AB21" s="662"/>
      <c r="AC21" s="662"/>
      <c r="AD21" s="662"/>
      <c r="AE21" s="662"/>
      <c r="AF21" s="662"/>
      <c r="AG21" s="662"/>
      <c r="AH21" s="662"/>
      <c r="AI21" s="662"/>
      <c r="AJ21" s="662"/>
      <c r="AK21" s="662"/>
      <c r="AL21" s="662"/>
      <c r="AM21" s="662"/>
      <c r="AN21" s="662"/>
      <c r="AO21" s="662"/>
      <c r="AP21" s="663"/>
    </row>
    <row r="22" spans="1:42" ht="278.25" customHeight="1" x14ac:dyDescent="0.25">
      <c r="A22" s="734"/>
      <c r="B22" s="734"/>
      <c r="C22" s="734"/>
      <c r="D22" s="677"/>
      <c r="E22" s="678"/>
      <c r="F22" s="714"/>
      <c r="G22" s="677"/>
      <c r="H22" s="678"/>
      <c r="I22" s="118" t="s">
        <v>13</v>
      </c>
      <c r="J22" s="727" t="s">
        <v>158</v>
      </c>
      <c r="K22" s="728"/>
      <c r="L22" s="728"/>
      <c r="M22" s="728"/>
      <c r="N22" s="728"/>
      <c r="O22" s="729"/>
      <c r="P22" s="724" t="s">
        <v>161</v>
      </c>
      <c r="Q22" s="725"/>
      <c r="R22" s="725"/>
      <c r="S22" s="726"/>
      <c r="T22" s="95" t="s">
        <v>58</v>
      </c>
      <c r="U22" s="23">
        <v>1</v>
      </c>
      <c r="V22" s="275">
        <v>1</v>
      </c>
      <c r="W22" s="357"/>
      <c r="X22" s="356">
        <f>W22/V22</f>
        <v>0</v>
      </c>
      <c r="Y22" s="42">
        <f t="shared" si="0"/>
        <v>0</v>
      </c>
      <c r="AA22" s="275"/>
      <c r="AB22" s="357"/>
      <c r="AC22" s="356" t="e">
        <f>AB22/AA22</f>
        <v>#DIV/0!</v>
      </c>
      <c r="AD22" s="42" t="e">
        <f t="shared" si="1"/>
        <v>#DIV/0!</v>
      </c>
      <c r="AE22" s="275"/>
      <c r="AF22" s="357"/>
      <c r="AG22" s="356" t="e">
        <f>AF22/AE22</f>
        <v>#DIV/0!</v>
      </c>
      <c r="AH22" s="42" t="e">
        <f t="shared" si="2"/>
        <v>#DIV/0!</v>
      </c>
      <c r="AI22" s="182"/>
      <c r="AJ22" s="182"/>
      <c r="AK22" s="356" t="e">
        <f>AJ22/AI22</f>
        <v>#DIV/0!</v>
      </c>
      <c r="AL22" s="42" t="e">
        <f t="shared" si="3"/>
        <v>#DIV/0!</v>
      </c>
      <c r="AM22" s="170">
        <f>+V22</f>
        <v>1</v>
      </c>
      <c r="AN22" s="182"/>
      <c r="AO22" s="356">
        <f>AN22/AM22</f>
        <v>0</v>
      </c>
      <c r="AP22" s="42">
        <f t="shared" si="4"/>
        <v>0</v>
      </c>
    </row>
    <row r="23" spans="1:42" ht="243.75" customHeight="1" x14ac:dyDescent="0.25">
      <c r="A23" s="734"/>
      <c r="B23" s="734"/>
      <c r="C23" s="734"/>
      <c r="D23" s="673" t="s">
        <v>346</v>
      </c>
      <c r="E23" s="674"/>
      <c r="F23" s="712" t="s">
        <v>356</v>
      </c>
      <c r="G23" s="673"/>
      <c r="H23" s="674"/>
      <c r="I23" s="118" t="s">
        <v>50</v>
      </c>
      <c r="J23" s="731" t="s">
        <v>359</v>
      </c>
      <c r="K23" s="732"/>
      <c r="L23" s="732"/>
      <c r="M23" s="732"/>
      <c r="N23" s="732"/>
      <c r="O23" s="733"/>
      <c r="P23" s="722" t="s">
        <v>845</v>
      </c>
      <c r="Q23" s="624"/>
      <c r="R23" s="624"/>
      <c r="S23" s="625"/>
      <c r="T23" s="79" t="s">
        <v>52</v>
      </c>
      <c r="U23" s="96">
        <v>10</v>
      </c>
      <c r="V23" s="377">
        <v>10</v>
      </c>
      <c r="W23" s="182"/>
      <c r="X23" s="356">
        <f>W23/V23</f>
        <v>0</v>
      </c>
      <c r="Y23" s="42">
        <f t="shared" si="0"/>
        <v>0</v>
      </c>
      <c r="AA23" s="182"/>
      <c r="AB23" s="182"/>
      <c r="AC23" s="356" t="e">
        <f>AB23/AA23</f>
        <v>#DIV/0!</v>
      </c>
      <c r="AD23" s="42" t="e">
        <f t="shared" si="1"/>
        <v>#DIV/0!</v>
      </c>
      <c r="AE23" s="182"/>
      <c r="AF23" s="182"/>
      <c r="AG23" s="356" t="e">
        <f>AF23/AE23</f>
        <v>#DIV/0!</v>
      </c>
      <c r="AH23" s="42" t="e">
        <f t="shared" si="2"/>
        <v>#DIV/0!</v>
      </c>
      <c r="AI23" s="182"/>
      <c r="AJ23" s="182"/>
      <c r="AK23" s="356" t="e">
        <f>AJ23/AI23</f>
        <v>#DIV/0!</v>
      </c>
      <c r="AL23" s="42" t="e">
        <f t="shared" si="3"/>
        <v>#DIV/0!</v>
      </c>
      <c r="AM23" s="473">
        <f>+V23</f>
        <v>10</v>
      </c>
      <c r="AN23" s="182"/>
      <c r="AO23" s="356">
        <f>AN23/AM23</f>
        <v>0</v>
      </c>
      <c r="AP23" s="42">
        <f t="shared" si="4"/>
        <v>0</v>
      </c>
    </row>
    <row r="24" spans="1:42" ht="409.5" customHeight="1" x14ac:dyDescent="0.25">
      <c r="A24" s="734"/>
      <c r="B24" s="734"/>
      <c r="C24" s="734"/>
      <c r="D24" s="677"/>
      <c r="E24" s="678"/>
      <c r="F24" s="714"/>
      <c r="G24" s="677"/>
      <c r="H24" s="678"/>
      <c r="I24" s="118" t="s">
        <v>13</v>
      </c>
      <c r="J24" s="735" t="s">
        <v>357</v>
      </c>
      <c r="K24" s="735"/>
      <c r="L24" s="735"/>
      <c r="M24" s="735"/>
      <c r="N24" s="735"/>
      <c r="O24" s="735"/>
      <c r="P24" s="736" t="s">
        <v>358</v>
      </c>
      <c r="Q24" s="736"/>
      <c r="R24" s="736"/>
      <c r="S24" s="736"/>
      <c r="T24" s="80" t="s">
        <v>58</v>
      </c>
      <c r="U24" s="254">
        <v>1</v>
      </c>
      <c r="V24" s="275">
        <v>1</v>
      </c>
      <c r="W24" s="275"/>
      <c r="X24" s="356">
        <f>W24/V24</f>
        <v>0</v>
      </c>
      <c r="Y24" s="42">
        <f t="shared" si="0"/>
        <v>0</v>
      </c>
      <c r="AA24" s="275"/>
      <c r="AB24" s="275"/>
      <c r="AC24" s="356" t="e">
        <f>AB24/AA24</f>
        <v>#DIV/0!</v>
      </c>
      <c r="AD24" s="42" t="e">
        <f t="shared" si="1"/>
        <v>#DIV/0!</v>
      </c>
      <c r="AE24" s="275"/>
      <c r="AF24" s="275"/>
      <c r="AG24" s="356" t="e">
        <f>AF24/AE24</f>
        <v>#DIV/0!</v>
      </c>
      <c r="AH24" s="42" t="e">
        <f t="shared" si="2"/>
        <v>#DIV/0!</v>
      </c>
      <c r="AI24" s="182"/>
      <c r="AJ24" s="182"/>
      <c r="AK24" s="356" t="e">
        <f>AJ24/AI24</f>
        <v>#DIV/0!</v>
      </c>
      <c r="AL24" s="42" t="e">
        <f t="shared" si="3"/>
        <v>#DIV/0!</v>
      </c>
      <c r="AM24" s="170">
        <f>+V24</f>
        <v>1</v>
      </c>
      <c r="AN24" s="182"/>
      <c r="AO24" s="356">
        <f>AN24/AM24</f>
        <v>0</v>
      </c>
      <c r="AP24" s="42">
        <f t="shared" si="4"/>
        <v>0</v>
      </c>
    </row>
    <row r="25" spans="1:42" ht="66.75" customHeight="1" x14ac:dyDescent="0.25">
      <c r="A25" s="2"/>
      <c r="B25" s="2"/>
      <c r="C25" s="2"/>
      <c r="D25" s="2"/>
      <c r="E25" s="14"/>
      <c r="F25" s="14"/>
      <c r="G25" s="14"/>
      <c r="H25" s="14"/>
      <c r="I25" s="14"/>
      <c r="J25" s="14"/>
      <c r="K25" s="14"/>
      <c r="L25" s="14"/>
      <c r="M25" s="14"/>
      <c r="N25" s="14"/>
      <c r="O25" s="14"/>
      <c r="P25" s="14"/>
      <c r="Q25" s="14"/>
      <c r="R25" s="14"/>
      <c r="S25" s="84"/>
      <c r="T25" s="14"/>
      <c r="U25" s="14"/>
    </row>
    <row r="26" spans="1:42" ht="95.25" customHeight="1" x14ac:dyDescent="0.25">
      <c r="A26" s="711" t="s">
        <v>594</v>
      </c>
      <c r="B26" s="711"/>
      <c r="C26" s="711"/>
      <c r="D26" s="711"/>
      <c r="E26" s="711"/>
      <c r="F26" s="711"/>
      <c r="G26" s="711"/>
      <c r="H26" s="711"/>
      <c r="I26" s="711"/>
      <c r="J26" s="711"/>
      <c r="K26" s="711"/>
      <c r="L26" s="711"/>
      <c r="M26" s="711"/>
      <c r="N26" s="711"/>
      <c r="O26" s="711"/>
      <c r="P26" s="711"/>
      <c r="Q26" s="711"/>
      <c r="R26" s="711"/>
      <c r="S26" s="711"/>
      <c r="T26" s="711"/>
      <c r="U26" s="711"/>
      <c r="V26" s="711"/>
      <c r="W26" s="711"/>
      <c r="X26" s="711"/>
      <c r="Y26" s="711"/>
      <c r="AA26" s="644" t="s">
        <v>1252</v>
      </c>
      <c r="AB26" s="645"/>
      <c r="AC26" s="645"/>
      <c r="AD26" s="645"/>
      <c r="AE26" s="645"/>
      <c r="AF26" s="645"/>
      <c r="AG26" s="645"/>
      <c r="AH26" s="645"/>
      <c r="AI26" s="645"/>
      <c r="AJ26" s="645"/>
      <c r="AK26" s="645"/>
      <c r="AL26" s="645"/>
      <c r="AM26" s="645"/>
      <c r="AN26" s="645"/>
      <c r="AO26" s="645"/>
      <c r="AP26" s="646"/>
    </row>
    <row r="27" spans="1:42" ht="20.25" customHeight="1" x14ac:dyDescent="0.25">
      <c r="A27" s="40"/>
      <c r="B27" s="40"/>
      <c r="C27" s="40"/>
      <c r="D27" s="40"/>
      <c r="E27" s="40"/>
      <c r="F27" s="40"/>
      <c r="G27" s="40"/>
      <c r="H27" s="40"/>
      <c r="I27" s="40"/>
      <c r="J27" s="40"/>
      <c r="K27" s="40"/>
      <c r="L27" s="40"/>
      <c r="M27" s="40"/>
      <c r="N27" s="40"/>
      <c r="O27" s="40"/>
      <c r="P27" s="40"/>
      <c r="Q27" s="40"/>
      <c r="R27" s="40"/>
      <c r="S27" s="85"/>
      <c r="T27" s="40"/>
      <c r="U27" s="40"/>
      <c r="V27" s="40"/>
      <c r="W27" s="40"/>
      <c r="X27" s="40"/>
      <c r="Y27" s="40"/>
    </row>
    <row r="28" spans="1:42" s="71" customFormat="1" ht="84" customHeight="1" x14ac:dyDescent="0.25">
      <c r="A28" s="715" t="s">
        <v>15</v>
      </c>
      <c r="B28" s="715"/>
      <c r="C28" s="715"/>
      <c r="D28" s="715"/>
      <c r="E28" s="715"/>
      <c r="F28" s="715"/>
      <c r="G28" s="715"/>
      <c r="H28" s="715"/>
      <c r="I28" s="730" t="s">
        <v>16</v>
      </c>
      <c r="J28" s="730"/>
      <c r="K28" s="730"/>
      <c r="L28" s="730"/>
      <c r="M28" s="730"/>
      <c r="N28" s="730"/>
      <c r="O28" s="715" t="s">
        <v>17</v>
      </c>
      <c r="P28" s="696" t="s">
        <v>18</v>
      </c>
      <c r="Q28" s="697"/>
      <c r="R28" s="698"/>
      <c r="S28" s="709" t="s">
        <v>148</v>
      </c>
      <c r="T28" s="740" t="s">
        <v>7</v>
      </c>
      <c r="U28" s="679" t="s">
        <v>1257</v>
      </c>
      <c r="V28" s="670">
        <v>2020</v>
      </c>
      <c r="W28" s="670"/>
      <c r="X28" s="670"/>
      <c r="Y28" s="670"/>
      <c r="AA28" s="590" t="s">
        <v>1253</v>
      </c>
      <c r="AB28" s="590"/>
      <c r="AC28" s="590"/>
      <c r="AD28" s="590"/>
      <c r="AE28" s="590" t="s">
        <v>1254</v>
      </c>
      <c r="AF28" s="590"/>
      <c r="AG28" s="590"/>
      <c r="AH28" s="590"/>
      <c r="AI28" s="590" t="s">
        <v>1255</v>
      </c>
      <c r="AJ28" s="590"/>
      <c r="AK28" s="590"/>
      <c r="AL28" s="590"/>
      <c r="AM28" s="590" t="s">
        <v>1256</v>
      </c>
      <c r="AN28" s="590"/>
      <c r="AO28" s="590"/>
      <c r="AP28" s="590"/>
    </row>
    <row r="29" spans="1:42" s="71" customFormat="1" ht="84" customHeight="1" x14ac:dyDescent="0.25">
      <c r="A29" s="715"/>
      <c r="B29" s="715"/>
      <c r="C29" s="715"/>
      <c r="D29" s="715"/>
      <c r="E29" s="715"/>
      <c r="F29" s="715"/>
      <c r="G29" s="715"/>
      <c r="H29" s="715"/>
      <c r="I29" s="730"/>
      <c r="J29" s="730"/>
      <c r="K29" s="730"/>
      <c r="L29" s="730"/>
      <c r="M29" s="730"/>
      <c r="N29" s="730"/>
      <c r="O29" s="715"/>
      <c r="P29" s="699"/>
      <c r="Q29" s="700"/>
      <c r="R29" s="701"/>
      <c r="S29" s="710"/>
      <c r="T29" s="741"/>
      <c r="U29" s="679"/>
      <c r="V29" s="77" t="s">
        <v>11</v>
      </c>
      <c r="W29" s="77" t="s">
        <v>12</v>
      </c>
      <c r="X29" s="39" t="s">
        <v>9</v>
      </c>
      <c r="Y29" s="166" t="s">
        <v>10</v>
      </c>
      <c r="AA29" s="201" t="s">
        <v>13</v>
      </c>
      <c r="AB29" s="201" t="s">
        <v>14</v>
      </c>
      <c r="AC29" s="165" t="s">
        <v>9</v>
      </c>
      <c r="AD29" s="166" t="s">
        <v>10</v>
      </c>
      <c r="AE29" s="201" t="s">
        <v>13</v>
      </c>
      <c r="AF29" s="201" t="s">
        <v>14</v>
      </c>
      <c r="AG29" s="165" t="s">
        <v>9</v>
      </c>
      <c r="AH29" s="166" t="s">
        <v>10</v>
      </c>
      <c r="AI29" s="201" t="s">
        <v>13</v>
      </c>
      <c r="AJ29" s="201" t="s">
        <v>14</v>
      </c>
      <c r="AK29" s="165" t="s">
        <v>9</v>
      </c>
      <c r="AL29" s="166" t="s">
        <v>10</v>
      </c>
      <c r="AM29" s="201" t="s">
        <v>13</v>
      </c>
      <c r="AN29" s="201" t="s">
        <v>14</v>
      </c>
      <c r="AO29" s="165" t="s">
        <v>9</v>
      </c>
      <c r="AP29" s="166" t="s">
        <v>10</v>
      </c>
    </row>
    <row r="30" spans="1:42" ht="329.25" customHeight="1" x14ac:dyDescent="0.25">
      <c r="A30" s="737" t="s">
        <v>55</v>
      </c>
      <c r="B30" s="737"/>
      <c r="C30" s="737"/>
      <c r="D30" s="737"/>
      <c r="E30" s="737"/>
      <c r="F30" s="737"/>
      <c r="G30" s="737"/>
      <c r="H30" s="737"/>
      <c r="I30" s="737" t="s">
        <v>56</v>
      </c>
      <c r="J30" s="737"/>
      <c r="K30" s="737"/>
      <c r="L30" s="737"/>
      <c r="M30" s="737"/>
      <c r="N30" s="737"/>
      <c r="O30" s="78">
        <v>123</v>
      </c>
      <c r="P30" s="749" t="s">
        <v>57</v>
      </c>
      <c r="Q30" s="750"/>
      <c r="R30" s="751"/>
      <c r="S30" s="86" t="s">
        <v>149</v>
      </c>
      <c r="T30" s="79" t="s">
        <v>58</v>
      </c>
      <c r="U30" s="380">
        <v>100</v>
      </c>
      <c r="V30" s="168">
        <v>100</v>
      </c>
      <c r="W30" s="371"/>
      <c r="X30" s="356">
        <f>W30/V30</f>
        <v>0</v>
      </c>
      <c r="Y30" s="42">
        <f>X30</f>
        <v>0</v>
      </c>
      <c r="AA30" s="168"/>
      <c r="AB30" s="371"/>
      <c r="AC30" s="356" t="e">
        <f>AB30/AA30</f>
        <v>#DIV/0!</v>
      </c>
      <c r="AD30" s="42" t="e">
        <f>AC30</f>
        <v>#DIV/0!</v>
      </c>
      <c r="AE30" s="168">
        <f>+V30</f>
        <v>100</v>
      </c>
      <c r="AF30" s="371"/>
      <c r="AG30" s="356">
        <f>AF30/AE30</f>
        <v>0</v>
      </c>
      <c r="AH30" s="42">
        <f>AG30</f>
        <v>0</v>
      </c>
      <c r="AI30" s="182"/>
      <c r="AJ30" s="182"/>
      <c r="AK30" s="356" t="e">
        <f>AJ30/AI30</f>
        <v>#DIV/0!</v>
      </c>
      <c r="AL30" s="42" t="e">
        <f>AK30</f>
        <v>#DIV/0!</v>
      </c>
      <c r="AM30" s="473"/>
      <c r="AN30" s="182"/>
      <c r="AO30" s="356" t="e">
        <f>AN30/AM30</f>
        <v>#DIV/0!</v>
      </c>
      <c r="AP30" s="42" t="e">
        <f>AO30</f>
        <v>#DIV/0!</v>
      </c>
    </row>
    <row r="31" spans="1:42" ht="12.75" customHeight="1" x14ac:dyDescent="0.25">
      <c r="A31" s="2"/>
      <c r="B31" s="2"/>
      <c r="C31" s="2"/>
      <c r="D31" s="2"/>
      <c r="E31" s="14"/>
      <c r="F31" s="14"/>
      <c r="G31" s="14"/>
      <c r="H31" s="14"/>
      <c r="I31" s="14"/>
      <c r="J31" s="14"/>
      <c r="K31" s="14"/>
      <c r="L31" s="14"/>
      <c r="M31" s="14"/>
      <c r="N31" s="14"/>
      <c r="O31" s="14"/>
      <c r="P31" s="14"/>
      <c r="Q31" s="14"/>
      <c r="R31" s="14"/>
      <c r="S31" s="84"/>
      <c r="T31" s="14"/>
      <c r="U31" s="14"/>
    </row>
    <row r="32" spans="1:42" ht="12.75" customHeight="1" x14ac:dyDescent="0.25">
      <c r="A32" s="2"/>
      <c r="B32" s="2"/>
      <c r="C32" s="2"/>
      <c r="D32" s="2"/>
      <c r="E32" s="14"/>
      <c r="F32" s="14"/>
      <c r="G32" s="14"/>
      <c r="H32" s="14"/>
      <c r="I32" s="14"/>
      <c r="J32" s="14"/>
      <c r="K32" s="14"/>
      <c r="L32" s="14"/>
      <c r="M32" s="14"/>
      <c r="N32" s="14"/>
      <c r="O32" s="14"/>
      <c r="P32" s="14"/>
      <c r="Q32" s="14"/>
      <c r="R32" s="14"/>
      <c r="S32" s="84"/>
      <c r="T32" s="14"/>
      <c r="U32" s="14"/>
    </row>
    <row r="33" spans="1:42" ht="99" customHeight="1" x14ac:dyDescent="0.25">
      <c r="A33" s="671" t="s">
        <v>608</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row>
    <row r="34" spans="1:42" s="15" customFormat="1" ht="12" customHeight="1" x14ac:dyDescent="0.25">
      <c r="A34" s="5"/>
      <c r="B34" s="5"/>
      <c r="C34" s="5"/>
      <c r="D34" s="5"/>
      <c r="E34" s="5"/>
      <c r="F34" s="5"/>
      <c r="G34" s="5"/>
      <c r="H34" s="5"/>
      <c r="I34" s="5"/>
      <c r="J34" s="5"/>
      <c r="K34" s="5"/>
      <c r="L34" s="5"/>
      <c r="M34" s="5"/>
      <c r="N34" s="5"/>
      <c r="O34" s="5"/>
      <c r="P34" s="5"/>
      <c r="Q34" s="5"/>
      <c r="R34" s="5"/>
      <c r="S34" s="5"/>
      <c r="T34" s="5"/>
      <c r="U34" s="5"/>
    </row>
    <row r="35" spans="1:42" s="15" customFormat="1" ht="92.25" customHeight="1" x14ac:dyDescent="0.25">
      <c r="A35" s="739" t="s">
        <v>59</v>
      </c>
      <c r="B35" s="739"/>
      <c r="C35" s="738" t="s">
        <v>60</v>
      </c>
      <c r="D35" s="738"/>
      <c r="E35" s="738"/>
      <c r="F35" s="738"/>
      <c r="G35" s="738"/>
      <c r="H35" s="738"/>
      <c r="I35" s="738"/>
      <c r="J35" s="738"/>
      <c r="K35" s="738"/>
      <c r="L35" s="738"/>
      <c r="M35" s="738"/>
      <c r="N35" s="738"/>
      <c r="O35" s="738"/>
      <c r="P35" s="738"/>
      <c r="Q35" s="738"/>
      <c r="R35" s="738"/>
      <c r="S35" s="738"/>
      <c r="T35" s="738"/>
      <c r="U35" s="738"/>
      <c r="V35" s="738"/>
      <c r="W35" s="738"/>
      <c r="X35" s="738"/>
      <c r="Y35" s="738"/>
    </row>
    <row r="36" spans="1:42" s="15" customFormat="1" ht="94.5" customHeight="1" x14ac:dyDescent="0.25">
      <c r="A36" s="739" t="s">
        <v>19</v>
      </c>
      <c r="B36" s="739"/>
      <c r="C36" s="738" t="s">
        <v>61</v>
      </c>
      <c r="D36" s="738"/>
      <c r="E36" s="738"/>
      <c r="F36" s="738"/>
      <c r="G36" s="738"/>
      <c r="H36" s="738"/>
      <c r="I36" s="738"/>
      <c r="J36" s="738"/>
      <c r="K36" s="738"/>
      <c r="L36" s="738"/>
      <c r="M36" s="738"/>
      <c r="N36" s="738"/>
      <c r="O36" s="738"/>
      <c r="P36" s="738"/>
      <c r="Q36" s="738"/>
      <c r="R36" s="738"/>
      <c r="S36" s="738"/>
      <c r="T36" s="738"/>
      <c r="U36" s="738"/>
      <c r="V36" s="738"/>
      <c r="W36" s="738"/>
      <c r="X36" s="738"/>
      <c r="Y36" s="738"/>
    </row>
    <row r="37" spans="1:42" s="15" customFormat="1" ht="159.75" customHeight="1" x14ac:dyDescent="0.25">
      <c r="A37" s="739" t="s">
        <v>62</v>
      </c>
      <c r="B37" s="739"/>
      <c r="C37" s="738" t="s">
        <v>63</v>
      </c>
      <c r="D37" s="738"/>
      <c r="E37" s="738"/>
      <c r="F37" s="738"/>
      <c r="G37" s="738"/>
      <c r="H37" s="738"/>
      <c r="I37" s="738"/>
      <c r="J37" s="738"/>
      <c r="K37" s="738"/>
      <c r="L37" s="738"/>
      <c r="M37" s="738"/>
      <c r="N37" s="738"/>
      <c r="O37" s="738"/>
      <c r="P37" s="738"/>
      <c r="Q37" s="738"/>
      <c r="R37" s="738"/>
      <c r="S37" s="738"/>
      <c r="T37" s="738"/>
      <c r="U37" s="738"/>
      <c r="V37" s="738"/>
      <c r="W37" s="738"/>
      <c r="X37" s="738"/>
      <c r="Y37" s="738"/>
      <c r="AA37" s="644" t="s">
        <v>1252</v>
      </c>
      <c r="AB37" s="645"/>
      <c r="AC37" s="645"/>
      <c r="AD37" s="645"/>
      <c r="AE37" s="645"/>
      <c r="AF37" s="645"/>
      <c r="AG37" s="645"/>
      <c r="AH37" s="645"/>
      <c r="AI37" s="645"/>
      <c r="AJ37" s="645"/>
      <c r="AK37" s="645"/>
      <c r="AL37" s="645"/>
      <c r="AM37" s="645"/>
      <c r="AN37" s="645"/>
      <c r="AO37" s="645"/>
      <c r="AP37" s="646"/>
    </row>
    <row r="38" spans="1:42" s="15" customFormat="1" ht="17.25" customHeight="1" x14ac:dyDescent="0.25">
      <c r="A38" s="5"/>
      <c r="B38" s="5"/>
      <c r="C38" s="5"/>
      <c r="D38" s="5"/>
      <c r="E38" s="5"/>
      <c r="F38" s="5"/>
      <c r="G38" s="5"/>
      <c r="H38" s="5"/>
      <c r="I38" s="5"/>
      <c r="J38" s="5"/>
      <c r="K38" s="5"/>
      <c r="L38" s="5"/>
      <c r="M38" s="5"/>
      <c r="N38" s="5"/>
      <c r="O38" s="5"/>
      <c r="P38" s="5"/>
      <c r="Q38" s="5"/>
      <c r="R38" s="5"/>
      <c r="S38" s="5"/>
      <c r="T38" s="5"/>
      <c r="U38" s="5"/>
      <c r="AA38" s="46"/>
      <c r="AB38" s="46"/>
      <c r="AC38" s="46"/>
      <c r="AD38" s="46"/>
      <c r="AE38" s="46"/>
      <c r="AF38" s="46"/>
      <c r="AG38" s="46"/>
      <c r="AH38" s="46"/>
      <c r="AI38" s="46"/>
      <c r="AJ38" s="46"/>
      <c r="AK38" s="46"/>
      <c r="AL38" s="46"/>
      <c r="AM38" s="46"/>
      <c r="AN38" s="46"/>
      <c r="AO38" s="46"/>
      <c r="AP38" s="46"/>
    </row>
    <row r="39" spans="1:42" ht="84.75" customHeight="1" x14ac:dyDescent="0.25">
      <c r="A39" s="672" t="s">
        <v>20</v>
      </c>
      <c r="B39" s="672" t="s">
        <v>21</v>
      </c>
      <c r="C39" s="672"/>
      <c r="D39" s="672" t="s">
        <v>587</v>
      </c>
      <c r="E39" s="672" t="s">
        <v>69</v>
      </c>
      <c r="F39" s="672"/>
      <c r="G39" s="672"/>
      <c r="H39" s="672"/>
      <c r="I39" s="672" t="s">
        <v>583</v>
      </c>
      <c r="J39" s="672"/>
      <c r="K39" s="672"/>
      <c r="L39" s="680" t="s">
        <v>620</v>
      </c>
      <c r="M39" s="680"/>
      <c r="N39" s="680"/>
      <c r="O39" s="680" t="s">
        <v>96</v>
      </c>
      <c r="P39" s="691" t="s">
        <v>23</v>
      </c>
      <c r="Q39" s="691"/>
      <c r="R39" s="691"/>
      <c r="S39" s="691" t="s">
        <v>148</v>
      </c>
      <c r="T39" s="692" t="s">
        <v>7</v>
      </c>
      <c r="U39" s="679" t="s">
        <v>1258</v>
      </c>
      <c r="V39" s="590">
        <v>2020</v>
      </c>
      <c r="W39" s="590"/>
      <c r="X39" s="590"/>
      <c r="Y39" s="590"/>
      <c r="AA39" s="590" t="s">
        <v>1253</v>
      </c>
      <c r="AB39" s="590"/>
      <c r="AC39" s="590"/>
      <c r="AD39" s="590"/>
      <c r="AE39" s="590" t="s">
        <v>1254</v>
      </c>
      <c r="AF39" s="590"/>
      <c r="AG39" s="590"/>
      <c r="AH39" s="590"/>
      <c r="AI39" s="590" t="s">
        <v>1255</v>
      </c>
      <c r="AJ39" s="590"/>
      <c r="AK39" s="590"/>
      <c r="AL39" s="590"/>
      <c r="AM39" s="590" t="s">
        <v>1256</v>
      </c>
      <c r="AN39" s="590"/>
      <c r="AO39" s="590"/>
      <c r="AP39" s="590"/>
    </row>
    <row r="40" spans="1:42" ht="140.25" customHeight="1" x14ac:dyDescent="0.25">
      <c r="A40" s="672"/>
      <c r="B40" s="672"/>
      <c r="C40" s="672"/>
      <c r="D40" s="672"/>
      <c r="E40" s="672"/>
      <c r="F40" s="672"/>
      <c r="G40" s="672"/>
      <c r="H40" s="672"/>
      <c r="I40" s="672"/>
      <c r="J40" s="672"/>
      <c r="K40" s="672"/>
      <c r="L40" s="680"/>
      <c r="M40" s="680"/>
      <c r="N40" s="680"/>
      <c r="O40" s="680"/>
      <c r="P40" s="691"/>
      <c r="Q40" s="691"/>
      <c r="R40" s="691"/>
      <c r="S40" s="691"/>
      <c r="T40" s="692"/>
      <c r="U40" s="679"/>
      <c r="V40" s="77" t="s">
        <v>11</v>
      </c>
      <c r="W40" s="77" t="s">
        <v>12</v>
      </c>
      <c r="X40" s="39" t="s">
        <v>9</v>
      </c>
      <c r="Y40" s="166" t="s">
        <v>10</v>
      </c>
      <c r="AA40" s="201" t="s">
        <v>13</v>
      </c>
      <c r="AB40" s="201" t="s">
        <v>14</v>
      </c>
      <c r="AC40" s="165" t="s">
        <v>9</v>
      </c>
      <c r="AD40" s="166" t="s">
        <v>10</v>
      </c>
      <c r="AE40" s="201" t="s">
        <v>13</v>
      </c>
      <c r="AF40" s="201" t="s">
        <v>14</v>
      </c>
      <c r="AG40" s="165" t="s">
        <v>9</v>
      </c>
      <c r="AH40" s="166" t="s">
        <v>10</v>
      </c>
      <c r="AI40" s="201" t="s">
        <v>13</v>
      </c>
      <c r="AJ40" s="201" t="s">
        <v>14</v>
      </c>
      <c r="AK40" s="165" t="s">
        <v>9</v>
      </c>
      <c r="AL40" s="166" t="s">
        <v>10</v>
      </c>
      <c r="AM40" s="201" t="s">
        <v>13</v>
      </c>
      <c r="AN40" s="201" t="s">
        <v>14</v>
      </c>
      <c r="AO40" s="165" t="s">
        <v>9</v>
      </c>
      <c r="AP40" s="166" t="s">
        <v>10</v>
      </c>
    </row>
    <row r="41" spans="1:42" ht="301.5" customHeight="1" x14ac:dyDescent="0.7">
      <c r="A41" s="300" t="s">
        <v>64</v>
      </c>
      <c r="B41" s="574" t="s">
        <v>164</v>
      </c>
      <c r="C41" s="575"/>
      <c r="D41" s="301" t="s">
        <v>204</v>
      </c>
      <c r="E41" s="564" t="s">
        <v>1198</v>
      </c>
      <c r="F41" s="565"/>
      <c r="G41" s="565"/>
      <c r="H41" s="566"/>
      <c r="I41" s="567" t="s">
        <v>1199</v>
      </c>
      <c r="J41" s="560"/>
      <c r="K41" s="561"/>
      <c r="L41" s="559" t="s">
        <v>1200</v>
      </c>
      <c r="M41" s="560"/>
      <c r="N41" s="561"/>
      <c r="O41" s="545" t="s">
        <v>172</v>
      </c>
      <c r="P41" s="693" t="s">
        <v>1195</v>
      </c>
      <c r="Q41" s="694"/>
      <c r="R41" s="695"/>
      <c r="S41" s="292" t="s">
        <v>1186</v>
      </c>
      <c r="T41" s="457" t="s">
        <v>58</v>
      </c>
      <c r="U41" s="440" t="s">
        <v>1118</v>
      </c>
      <c r="V41" s="459">
        <v>1</v>
      </c>
      <c r="W41" s="458"/>
      <c r="X41" s="455">
        <f>W41/V41</f>
        <v>0</v>
      </c>
      <c r="Y41" s="42">
        <f>X41</f>
        <v>0</v>
      </c>
      <c r="AA41" s="459"/>
      <c r="AB41" s="458"/>
      <c r="AC41" s="455" t="e">
        <f>AB41/AA41</f>
        <v>#DIV/0!</v>
      </c>
      <c r="AD41" s="42" t="e">
        <f>AC41</f>
        <v>#DIV/0!</v>
      </c>
      <c r="AE41" s="459"/>
      <c r="AF41" s="458"/>
      <c r="AG41" s="455" t="e">
        <f>AF41/AE41</f>
        <v>#DIV/0!</v>
      </c>
      <c r="AH41" s="42" t="e">
        <f>AG41</f>
        <v>#DIV/0!</v>
      </c>
      <c r="AI41" s="182"/>
      <c r="AJ41" s="182"/>
      <c r="AK41" s="455" t="e">
        <f>AJ41/AI41</f>
        <v>#DIV/0!</v>
      </c>
      <c r="AL41" s="42" t="e">
        <f>AK41</f>
        <v>#DIV/0!</v>
      </c>
      <c r="AM41" s="182"/>
      <c r="AN41" s="182"/>
      <c r="AO41" s="455" t="e">
        <f>AN41/AM41</f>
        <v>#DIV/0!</v>
      </c>
      <c r="AP41" s="42" t="e">
        <f>AO41</f>
        <v>#DIV/0!</v>
      </c>
    </row>
    <row r="42" spans="1:42" ht="291" customHeight="1" x14ac:dyDescent="0.7">
      <c r="A42" s="300" t="s">
        <v>64</v>
      </c>
      <c r="B42" s="574" t="s">
        <v>164</v>
      </c>
      <c r="C42" s="575"/>
      <c r="D42" s="301" t="s">
        <v>204</v>
      </c>
      <c r="E42" s="564" t="s">
        <v>1198</v>
      </c>
      <c r="F42" s="565"/>
      <c r="G42" s="565"/>
      <c r="H42" s="566"/>
      <c r="I42" s="567" t="s">
        <v>1199</v>
      </c>
      <c r="J42" s="560"/>
      <c r="K42" s="561"/>
      <c r="L42" s="559" t="s">
        <v>1200</v>
      </c>
      <c r="M42" s="560"/>
      <c r="N42" s="561"/>
      <c r="O42" s="545" t="s">
        <v>172</v>
      </c>
      <c r="P42" s="555" t="s">
        <v>1196</v>
      </c>
      <c r="Q42" s="562"/>
      <c r="R42" s="563"/>
      <c r="S42" s="292" t="s">
        <v>1186</v>
      </c>
      <c r="T42" s="457" t="s">
        <v>58</v>
      </c>
      <c r="U42" s="440" t="s">
        <v>1118</v>
      </c>
      <c r="V42" s="459">
        <v>1</v>
      </c>
      <c r="W42" s="458"/>
      <c r="X42" s="455">
        <f t="shared" ref="X42:X70" si="5">W42/V42</f>
        <v>0</v>
      </c>
      <c r="Y42" s="42">
        <f>X42</f>
        <v>0</v>
      </c>
      <c r="AA42" s="459"/>
      <c r="AB42" s="458"/>
      <c r="AC42" s="455" t="e">
        <f>AB42/AA42</f>
        <v>#DIV/0!</v>
      </c>
      <c r="AD42" s="42" t="e">
        <f>AC42</f>
        <v>#DIV/0!</v>
      </c>
      <c r="AE42" s="459"/>
      <c r="AF42" s="458"/>
      <c r="AG42" s="455" t="e">
        <f t="shared" ref="AG42:AG70" si="6">AF42/AE42</f>
        <v>#DIV/0!</v>
      </c>
      <c r="AH42" s="42" t="e">
        <f>AG42</f>
        <v>#DIV/0!</v>
      </c>
      <c r="AI42" s="182"/>
      <c r="AJ42" s="182"/>
      <c r="AK42" s="455" t="e">
        <f t="shared" ref="AK42:AK70" si="7">AJ42/AI42</f>
        <v>#DIV/0!</v>
      </c>
      <c r="AL42" s="42" t="e">
        <f>AK42</f>
        <v>#DIV/0!</v>
      </c>
      <c r="AM42" s="182"/>
      <c r="AN42" s="182"/>
      <c r="AO42" s="455" t="e">
        <f t="shared" ref="AO42:AO70" si="8">AN42/AM42</f>
        <v>#DIV/0!</v>
      </c>
      <c r="AP42" s="42" t="e">
        <f>AO42</f>
        <v>#DIV/0!</v>
      </c>
    </row>
    <row r="43" spans="1:42" ht="291" customHeight="1" x14ac:dyDescent="0.7">
      <c r="A43" s="300" t="s">
        <v>64</v>
      </c>
      <c r="B43" s="574" t="s">
        <v>164</v>
      </c>
      <c r="C43" s="575"/>
      <c r="D43" s="301" t="s">
        <v>204</v>
      </c>
      <c r="E43" s="564" t="s">
        <v>1198</v>
      </c>
      <c r="F43" s="565"/>
      <c r="G43" s="565"/>
      <c r="H43" s="566"/>
      <c r="I43" s="567" t="s">
        <v>1199</v>
      </c>
      <c r="J43" s="560"/>
      <c r="K43" s="561"/>
      <c r="L43" s="559" t="s">
        <v>1200</v>
      </c>
      <c r="M43" s="560"/>
      <c r="N43" s="561"/>
      <c r="O43" s="545" t="s">
        <v>172</v>
      </c>
      <c r="P43" s="555" t="s">
        <v>1197</v>
      </c>
      <c r="Q43" s="562"/>
      <c r="R43" s="563"/>
      <c r="S43" s="292" t="s">
        <v>151</v>
      </c>
      <c r="T43" s="303" t="s">
        <v>110</v>
      </c>
      <c r="U43" s="440" t="s">
        <v>1189</v>
      </c>
      <c r="V43" s="459">
        <v>1</v>
      </c>
      <c r="W43" s="458"/>
      <c r="X43" s="455">
        <f t="shared" si="5"/>
        <v>0</v>
      </c>
      <c r="Y43" s="42">
        <f>X43</f>
        <v>0</v>
      </c>
      <c r="AA43" s="459"/>
      <c r="AB43" s="458"/>
      <c r="AC43" s="455" t="e">
        <f>AB43/AA43</f>
        <v>#DIV/0!</v>
      </c>
      <c r="AD43" s="42" t="e">
        <f t="shared" ref="AD43:AD52" si="9">AC43</f>
        <v>#DIV/0!</v>
      </c>
      <c r="AE43" s="459"/>
      <c r="AF43" s="458"/>
      <c r="AG43" s="455" t="e">
        <f t="shared" si="6"/>
        <v>#DIV/0!</v>
      </c>
      <c r="AH43" s="42" t="e">
        <f>AG43</f>
        <v>#DIV/0!</v>
      </c>
      <c r="AI43" s="182"/>
      <c r="AJ43" s="182"/>
      <c r="AK43" s="455" t="e">
        <f t="shared" si="7"/>
        <v>#DIV/0!</v>
      </c>
      <c r="AL43" s="42" t="e">
        <f>AK43</f>
        <v>#DIV/0!</v>
      </c>
      <c r="AM43" s="182"/>
      <c r="AN43" s="182"/>
      <c r="AO43" s="455" t="e">
        <f t="shared" si="8"/>
        <v>#DIV/0!</v>
      </c>
      <c r="AP43" s="42" t="e">
        <f>AO43</f>
        <v>#DIV/0!</v>
      </c>
    </row>
    <row r="44" spans="1:42" s="45" customFormat="1" ht="322.5" customHeight="1" x14ac:dyDescent="0.7">
      <c r="A44" s="300" t="s">
        <v>165</v>
      </c>
      <c r="B44" s="574" t="s">
        <v>164</v>
      </c>
      <c r="C44" s="575"/>
      <c r="D44" s="301" t="s">
        <v>168</v>
      </c>
      <c r="E44" s="655" t="s">
        <v>173</v>
      </c>
      <c r="F44" s="554"/>
      <c r="G44" s="554"/>
      <c r="H44" s="550"/>
      <c r="I44" s="567" t="s">
        <v>169</v>
      </c>
      <c r="J44" s="560"/>
      <c r="K44" s="561"/>
      <c r="L44" s="559" t="s">
        <v>174</v>
      </c>
      <c r="M44" s="560"/>
      <c r="N44" s="561"/>
      <c r="O44" s="545" t="s">
        <v>172</v>
      </c>
      <c r="P44" s="555" t="s">
        <v>1316</v>
      </c>
      <c r="Q44" s="556"/>
      <c r="R44" s="557"/>
      <c r="S44" s="292" t="s">
        <v>1186</v>
      </c>
      <c r="T44" s="303" t="s">
        <v>58</v>
      </c>
      <c r="U44" s="465" t="s">
        <v>1118</v>
      </c>
      <c r="V44" s="274">
        <v>0.4</v>
      </c>
      <c r="W44" s="274"/>
      <c r="X44" s="455">
        <f t="shared" si="5"/>
        <v>0</v>
      </c>
      <c r="Y44" s="42">
        <f t="shared" ref="Y44:Y53" si="10">X44</f>
        <v>0</v>
      </c>
      <c r="AA44" s="170"/>
      <c r="AB44" s="170"/>
      <c r="AC44" s="455" t="e">
        <f>AB44/AA44</f>
        <v>#DIV/0!</v>
      </c>
      <c r="AD44" s="42" t="e">
        <f t="shared" si="9"/>
        <v>#DIV/0!</v>
      </c>
      <c r="AE44" s="466"/>
      <c r="AF44" s="466"/>
      <c r="AG44" s="455" t="e">
        <f t="shared" si="6"/>
        <v>#DIV/0!</v>
      </c>
      <c r="AH44" s="42" t="e">
        <f>AG44</f>
        <v>#DIV/0!</v>
      </c>
      <c r="AI44" s="182"/>
      <c r="AJ44" s="182"/>
      <c r="AK44" s="455" t="e">
        <f t="shared" si="7"/>
        <v>#DIV/0!</v>
      </c>
      <c r="AL44" s="42" t="e">
        <f t="shared" ref="AL44:AL52" si="11">AK44</f>
        <v>#DIV/0!</v>
      </c>
      <c r="AM44" s="182"/>
      <c r="AN44" s="182"/>
      <c r="AO44" s="455" t="e">
        <f t="shared" si="8"/>
        <v>#DIV/0!</v>
      </c>
      <c r="AP44" s="42" t="e">
        <f t="shared" ref="AP44:AP52" si="12">AO44</f>
        <v>#DIV/0!</v>
      </c>
    </row>
    <row r="45" spans="1:42" s="45" customFormat="1" ht="333" customHeight="1" x14ac:dyDescent="0.7">
      <c r="A45" s="300" t="s">
        <v>165</v>
      </c>
      <c r="B45" s="574" t="s">
        <v>164</v>
      </c>
      <c r="C45" s="575"/>
      <c r="D45" s="301" t="s">
        <v>168</v>
      </c>
      <c r="E45" s="568" t="s">
        <v>173</v>
      </c>
      <c r="F45" s="569"/>
      <c r="G45" s="569"/>
      <c r="H45" s="570"/>
      <c r="I45" s="567" t="s">
        <v>169</v>
      </c>
      <c r="J45" s="560"/>
      <c r="K45" s="561"/>
      <c r="L45" s="559" t="s">
        <v>174</v>
      </c>
      <c r="M45" s="560"/>
      <c r="N45" s="561"/>
      <c r="O45" s="545" t="s">
        <v>172</v>
      </c>
      <c r="P45" s="555" t="s">
        <v>1203</v>
      </c>
      <c r="Q45" s="556"/>
      <c r="R45" s="557"/>
      <c r="S45" s="292" t="s">
        <v>1186</v>
      </c>
      <c r="T45" s="303" t="s">
        <v>110</v>
      </c>
      <c r="U45" s="465" t="s">
        <v>1118</v>
      </c>
      <c r="V45" s="274">
        <v>0</v>
      </c>
      <c r="W45" s="274"/>
      <c r="X45" s="455" t="e">
        <f t="shared" si="5"/>
        <v>#DIV/0!</v>
      </c>
      <c r="Y45" s="42" t="e">
        <f t="shared" si="10"/>
        <v>#DIV/0!</v>
      </c>
      <c r="AA45" s="349"/>
      <c r="AB45" s="349"/>
      <c r="AC45" s="455" t="e">
        <f>AB45/AA45</f>
        <v>#DIV/0!</v>
      </c>
      <c r="AD45" s="42" t="e">
        <f t="shared" si="9"/>
        <v>#DIV/0!</v>
      </c>
      <c r="AE45" s="349"/>
      <c r="AF45" s="170"/>
      <c r="AG45" s="455" t="e">
        <f t="shared" si="6"/>
        <v>#DIV/0!</v>
      </c>
      <c r="AH45" s="42" t="e">
        <f t="shared" ref="AH45:AH53" si="13">AG45</f>
        <v>#DIV/0!</v>
      </c>
      <c r="AI45" s="182"/>
      <c r="AJ45" s="182"/>
      <c r="AK45" s="455" t="e">
        <f t="shared" si="7"/>
        <v>#DIV/0!</v>
      </c>
      <c r="AL45" s="42" t="e">
        <f t="shared" si="11"/>
        <v>#DIV/0!</v>
      </c>
      <c r="AM45" s="182"/>
      <c r="AN45" s="182"/>
      <c r="AO45" s="455" t="e">
        <f t="shared" si="8"/>
        <v>#DIV/0!</v>
      </c>
      <c r="AP45" s="42" t="e">
        <f t="shared" si="12"/>
        <v>#DIV/0!</v>
      </c>
    </row>
    <row r="46" spans="1:42" s="45" customFormat="1" ht="408" customHeight="1" x14ac:dyDescent="0.7">
      <c r="A46" s="300" t="s">
        <v>165</v>
      </c>
      <c r="B46" s="574" t="s">
        <v>164</v>
      </c>
      <c r="C46" s="575"/>
      <c r="D46" s="301" t="s">
        <v>168</v>
      </c>
      <c r="E46" s="568" t="s">
        <v>175</v>
      </c>
      <c r="F46" s="569"/>
      <c r="G46" s="569"/>
      <c r="H46" s="570"/>
      <c r="I46" s="567" t="s">
        <v>850</v>
      </c>
      <c r="J46" s="560"/>
      <c r="K46" s="561"/>
      <c r="L46" s="559" t="s">
        <v>176</v>
      </c>
      <c r="M46" s="560"/>
      <c r="N46" s="561"/>
      <c r="O46" s="545" t="s">
        <v>172</v>
      </c>
      <c r="P46" s="555" t="s">
        <v>1204</v>
      </c>
      <c r="Q46" s="556"/>
      <c r="R46" s="557"/>
      <c r="S46" s="292" t="s">
        <v>149</v>
      </c>
      <c r="T46" s="303" t="s">
        <v>110</v>
      </c>
      <c r="U46" s="465" t="s">
        <v>878</v>
      </c>
      <c r="V46" s="274">
        <v>1</v>
      </c>
      <c r="W46" s="274"/>
      <c r="X46" s="455">
        <f t="shared" si="5"/>
        <v>0</v>
      </c>
      <c r="Y46" s="42">
        <f t="shared" si="10"/>
        <v>0</v>
      </c>
      <c r="AA46" s="571" t="str">
        <f>U46</f>
        <v>Semestral</v>
      </c>
      <c r="AB46" s="572"/>
      <c r="AC46" s="255">
        <v>0</v>
      </c>
      <c r="AD46" s="42">
        <f t="shared" si="9"/>
        <v>0</v>
      </c>
      <c r="AE46" s="349"/>
      <c r="AF46" s="349"/>
      <c r="AG46" s="455" t="e">
        <f t="shared" si="6"/>
        <v>#DIV/0!</v>
      </c>
      <c r="AH46" s="42" t="e">
        <f t="shared" si="13"/>
        <v>#DIV/0!</v>
      </c>
      <c r="AI46" s="182"/>
      <c r="AJ46" s="182"/>
      <c r="AK46" s="455" t="e">
        <f t="shared" si="7"/>
        <v>#DIV/0!</v>
      </c>
      <c r="AL46" s="42" t="e">
        <f t="shared" si="11"/>
        <v>#DIV/0!</v>
      </c>
      <c r="AM46" s="182"/>
      <c r="AN46" s="182"/>
      <c r="AO46" s="455" t="e">
        <f t="shared" si="8"/>
        <v>#DIV/0!</v>
      </c>
      <c r="AP46" s="42" t="e">
        <f t="shared" si="12"/>
        <v>#DIV/0!</v>
      </c>
    </row>
    <row r="47" spans="1:42" s="45" customFormat="1" ht="338.25" customHeight="1" x14ac:dyDescent="0.7">
      <c r="A47" s="300" t="s">
        <v>165</v>
      </c>
      <c r="B47" s="574" t="s">
        <v>164</v>
      </c>
      <c r="C47" s="575"/>
      <c r="D47" s="301" t="s">
        <v>168</v>
      </c>
      <c r="E47" s="655" t="s">
        <v>177</v>
      </c>
      <c r="F47" s="554"/>
      <c r="G47" s="554"/>
      <c r="H47" s="550"/>
      <c r="I47" s="567" t="s">
        <v>169</v>
      </c>
      <c r="J47" s="560"/>
      <c r="K47" s="561"/>
      <c r="L47" s="573" t="s">
        <v>178</v>
      </c>
      <c r="M47" s="556"/>
      <c r="N47" s="557"/>
      <c r="O47" s="546" t="s">
        <v>172</v>
      </c>
      <c r="P47" s="555" t="s">
        <v>1205</v>
      </c>
      <c r="Q47" s="556"/>
      <c r="R47" s="557"/>
      <c r="S47" s="292" t="s">
        <v>1186</v>
      </c>
      <c r="T47" s="303" t="s">
        <v>110</v>
      </c>
      <c r="U47" s="465" t="s">
        <v>866</v>
      </c>
      <c r="V47" s="274">
        <v>0</v>
      </c>
      <c r="W47" s="385"/>
      <c r="X47" s="455" t="e">
        <f t="shared" si="5"/>
        <v>#DIV/0!</v>
      </c>
      <c r="Y47" s="42" t="e">
        <f t="shared" si="10"/>
        <v>#DIV/0!</v>
      </c>
      <c r="AA47" s="571" t="str">
        <f>U47</f>
        <v>Anual</v>
      </c>
      <c r="AB47" s="572"/>
      <c r="AC47" s="255">
        <v>0</v>
      </c>
      <c r="AD47" s="42">
        <f t="shared" si="9"/>
        <v>0</v>
      </c>
      <c r="AE47" s="275"/>
      <c r="AF47" s="182"/>
      <c r="AG47" s="455" t="e">
        <f t="shared" si="6"/>
        <v>#DIV/0!</v>
      </c>
      <c r="AH47" s="42" t="e">
        <f t="shared" si="13"/>
        <v>#DIV/0!</v>
      </c>
      <c r="AI47" s="275"/>
      <c r="AJ47" s="182"/>
      <c r="AK47" s="455" t="e">
        <f t="shared" si="7"/>
        <v>#DIV/0!</v>
      </c>
      <c r="AL47" s="42" t="e">
        <f t="shared" si="11"/>
        <v>#DIV/0!</v>
      </c>
      <c r="AM47" s="275"/>
      <c r="AN47" s="182"/>
      <c r="AO47" s="455" t="e">
        <f t="shared" si="8"/>
        <v>#DIV/0!</v>
      </c>
      <c r="AP47" s="42" t="e">
        <f t="shared" si="12"/>
        <v>#DIV/0!</v>
      </c>
    </row>
    <row r="48" spans="1:42" s="45" customFormat="1" ht="324" customHeight="1" x14ac:dyDescent="0.7">
      <c r="A48" s="300" t="s">
        <v>165</v>
      </c>
      <c r="B48" s="574" t="s">
        <v>164</v>
      </c>
      <c r="C48" s="575"/>
      <c r="D48" s="301" t="s">
        <v>168</v>
      </c>
      <c r="E48" s="568" t="s">
        <v>170</v>
      </c>
      <c r="F48" s="569"/>
      <c r="G48" s="569"/>
      <c r="H48" s="570"/>
      <c r="I48" s="567" t="s">
        <v>169</v>
      </c>
      <c r="J48" s="560"/>
      <c r="K48" s="561"/>
      <c r="L48" s="559" t="s">
        <v>171</v>
      </c>
      <c r="M48" s="560"/>
      <c r="N48" s="561"/>
      <c r="O48" s="545" t="s">
        <v>172</v>
      </c>
      <c r="P48" s="555" t="s">
        <v>1206</v>
      </c>
      <c r="Q48" s="556"/>
      <c r="R48" s="557"/>
      <c r="S48" s="292" t="s">
        <v>1186</v>
      </c>
      <c r="T48" s="303" t="s">
        <v>110</v>
      </c>
      <c r="U48" s="465" t="s">
        <v>1118</v>
      </c>
      <c r="V48" s="274">
        <v>0</v>
      </c>
      <c r="W48" s="385"/>
      <c r="X48" s="455" t="e">
        <f t="shared" si="5"/>
        <v>#DIV/0!</v>
      </c>
      <c r="Y48" s="42" t="e">
        <f t="shared" si="10"/>
        <v>#DIV/0!</v>
      </c>
      <c r="AA48" s="275"/>
      <c r="AB48" s="182"/>
      <c r="AC48" s="455" t="e">
        <f>AB48/AA48</f>
        <v>#DIV/0!</v>
      </c>
      <c r="AD48" s="42" t="e">
        <f t="shared" si="9"/>
        <v>#DIV/0!</v>
      </c>
      <c r="AE48" s="275"/>
      <c r="AF48" s="275"/>
      <c r="AG48" s="455" t="e">
        <f t="shared" si="6"/>
        <v>#DIV/0!</v>
      </c>
      <c r="AH48" s="42" t="e">
        <f>AG48</f>
        <v>#DIV/0!</v>
      </c>
      <c r="AI48" s="275"/>
      <c r="AJ48" s="182"/>
      <c r="AK48" s="455" t="e">
        <f t="shared" si="7"/>
        <v>#DIV/0!</v>
      </c>
      <c r="AL48" s="42" t="e">
        <f t="shared" si="11"/>
        <v>#DIV/0!</v>
      </c>
      <c r="AM48" s="275"/>
      <c r="AN48" s="182"/>
      <c r="AO48" s="455" t="e">
        <f t="shared" si="8"/>
        <v>#DIV/0!</v>
      </c>
      <c r="AP48" s="42" t="e">
        <f t="shared" si="12"/>
        <v>#DIV/0!</v>
      </c>
    </row>
    <row r="49" spans="1:42" s="45" customFormat="1" ht="288.75" customHeight="1" x14ac:dyDescent="0.7">
      <c r="A49" s="300" t="s">
        <v>165</v>
      </c>
      <c r="B49" s="574" t="s">
        <v>164</v>
      </c>
      <c r="C49" s="575"/>
      <c r="D49" s="301" t="s">
        <v>168</v>
      </c>
      <c r="E49" s="568" t="s">
        <v>179</v>
      </c>
      <c r="F49" s="569"/>
      <c r="G49" s="569"/>
      <c r="H49" s="570"/>
      <c r="I49" s="567" t="s">
        <v>169</v>
      </c>
      <c r="J49" s="560"/>
      <c r="K49" s="561"/>
      <c r="L49" s="559" t="s">
        <v>180</v>
      </c>
      <c r="M49" s="560"/>
      <c r="N49" s="561"/>
      <c r="O49" s="545" t="s">
        <v>172</v>
      </c>
      <c r="P49" s="555" t="s">
        <v>1207</v>
      </c>
      <c r="Q49" s="556"/>
      <c r="R49" s="557"/>
      <c r="S49" s="292" t="s">
        <v>149</v>
      </c>
      <c r="T49" s="303" t="s">
        <v>110</v>
      </c>
      <c r="U49" s="465" t="s">
        <v>866</v>
      </c>
      <c r="V49" s="167">
        <v>100</v>
      </c>
      <c r="W49" s="168"/>
      <c r="X49" s="455">
        <f t="shared" si="5"/>
        <v>0</v>
      </c>
      <c r="Y49" s="42">
        <f t="shared" si="10"/>
        <v>0</v>
      </c>
      <c r="AA49" s="571" t="str">
        <f>U49</f>
        <v>Anual</v>
      </c>
      <c r="AB49" s="572"/>
      <c r="AC49" s="255">
        <v>0</v>
      </c>
      <c r="AD49" s="42">
        <f t="shared" si="9"/>
        <v>0</v>
      </c>
      <c r="AE49" s="182"/>
      <c r="AF49" s="182"/>
      <c r="AG49" s="455" t="e">
        <f t="shared" si="6"/>
        <v>#DIV/0!</v>
      </c>
      <c r="AH49" s="42" t="e">
        <f t="shared" si="13"/>
        <v>#DIV/0!</v>
      </c>
      <c r="AI49" s="182"/>
      <c r="AJ49" s="182"/>
      <c r="AK49" s="455" t="e">
        <f t="shared" si="7"/>
        <v>#DIV/0!</v>
      </c>
      <c r="AL49" s="42" t="e">
        <f t="shared" si="11"/>
        <v>#DIV/0!</v>
      </c>
      <c r="AM49" s="182"/>
      <c r="AN49" s="182"/>
      <c r="AO49" s="455" t="e">
        <f t="shared" si="8"/>
        <v>#DIV/0!</v>
      </c>
      <c r="AP49" s="42" t="e">
        <f t="shared" si="12"/>
        <v>#DIV/0!</v>
      </c>
    </row>
    <row r="50" spans="1:42" s="45" customFormat="1" ht="328.5" customHeight="1" x14ac:dyDescent="0.7">
      <c r="A50" s="300" t="s">
        <v>165</v>
      </c>
      <c r="B50" s="574" t="s">
        <v>164</v>
      </c>
      <c r="C50" s="575"/>
      <c r="D50" s="301" t="s">
        <v>168</v>
      </c>
      <c r="E50" s="568" t="s">
        <v>179</v>
      </c>
      <c r="F50" s="569"/>
      <c r="G50" s="569"/>
      <c r="H50" s="570"/>
      <c r="I50" s="567" t="s">
        <v>169</v>
      </c>
      <c r="J50" s="560"/>
      <c r="K50" s="561"/>
      <c r="L50" s="559" t="s">
        <v>181</v>
      </c>
      <c r="M50" s="560"/>
      <c r="N50" s="561"/>
      <c r="O50" s="545" t="s">
        <v>172</v>
      </c>
      <c r="P50" s="555" t="s">
        <v>1208</v>
      </c>
      <c r="Q50" s="556"/>
      <c r="R50" s="557"/>
      <c r="S50" s="292" t="s">
        <v>1186</v>
      </c>
      <c r="T50" s="303" t="s">
        <v>110</v>
      </c>
      <c r="U50" s="465" t="s">
        <v>866</v>
      </c>
      <c r="V50" s="167">
        <v>100</v>
      </c>
      <c r="W50" s="170"/>
      <c r="X50" s="455">
        <f t="shared" si="5"/>
        <v>0</v>
      </c>
      <c r="Y50" s="42">
        <f t="shared" si="10"/>
        <v>0</v>
      </c>
      <c r="AA50" s="571" t="str">
        <f>U50</f>
        <v>Anual</v>
      </c>
      <c r="AB50" s="572"/>
      <c r="AC50" s="255">
        <v>0</v>
      </c>
      <c r="AD50" s="42">
        <f t="shared" si="9"/>
        <v>0</v>
      </c>
      <c r="AE50" s="182"/>
      <c r="AF50" s="182"/>
      <c r="AG50" s="455" t="e">
        <f t="shared" si="6"/>
        <v>#DIV/0!</v>
      </c>
      <c r="AH50" s="42" t="e">
        <f t="shared" si="13"/>
        <v>#DIV/0!</v>
      </c>
      <c r="AI50" s="182"/>
      <c r="AJ50" s="182"/>
      <c r="AK50" s="455" t="e">
        <f t="shared" si="7"/>
        <v>#DIV/0!</v>
      </c>
      <c r="AL50" s="42" t="e">
        <f t="shared" si="11"/>
        <v>#DIV/0!</v>
      </c>
      <c r="AM50" s="182"/>
      <c r="AN50" s="182"/>
      <c r="AO50" s="455" t="e">
        <f t="shared" si="8"/>
        <v>#DIV/0!</v>
      </c>
      <c r="AP50" s="42" t="e">
        <f t="shared" si="12"/>
        <v>#DIV/0!</v>
      </c>
    </row>
    <row r="51" spans="1:42" s="45" customFormat="1" ht="318.75" customHeight="1" x14ac:dyDescent="0.7">
      <c r="A51" s="300" t="s">
        <v>165</v>
      </c>
      <c r="B51" s="574" t="s">
        <v>164</v>
      </c>
      <c r="C51" s="575"/>
      <c r="D51" s="301" t="s">
        <v>168</v>
      </c>
      <c r="E51" s="568" t="s">
        <v>179</v>
      </c>
      <c r="F51" s="569"/>
      <c r="G51" s="569"/>
      <c r="H51" s="570"/>
      <c r="I51" s="567" t="s">
        <v>169</v>
      </c>
      <c r="J51" s="560"/>
      <c r="K51" s="561"/>
      <c r="L51" s="559" t="s">
        <v>181</v>
      </c>
      <c r="M51" s="560"/>
      <c r="N51" s="561"/>
      <c r="O51" s="545" t="s">
        <v>172</v>
      </c>
      <c r="P51" s="555" t="s">
        <v>1209</v>
      </c>
      <c r="Q51" s="556"/>
      <c r="R51" s="557"/>
      <c r="S51" s="292" t="s">
        <v>1186</v>
      </c>
      <c r="T51" s="303" t="s">
        <v>110</v>
      </c>
      <c r="U51" s="465" t="s">
        <v>866</v>
      </c>
      <c r="V51" s="167">
        <v>0</v>
      </c>
      <c r="W51" s="170"/>
      <c r="X51" s="455" t="e">
        <f t="shared" si="5"/>
        <v>#DIV/0!</v>
      </c>
      <c r="Y51" s="42" t="e">
        <f t="shared" si="10"/>
        <v>#DIV/0!</v>
      </c>
      <c r="AA51" s="571" t="str">
        <f>U51</f>
        <v>Anual</v>
      </c>
      <c r="AB51" s="572"/>
      <c r="AC51" s="255">
        <v>0</v>
      </c>
      <c r="AD51" s="42">
        <f t="shared" si="9"/>
        <v>0</v>
      </c>
      <c r="AE51" s="182"/>
      <c r="AF51" s="182"/>
      <c r="AG51" s="455" t="e">
        <f t="shared" si="6"/>
        <v>#DIV/0!</v>
      </c>
      <c r="AH51" s="42" t="e">
        <f t="shared" si="13"/>
        <v>#DIV/0!</v>
      </c>
      <c r="AI51" s="182"/>
      <c r="AJ51" s="182"/>
      <c r="AK51" s="455" t="e">
        <f t="shared" si="7"/>
        <v>#DIV/0!</v>
      </c>
      <c r="AL51" s="42" t="e">
        <f t="shared" si="11"/>
        <v>#DIV/0!</v>
      </c>
      <c r="AM51" s="182"/>
      <c r="AN51" s="182"/>
      <c r="AO51" s="455" t="e">
        <f t="shared" si="8"/>
        <v>#DIV/0!</v>
      </c>
      <c r="AP51" s="42" t="e">
        <f t="shared" si="12"/>
        <v>#DIV/0!</v>
      </c>
    </row>
    <row r="52" spans="1:42" s="45" customFormat="1" ht="409.5" customHeight="1" x14ac:dyDescent="0.7">
      <c r="A52" s="300" t="s">
        <v>165</v>
      </c>
      <c r="B52" s="574" t="s">
        <v>164</v>
      </c>
      <c r="C52" s="575"/>
      <c r="D52" s="386" t="s">
        <v>168</v>
      </c>
      <c r="E52" s="568" t="s">
        <v>182</v>
      </c>
      <c r="F52" s="569"/>
      <c r="G52" s="569"/>
      <c r="H52" s="570"/>
      <c r="I52" s="567" t="s">
        <v>169</v>
      </c>
      <c r="J52" s="560"/>
      <c r="K52" s="561"/>
      <c r="L52" s="559" t="s">
        <v>183</v>
      </c>
      <c r="M52" s="560"/>
      <c r="N52" s="561"/>
      <c r="O52" s="545" t="s">
        <v>172</v>
      </c>
      <c r="P52" s="555" t="s">
        <v>1210</v>
      </c>
      <c r="Q52" s="556"/>
      <c r="R52" s="557"/>
      <c r="S52" s="292" t="s">
        <v>1186</v>
      </c>
      <c r="T52" s="303" t="s">
        <v>110</v>
      </c>
      <c r="U52" s="465" t="s">
        <v>866</v>
      </c>
      <c r="V52" s="274">
        <v>0</v>
      </c>
      <c r="W52" s="170"/>
      <c r="X52" s="455" t="e">
        <f t="shared" si="5"/>
        <v>#DIV/0!</v>
      </c>
      <c r="Y52" s="42" t="e">
        <f t="shared" si="10"/>
        <v>#DIV/0!</v>
      </c>
      <c r="AA52" s="571" t="str">
        <f>U52</f>
        <v>Anual</v>
      </c>
      <c r="AB52" s="572"/>
      <c r="AC52" s="255">
        <v>0</v>
      </c>
      <c r="AD52" s="42">
        <f t="shared" si="9"/>
        <v>0</v>
      </c>
      <c r="AE52" s="275"/>
      <c r="AF52" s="182"/>
      <c r="AG52" s="455" t="e">
        <f t="shared" si="6"/>
        <v>#DIV/0!</v>
      </c>
      <c r="AH52" s="42" t="e">
        <f t="shared" si="13"/>
        <v>#DIV/0!</v>
      </c>
      <c r="AI52" s="275"/>
      <c r="AJ52" s="182"/>
      <c r="AK52" s="455" t="e">
        <f t="shared" si="7"/>
        <v>#DIV/0!</v>
      </c>
      <c r="AL52" s="42" t="e">
        <f t="shared" si="11"/>
        <v>#DIV/0!</v>
      </c>
      <c r="AM52" s="275"/>
      <c r="AN52" s="182"/>
      <c r="AO52" s="455" t="e">
        <f t="shared" si="8"/>
        <v>#DIV/0!</v>
      </c>
      <c r="AP52" s="42" t="e">
        <f t="shared" si="12"/>
        <v>#DIV/0!</v>
      </c>
    </row>
    <row r="53" spans="1:42" s="45" customFormat="1" ht="259.5" customHeight="1" x14ac:dyDescent="0.7">
      <c r="A53" s="300" t="s">
        <v>64</v>
      </c>
      <c r="B53" s="574" t="s">
        <v>164</v>
      </c>
      <c r="C53" s="575"/>
      <c r="D53" s="386" t="s">
        <v>79</v>
      </c>
      <c r="E53" s="568" t="s">
        <v>1216</v>
      </c>
      <c r="F53" s="569"/>
      <c r="G53" s="569"/>
      <c r="H53" s="570"/>
      <c r="I53" s="567" t="s">
        <v>1217</v>
      </c>
      <c r="J53" s="560"/>
      <c r="K53" s="561"/>
      <c r="L53" s="559" t="s">
        <v>1218</v>
      </c>
      <c r="M53" s="560"/>
      <c r="N53" s="561"/>
      <c r="O53" s="545" t="s">
        <v>1219</v>
      </c>
      <c r="P53" s="555" t="s">
        <v>1211</v>
      </c>
      <c r="Q53" s="556"/>
      <c r="R53" s="557"/>
      <c r="S53" s="292" t="s">
        <v>1186</v>
      </c>
      <c r="T53" s="303" t="s">
        <v>58</v>
      </c>
      <c r="U53" s="465" t="s">
        <v>1118</v>
      </c>
      <c r="V53" s="170">
        <v>1</v>
      </c>
      <c r="W53" s="170"/>
      <c r="X53" s="455">
        <f t="shared" si="5"/>
        <v>0</v>
      </c>
      <c r="Y53" s="42">
        <f t="shared" si="10"/>
        <v>0</v>
      </c>
      <c r="AA53" s="170"/>
      <c r="AB53" s="170"/>
      <c r="AC53" s="455" t="e">
        <f t="shared" ref="AC53:AC70" si="14">AB53/AA53</f>
        <v>#DIV/0!</v>
      </c>
      <c r="AD53" s="42" t="e">
        <f t="shared" ref="AD53:AD70" si="15">AC53</f>
        <v>#DIV/0!</v>
      </c>
      <c r="AE53" s="170"/>
      <c r="AF53" s="170"/>
      <c r="AG53" s="455" t="e">
        <f t="shared" si="6"/>
        <v>#DIV/0!</v>
      </c>
      <c r="AH53" s="42" t="e">
        <f t="shared" si="13"/>
        <v>#DIV/0!</v>
      </c>
      <c r="AI53" s="182"/>
      <c r="AJ53" s="182"/>
      <c r="AK53" s="455" t="e">
        <f t="shared" si="7"/>
        <v>#DIV/0!</v>
      </c>
      <c r="AL53" s="42" t="e">
        <f t="shared" ref="AL53:AL58" si="16">AK53</f>
        <v>#DIV/0!</v>
      </c>
      <c r="AM53" s="182"/>
      <c r="AN53" s="182"/>
      <c r="AO53" s="455" t="e">
        <f t="shared" si="8"/>
        <v>#DIV/0!</v>
      </c>
      <c r="AP53" s="42" t="e">
        <f t="shared" ref="AP53:AP58" si="17">AO53</f>
        <v>#DIV/0!</v>
      </c>
    </row>
    <row r="54" spans="1:42" s="45" customFormat="1" ht="249.75" customHeight="1" x14ac:dyDescent="0.7">
      <c r="A54" s="300" t="s">
        <v>64</v>
      </c>
      <c r="B54" s="574" t="s">
        <v>164</v>
      </c>
      <c r="C54" s="575"/>
      <c r="D54" s="386" t="s">
        <v>79</v>
      </c>
      <c r="E54" s="568" t="s">
        <v>1216</v>
      </c>
      <c r="F54" s="569"/>
      <c r="G54" s="569"/>
      <c r="H54" s="570"/>
      <c r="I54" s="567" t="s">
        <v>1217</v>
      </c>
      <c r="J54" s="560"/>
      <c r="K54" s="561"/>
      <c r="L54" s="559" t="s">
        <v>1218</v>
      </c>
      <c r="M54" s="560"/>
      <c r="N54" s="561"/>
      <c r="O54" s="545" t="s">
        <v>1219</v>
      </c>
      <c r="P54" s="555" t="s">
        <v>1212</v>
      </c>
      <c r="Q54" s="556"/>
      <c r="R54" s="557"/>
      <c r="S54" s="292" t="s">
        <v>1186</v>
      </c>
      <c r="T54" s="303" t="s">
        <v>58</v>
      </c>
      <c r="U54" s="465" t="s">
        <v>1118</v>
      </c>
      <c r="V54" s="170">
        <v>1</v>
      </c>
      <c r="W54" s="170"/>
      <c r="X54" s="455">
        <f t="shared" si="5"/>
        <v>0</v>
      </c>
      <c r="Y54" s="42">
        <f t="shared" ref="Y54:Y70" si="18">X54</f>
        <v>0</v>
      </c>
      <c r="AA54" s="170"/>
      <c r="AB54" s="170"/>
      <c r="AC54" s="455" t="e">
        <f t="shared" si="14"/>
        <v>#DIV/0!</v>
      </c>
      <c r="AD54" s="42" t="e">
        <f t="shared" si="15"/>
        <v>#DIV/0!</v>
      </c>
      <c r="AE54" s="170"/>
      <c r="AF54" s="170"/>
      <c r="AG54" s="455" t="e">
        <f t="shared" si="6"/>
        <v>#DIV/0!</v>
      </c>
      <c r="AH54" s="42" t="e">
        <f t="shared" ref="AH54:AH70" si="19">AG54</f>
        <v>#DIV/0!</v>
      </c>
      <c r="AI54" s="182"/>
      <c r="AJ54" s="182"/>
      <c r="AK54" s="455" t="e">
        <f t="shared" si="7"/>
        <v>#DIV/0!</v>
      </c>
      <c r="AL54" s="42" t="e">
        <f t="shared" si="16"/>
        <v>#DIV/0!</v>
      </c>
      <c r="AM54" s="182"/>
      <c r="AN54" s="182"/>
      <c r="AO54" s="455" t="e">
        <f t="shared" si="8"/>
        <v>#DIV/0!</v>
      </c>
      <c r="AP54" s="42" t="e">
        <f t="shared" si="17"/>
        <v>#DIV/0!</v>
      </c>
    </row>
    <row r="55" spans="1:42" s="45" customFormat="1" ht="301.5" customHeight="1" x14ac:dyDescent="0.7">
      <c r="A55" s="300" t="s">
        <v>64</v>
      </c>
      <c r="B55" s="574" t="s">
        <v>164</v>
      </c>
      <c r="C55" s="575"/>
      <c r="D55" s="386" t="s">
        <v>79</v>
      </c>
      <c r="E55" s="568" t="s">
        <v>1216</v>
      </c>
      <c r="F55" s="569"/>
      <c r="G55" s="569"/>
      <c r="H55" s="570"/>
      <c r="I55" s="567" t="s">
        <v>1217</v>
      </c>
      <c r="J55" s="560"/>
      <c r="K55" s="561"/>
      <c r="L55" s="559" t="s">
        <v>1218</v>
      </c>
      <c r="M55" s="560"/>
      <c r="N55" s="561"/>
      <c r="O55" s="545" t="s">
        <v>1219</v>
      </c>
      <c r="P55" s="555" t="s">
        <v>1213</v>
      </c>
      <c r="Q55" s="556"/>
      <c r="R55" s="557"/>
      <c r="S55" s="292" t="s">
        <v>149</v>
      </c>
      <c r="T55" s="303" t="s">
        <v>58</v>
      </c>
      <c r="U55" s="465" t="s">
        <v>1118</v>
      </c>
      <c r="V55" s="170">
        <v>1</v>
      </c>
      <c r="W55" s="170"/>
      <c r="X55" s="455">
        <f t="shared" si="5"/>
        <v>0</v>
      </c>
      <c r="Y55" s="42">
        <f t="shared" si="18"/>
        <v>0</v>
      </c>
      <c r="AA55" s="170"/>
      <c r="AB55" s="170"/>
      <c r="AC55" s="455" t="e">
        <f t="shared" si="14"/>
        <v>#DIV/0!</v>
      </c>
      <c r="AD55" s="42" t="e">
        <f t="shared" si="15"/>
        <v>#DIV/0!</v>
      </c>
      <c r="AE55" s="170"/>
      <c r="AF55" s="170"/>
      <c r="AG55" s="455" t="e">
        <f t="shared" si="6"/>
        <v>#DIV/0!</v>
      </c>
      <c r="AH55" s="42" t="e">
        <f t="shared" si="19"/>
        <v>#DIV/0!</v>
      </c>
      <c r="AI55" s="182"/>
      <c r="AJ55" s="182"/>
      <c r="AK55" s="455" t="e">
        <f t="shared" si="7"/>
        <v>#DIV/0!</v>
      </c>
      <c r="AL55" s="42" t="e">
        <f t="shared" si="16"/>
        <v>#DIV/0!</v>
      </c>
      <c r="AM55" s="182"/>
      <c r="AN55" s="182"/>
      <c r="AO55" s="455" t="e">
        <f t="shared" si="8"/>
        <v>#DIV/0!</v>
      </c>
      <c r="AP55" s="42" t="e">
        <f t="shared" si="17"/>
        <v>#DIV/0!</v>
      </c>
    </row>
    <row r="56" spans="1:42" s="45" customFormat="1" ht="409.5" customHeight="1" x14ac:dyDescent="0.7">
      <c r="A56" s="300" t="s">
        <v>64</v>
      </c>
      <c r="B56" s="574" t="s">
        <v>164</v>
      </c>
      <c r="C56" s="575"/>
      <c r="D56" s="386" t="s">
        <v>79</v>
      </c>
      <c r="E56" s="568" t="s">
        <v>1216</v>
      </c>
      <c r="F56" s="569"/>
      <c r="G56" s="569"/>
      <c r="H56" s="570"/>
      <c r="I56" s="567" t="s">
        <v>1217</v>
      </c>
      <c r="J56" s="560"/>
      <c r="K56" s="561"/>
      <c r="L56" s="559" t="s">
        <v>1218</v>
      </c>
      <c r="M56" s="560"/>
      <c r="N56" s="561"/>
      <c r="O56" s="545" t="s">
        <v>1219</v>
      </c>
      <c r="P56" s="555" t="s">
        <v>1214</v>
      </c>
      <c r="Q56" s="556"/>
      <c r="R56" s="557"/>
      <c r="S56" s="292" t="s">
        <v>149</v>
      </c>
      <c r="T56" s="303" t="s">
        <v>58</v>
      </c>
      <c r="U56" s="465" t="s">
        <v>1118</v>
      </c>
      <c r="V56" s="170">
        <v>1</v>
      </c>
      <c r="W56" s="170"/>
      <c r="X56" s="455">
        <f t="shared" si="5"/>
        <v>0</v>
      </c>
      <c r="Y56" s="42">
        <f t="shared" si="18"/>
        <v>0</v>
      </c>
      <c r="AA56" s="170"/>
      <c r="AB56" s="170"/>
      <c r="AC56" s="455" t="e">
        <f t="shared" si="14"/>
        <v>#DIV/0!</v>
      </c>
      <c r="AD56" s="42" t="e">
        <f t="shared" si="15"/>
        <v>#DIV/0!</v>
      </c>
      <c r="AE56" s="170"/>
      <c r="AF56" s="170"/>
      <c r="AG56" s="455" t="e">
        <f t="shared" si="6"/>
        <v>#DIV/0!</v>
      </c>
      <c r="AH56" s="42" t="e">
        <f t="shared" si="19"/>
        <v>#DIV/0!</v>
      </c>
      <c r="AI56" s="182"/>
      <c r="AJ56" s="182"/>
      <c r="AK56" s="455" t="e">
        <f t="shared" si="7"/>
        <v>#DIV/0!</v>
      </c>
      <c r="AL56" s="42" t="e">
        <f t="shared" si="16"/>
        <v>#DIV/0!</v>
      </c>
      <c r="AM56" s="182"/>
      <c r="AN56" s="182"/>
      <c r="AO56" s="455" t="e">
        <f t="shared" si="8"/>
        <v>#DIV/0!</v>
      </c>
      <c r="AP56" s="42" t="e">
        <f t="shared" si="17"/>
        <v>#DIV/0!</v>
      </c>
    </row>
    <row r="57" spans="1:42" s="45" customFormat="1" ht="409.5" customHeight="1" x14ac:dyDescent="0.7">
      <c r="A57" s="300" t="s">
        <v>64</v>
      </c>
      <c r="B57" s="574" t="s">
        <v>164</v>
      </c>
      <c r="C57" s="575"/>
      <c r="D57" s="386" t="s">
        <v>79</v>
      </c>
      <c r="E57" s="568" t="s">
        <v>1216</v>
      </c>
      <c r="F57" s="569"/>
      <c r="G57" s="569"/>
      <c r="H57" s="570"/>
      <c r="I57" s="567" t="s">
        <v>1217</v>
      </c>
      <c r="J57" s="560"/>
      <c r="K57" s="561"/>
      <c r="L57" s="559" t="s">
        <v>1218</v>
      </c>
      <c r="M57" s="560"/>
      <c r="N57" s="561"/>
      <c r="O57" s="545" t="s">
        <v>1219</v>
      </c>
      <c r="P57" s="555" t="s">
        <v>1215</v>
      </c>
      <c r="Q57" s="556"/>
      <c r="R57" s="557"/>
      <c r="S57" s="292" t="s">
        <v>1186</v>
      </c>
      <c r="T57" s="303" t="s">
        <v>58</v>
      </c>
      <c r="U57" s="465" t="s">
        <v>1118</v>
      </c>
      <c r="V57" s="170">
        <v>1</v>
      </c>
      <c r="W57" s="170"/>
      <c r="X57" s="455">
        <f t="shared" si="5"/>
        <v>0</v>
      </c>
      <c r="Y57" s="42">
        <f t="shared" si="18"/>
        <v>0</v>
      </c>
      <c r="AA57" s="170"/>
      <c r="AB57" s="170"/>
      <c r="AC57" s="455" t="e">
        <f t="shared" si="14"/>
        <v>#DIV/0!</v>
      </c>
      <c r="AD57" s="42" t="e">
        <f t="shared" si="15"/>
        <v>#DIV/0!</v>
      </c>
      <c r="AE57" s="170"/>
      <c r="AF57" s="170"/>
      <c r="AG57" s="455" t="e">
        <f t="shared" si="6"/>
        <v>#DIV/0!</v>
      </c>
      <c r="AH57" s="42" t="e">
        <f t="shared" si="19"/>
        <v>#DIV/0!</v>
      </c>
      <c r="AI57" s="182"/>
      <c r="AJ57" s="182"/>
      <c r="AK57" s="455" t="e">
        <f t="shared" si="7"/>
        <v>#DIV/0!</v>
      </c>
      <c r="AL57" s="42" t="e">
        <f t="shared" si="16"/>
        <v>#DIV/0!</v>
      </c>
      <c r="AM57" s="182"/>
      <c r="AN57" s="182"/>
      <c r="AO57" s="455" t="e">
        <f t="shared" si="8"/>
        <v>#DIV/0!</v>
      </c>
      <c r="AP57" s="42" t="e">
        <f t="shared" si="17"/>
        <v>#DIV/0!</v>
      </c>
    </row>
    <row r="58" spans="1:42" s="45" customFormat="1" ht="409.5" customHeight="1" x14ac:dyDescent="0.7">
      <c r="A58" s="300" t="s">
        <v>64</v>
      </c>
      <c r="B58" s="574" t="s">
        <v>164</v>
      </c>
      <c r="C58" s="575"/>
      <c r="D58" s="301" t="s">
        <v>78</v>
      </c>
      <c r="E58" s="656" t="s">
        <v>1231</v>
      </c>
      <c r="F58" s="657"/>
      <c r="G58" s="657"/>
      <c r="H58" s="658"/>
      <c r="I58" s="567" t="s">
        <v>851</v>
      </c>
      <c r="J58" s="560"/>
      <c r="K58" s="561"/>
      <c r="L58" s="559" t="s">
        <v>1230</v>
      </c>
      <c r="M58" s="560"/>
      <c r="N58" s="561"/>
      <c r="O58" s="545" t="s">
        <v>172</v>
      </c>
      <c r="P58" s="555" t="s">
        <v>1220</v>
      </c>
      <c r="Q58" s="556"/>
      <c r="R58" s="557"/>
      <c r="S58" s="292" t="s">
        <v>151</v>
      </c>
      <c r="T58" s="293" t="s">
        <v>110</v>
      </c>
      <c r="U58" s="465" t="s">
        <v>878</v>
      </c>
      <c r="V58" s="170">
        <v>1</v>
      </c>
      <c r="W58" s="170"/>
      <c r="X58" s="455">
        <f t="shared" si="5"/>
        <v>0</v>
      </c>
      <c r="Y58" s="42">
        <f t="shared" si="18"/>
        <v>0</v>
      </c>
      <c r="AA58" s="170"/>
      <c r="AB58" s="170"/>
      <c r="AC58" s="455" t="e">
        <f t="shared" si="14"/>
        <v>#DIV/0!</v>
      </c>
      <c r="AD58" s="42" t="e">
        <f t="shared" si="15"/>
        <v>#DIV/0!</v>
      </c>
      <c r="AE58" s="171"/>
      <c r="AF58" s="171"/>
      <c r="AG58" s="455" t="e">
        <f t="shared" si="6"/>
        <v>#DIV/0!</v>
      </c>
      <c r="AH58" s="42" t="e">
        <f t="shared" si="19"/>
        <v>#DIV/0!</v>
      </c>
      <c r="AI58" s="182"/>
      <c r="AJ58" s="182"/>
      <c r="AK58" s="455" t="e">
        <f t="shared" si="7"/>
        <v>#DIV/0!</v>
      </c>
      <c r="AL58" s="42" t="e">
        <f t="shared" si="16"/>
        <v>#DIV/0!</v>
      </c>
      <c r="AM58" s="182"/>
      <c r="AN58" s="182"/>
      <c r="AO58" s="455" t="e">
        <f t="shared" si="8"/>
        <v>#DIV/0!</v>
      </c>
      <c r="AP58" s="42" t="e">
        <f t="shared" si="17"/>
        <v>#DIV/0!</v>
      </c>
    </row>
    <row r="59" spans="1:42" s="45" customFormat="1" ht="409.5" customHeight="1" x14ac:dyDescent="0.7">
      <c r="A59" s="300" t="s">
        <v>64</v>
      </c>
      <c r="B59" s="574" t="s">
        <v>164</v>
      </c>
      <c r="C59" s="575"/>
      <c r="D59" s="301" t="s">
        <v>78</v>
      </c>
      <c r="E59" s="656" t="s">
        <v>1231</v>
      </c>
      <c r="F59" s="657"/>
      <c r="G59" s="657"/>
      <c r="H59" s="658"/>
      <c r="I59" s="567" t="s">
        <v>851</v>
      </c>
      <c r="J59" s="560"/>
      <c r="K59" s="561"/>
      <c r="L59" s="559" t="s">
        <v>1230</v>
      </c>
      <c r="M59" s="560"/>
      <c r="N59" s="561"/>
      <c r="O59" s="545" t="s">
        <v>172</v>
      </c>
      <c r="P59" s="555" t="s">
        <v>1221</v>
      </c>
      <c r="Q59" s="556"/>
      <c r="R59" s="557"/>
      <c r="S59" s="292" t="s">
        <v>151</v>
      </c>
      <c r="T59" s="293" t="s">
        <v>110</v>
      </c>
      <c r="U59" s="465" t="s">
        <v>1118</v>
      </c>
      <c r="V59" s="170">
        <v>1</v>
      </c>
      <c r="W59" s="170"/>
      <c r="X59" s="455">
        <f t="shared" si="5"/>
        <v>0</v>
      </c>
      <c r="Y59" s="42">
        <f t="shared" si="18"/>
        <v>0</v>
      </c>
      <c r="AA59" s="170"/>
      <c r="AB59" s="170"/>
      <c r="AC59" s="455" t="e">
        <f t="shared" si="14"/>
        <v>#DIV/0!</v>
      </c>
      <c r="AD59" s="42" t="e">
        <f t="shared" si="15"/>
        <v>#DIV/0!</v>
      </c>
      <c r="AE59" s="349"/>
      <c r="AF59" s="349"/>
      <c r="AG59" s="455" t="e">
        <f t="shared" si="6"/>
        <v>#DIV/0!</v>
      </c>
      <c r="AH59" s="42" t="e">
        <f t="shared" si="19"/>
        <v>#DIV/0!</v>
      </c>
      <c r="AI59" s="182"/>
      <c r="AJ59" s="182"/>
      <c r="AK59" s="455" t="e">
        <f t="shared" si="7"/>
        <v>#DIV/0!</v>
      </c>
      <c r="AL59" s="42" t="e">
        <f t="shared" ref="AL59:AL66" si="20">AK59</f>
        <v>#DIV/0!</v>
      </c>
      <c r="AM59" s="182"/>
      <c r="AN59" s="182"/>
      <c r="AO59" s="455" t="e">
        <f t="shared" si="8"/>
        <v>#DIV/0!</v>
      </c>
      <c r="AP59" s="42" t="e">
        <f t="shared" ref="AP59:AP66" si="21">AO59</f>
        <v>#DIV/0!</v>
      </c>
    </row>
    <row r="60" spans="1:42" s="45" customFormat="1" ht="409.5" customHeight="1" x14ac:dyDescent="0.7">
      <c r="A60" s="300" t="s">
        <v>64</v>
      </c>
      <c r="B60" s="574" t="s">
        <v>164</v>
      </c>
      <c r="C60" s="575"/>
      <c r="D60" s="301" t="s">
        <v>78</v>
      </c>
      <c r="E60" s="656" t="s">
        <v>1231</v>
      </c>
      <c r="F60" s="657"/>
      <c r="G60" s="657"/>
      <c r="H60" s="658"/>
      <c r="I60" s="567" t="s">
        <v>851</v>
      </c>
      <c r="J60" s="560"/>
      <c r="K60" s="561"/>
      <c r="L60" s="559" t="s">
        <v>1230</v>
      </c>
      <c r="M60" s="560"/>
      <c r="N60" s="561"/>
      <c r="O60" s="545" t="s">
        <v>172</v>
      </c>
      <c r="P60" s="555" t="s">
        <v>1222</v>
      </c>
      <c r="Q60" s="556"/>
      <c r="R60" s="557"/>
      <c r="S60" s="292" t="s">
        <v>149</v>
      </c>
      <c r="T60" s="293" t="s">
        <v>58</v>
      </c>
      <c r="U60" s="465" t="s">
        <v>1118</v>
      </c>
      <c r="V60" s="171">
        <v>1</v>
      </c>
      <c r="W60" s="171"/>
      <c r="X60" s="455">
        <f t="shared" si="5"/>
        <v>0</v>
      </c>
      <c r="Y60" s="42">
        <f t="shared" si="18"/>
        <v>0</v>
      </c>
      <c r="AA60" s="170"/>
      <c r="AB60" s="170"/>
      <c r="AC60" s="455" t="e">
        <f t="shared" si="14"/>
        <v>#DIV/0!</v>
      </c>
      <c r="AD60" s="42" t="e">
        <f t="shared" si="15"/>
        <v>#DIV/0!</v>
      </c>
      <c r="AE60" s="349"/>
      <c r="AF60" s="349"/>
      <c r="AG60" s="455" t="e">
        <f t="shared" si="6"/>
        <v>#DIV/0!</v>
      </c>
      <c r="AH60" s="42" t="e">
        <f t="shared" si="19"/>
        <v>#DIV/0!</v>
      </c>
      <c r="AI60" s="182"/>
      <c r="AJ60" s="182"/>
      <c r="AK60" s="455" t="e">
        <f t="shared" si="7"/>
        <v>#DIV/0!</v>
      </c>
      <c r="AL60" s="42" t="e">
        <f t="shared" si="20"/>
        <v>#DIV/0!</v>
      </c>
      <c r="AM60" s="182"/>
      <c r="AN60" s="182"/>
      <c r="AO60" s="455" t="e">
        <f t="shared" si="8"/>
        <v>#DIV/0!</v>
      </c>
      <c r="AP60" s="42" t="e">
        <f t="shared" si="21"/>
        <v>#DIV/0!</v>
      </c>
    </row>
    <row r="61" spans="1:42" s="45" customFormat="1" ht="409.5" customHeight="1" x14ac:dyDescent="0.7">
      <c r="A61" s="300" t="s">
        <v>64</v>
      </c>
      <c r="B61" s="574" t="s">
        <v>164</v>
      </c>
      <c r="C61" s="575"/>
      <c r="D61" s="301" t="s">
        <v>78</v>
      </c>
      <c r="E61" s="656" t="s">
        <v>1231</v>
      </c>
      <c r="F61" s="657"/>
      <c r="G61" s="657"/>
      <c r="H61" s="658"/>
      <c r="I61" s="567" t="s">
        <v>851</v>
      </c>
      <c r="J61" s="560"/>
      <c r="K61" s="561"/>
      <c r="L61" s="559" t="s">
        <v>1230</v>
      </c>
      <c r="M61" s="560"/>
      <c r="N61" s="561"/>
      <c r="O61" s="545" t="s">
        <v>172</v>
      </c>
      <c r="P61" s="555" t="s">
        <v>1223</v>
      </c>
      <c r="Q61" s="556"/>
      <c r="R61" s="557"/>
      <c r="S61" s="292" t="s">
        <v>1186</v>
      </c>
      <c r="T61" s="293" t="s">
        <v>189</v>
      </c>
      <c r="U61" s="465" t="s">
        <v>1229</v>
      </c>
      <c r="V61" s="374">
        <v>0.48</v>
      </c>
      <c r="W61" s="374"/>
      <c r="X61" s="455">
        <f t="shared" si="5"/>
        <v>0</v>
      </c>
      <c r="Y61" s="42">
        <f t="shared" si="18"/>
        <v>0</v>
      </c>
      <c r="AA61" s="374"/>
      <c r="AB61" s="374"/>
      <c r="AC61" s="455" t="e">
        <f t="shared" si="14"/>
        <v>#DIV/0!</v>
      </c>
      <c r="AD61" s="42" t="e">
        <f t="shared" si="15"/>
        <v>#DIV/0!</v>
      </c>
      <c r="AE61" s="349"/>
      <c r="AF61" s="349"/>
      <c r="AG61" s="455" t="e">
        <f t="shared" si="6"/>
        <v>#DIV/0!</v>
      </c>
      <c r="AH61" s="42" t="e">
        <f t="shared" si="19"/>
        <v>#DIV/0!</v>
      </c>
      <c r="AI61" s="182"/>
      <c r="AJ61" s="182"/>
      <c r="AK61" s="455" t="e">
        <f t="shared" si="7"/>
        <v>#DIV/0!</v>
      </c>
      <c r="AL61" s="42" t="e">
        <f t="shared" si="20"/>
        <v>#DIV/0!</v>
      </c>
      <c r="AM61" s="182"/>
      <c r="AN61" s="182"/>
      <c r="AO61" s="455" t="e">
        <f t="shared" si="8"/>
        <v>#DIV/0!</v>
      </c>
      <c r="AP61" s="42" t="e">
        <f t="shared" si="21"/>
        <v>#DIV/0!</v>
      </c>
    </row>
    <row r="62" spans="1:42" s="45" customFormat="1" ht="409.5" customHeight="1" x14ac:dyDescent="0.7">
      <c r="A62" s="300" t="s">
        <v>64</v>
      </c>
      <c r="B62" s="574" t="s">
        <v>164</v>
      </c>
      <c r="C62" s="575"/>
      <c r="D62" s="301" t="s">
        <v>78</v>
      </c>
      <c r="E62" s="656" t="s">
        <v>1231</v>
      </c>
      <c r="F62" s="657"/>
      <c r="G62" s="657"/>
      <c r="H62" s="658"/>
      <c r="I62" s="567" t="s">
        <v>851</v>
      </c>
      <c r="J62" s="560"/>
      <c r="K62" s="561"/>
      <c r="L62" s="559" t="s">
        <v>1230</v>
      </c>
      <c r="M62" s="560"/>
      <c r="N62" s="561"/>
      <c r="O62" s="545" t="s">
        <v>172</v>
      </c>
      <c r="P62" s="555" t="s">
        <v>1224</v>
      </c>
      <c r="Q62" s="556"/>
      <c r="R62" s="557"/>
      <c r="S62" s="292" t="s">
        <v>1186</v>
      </c>
      <c r="T62" s="293" t="s">
        <v>189</v>
      </c>
      <c r="U62" s="465" t="s">
        <v>1229</v>
      </c>
      <c r="V62" s="374">
        <v>60</v>
      </c>
      <c r="W62" s="374"/>
      <c r="X62" s="455">
        <f t="shared" si="5"/>
        <v>0</v>
      </c>
      <c r="Y62" s="42">
        <f t="shared" si="18"/>
        <v>0</v>
      </c>
      <c r="AA62" s="374"/>
      <c r="AB62" s="374"/>
      <c r="AC62" s="455" t="e">
        <f t="shared" si="14"/>
        <v>#DIV/0!</v>
      </c>
      <c r="AD62" s="42" t="e">
        <f t="shared" si="15"/>
        <v>#DIV/0!</v>
      </c>
      <c r="AE62" s="349"/>
      <c r="AF62" s="349"/>
      <c r="AG62" s="455" t="e">
        <f t="shared" si="6"/>
        <v>#DIV/0!</v>
      </c>
      <c r="AH62" s="42" t="e">
        <f t="shared" si="19"/>
        <v>#DIV/0!</v>
      </c>
      <c r="AI62" s="182"/>
      <c r="AJ62" s="182"/>
      <c r="AK62" s="455" t="e">
        <f t="shared" si="7"/>
        <v>#DIV/0!</v>
      </c>
      <c r="AL62" s="42" t="e">
        <f t="shared" si="20"/>
        <v>#DIV/0!</v>
      </c>
      <c r="AM62" s="182"/>
      <c r="AN62" s="182"/>
      <c r="AO62" s="455" t="e">
        <f t="shared" si="8"/>
        <v>#DIV/0!</v>
      </c>
      <c r="AP62" s="42" t="e">
        <f t="shared" si="21"/>
        <v>#DIV/0!</v>
      </c>
    </row>
    <row r="63" spans="1:42" s="45" customFormat="1" ht="409.5" customHeight="1" x14ac:dyDescent="0.7">
      <c r="A63" s="300" t="s">
        <v>64</v>
      </c>
      <c r="B63" s="574" t="s">
        <v>164</v>
      </c>
      <c r="C63" s="575"/>
      <c r="D63" s="301" t="s">
        <v>78</v>
      </c>
      <c r="E63" s="656" t="s">
        <v>1231</v>
      </c>
      <c r="F63" s="657"/>
      <c r="G63" s="657"/>
      <c r="H63" s="658"/>
      <c r="I63" s="567" t="s">
        <v>851</v>
      </c>
      <c r="J63" s="560"/>
      <c r="K63" s="561"/>
      <c r="L63" s="559" t="s">
        <v>101</v>
      </c>
      <c r="M63" s="560"/>
      <c r="N63" s="561"/>
      <c r="O63" s="545" t="s">
        <v>98</v>
      </c>
      <c r="P63" s="555" t="s">
        <v>1225</v>
      </c>
      <c r="Q63" s="556"/>
      <c r="R63" s="557"/>
      <c r="S63" s="292" t="s">
        <v>1186</v>
      </c>
      <c r="T63" s="293" t="s">
        <v>58</v>
      </c>
      <c r="U63" s="465" t="s">
        <v>1118</v>
      </c>
      <c r="V63" s="171">
        <v>1</v>
      </c>
      <c r="W63" s="171"/>
      <c r="X63" s="455">
        <f t="shared" si="5"/>
        <v>0</v>
      </c>
      <c r="Y63" s="42">
        <f t="shared" si="18"/>
        <v>0</v>
      </c>
      <c r="AA63" s="170"/>
      <c r="AB63" s="170"/>
      <c r="AC63" s="455" t="e">
        <f t="shared" si="14"/>
        <v>#DIV/0!</v>
      </c>
      <c r="AD63" s="42" t="e">
        <f t="shared" si="15"/>
        <v>#DIV/0!</v>
      </c>
      <c r="AE63" s="349"/>
      <c r="AF63" s="349"/>
      <c r="AG63" s="455" t="e">
        <f t="shared" si="6"/>
        <v>#DIV/0!</v>
      </c>
      <c r="AH63" s="42" t="e">
        <f t="shared" si="19"/>
        <v>#DIV/0!</v>
      </c>
      <c r="AI63" s="182"/>
      <c r="AJ63" s="182"/>
      <c r="AK63" s="455" t="e">
        <f t="shared" si="7"/>
        <v>#DIV/0!</v>
      </c>
      <c r="AL63" s="42" t="e">
        <f t="shared" si="20"/>
        <v>#DIV/0!</v>
      </c>
      <c r="AM63" s="182"/>
      <c r="AN63" s="182"/>
      <c r="AO63" s="455" t="e">
        <f t="shared" si="8"/>
        <v>#DIV/0!</v>
      </c>
      <c r="AP63" s="42" t="e">
        <f t="shared" si="21"/>
        <v>#DIV/0!</v>
      </c>
    </row>
    <row r="64" spans="1:42" s="45" customFormat="1" ht="409.5" customHeight="1" x14ac:dyDescent="0.7">
      <c r="A64" s="300" t="s">
        <v>64</v>
      </c>
      <c r="B64" s="574" t="s">
        <v>164</v>
      </c>
      <c r="C64" s="575"/>
      <c r="D64" s="301" t="s">
        <v>78</v>
      </c>
      <c r="E64" s="656" t="s">
        <v>1231</v>
      </c>
      <c r="F64" s="657"/>
      <c r="G64" s="657"/>
      <c r="H64" s="658"/>
      <c r="I64" s="567" t="s">
        <v>851</v>
      </c>
      <c r="J64" s="560"/>
      <c r="K64" s="561"/>
      <c r="L64" s="559" t="s">
        <v>1230</v>
      </c>
      <c r="M64" s="560"/>
      <c r="N64" s="561"/>
      <c r="O64" s="545" t="s">
        <v>172</v>
      </c>
      <c r="P64" s="555" t="s">
        <v>1226</v>
      </c>
      <c r="Q64" s="556"/>
      <c r="R64" s="557"/>
      <c r="S64" s="292" t="s">
        <v>1186</v>
      </c>
      <c r="T64" s="293" t="s">
        <v>110</v>
      </c>
      <c r="U64" s="465" t="s">
        <v>1189</v>
      </c>
      <c r="V64" s="409">
        <v>1</v>
      </c>
      <c r="W64" s="349"/>
      <c r="X64" s="455">
        <f t="shared" si="5"/>
        <v>0</v>
      </c>
      <c r="Y64" s="42">
        <f t="shared" si="18"/>
        <v>0</v>
      </c>
      <c r="AA64" s="349"/>
      <c r="AB64" s="349"/>
      <c r="AC64" s="455" t="e">
        <f t="shared" si="14"/>
        <v>#DIV/0!</v>
      </c>
      <c r="AD64" s="42" t="e">
        <f t="shared" si="15"/>
        <v>#DIV/0!</v>
      </c>
      <c r="AE64" s="349"/>
      <c r="AF64" s="349"/>
      <c r="AG64" s="455" t="e">
        <f t="shared" si="6"/>
        <v>#DIV/0!</v>
      </c>
      <c r="AH64" s="42" t="e">
        <f t="shared" si="19"/>
        <v>#DIV/0!</v>
      </c>
      <c r="AI64" s="182"/>
      <c r="AJ64" s="182"/>
      <c r="AK64" s="455" t="e">
        <f t="shared" si="7"/>
        <v>#DIV/0!</v>
      </c>
      <c r="AL64" s="42" t="e">
        <f t="shared" si="20"/>
        <v>#DIV/0!</v>
      </c>
      <c r="AM64" s="182"/>
      <c r="AN64" s="182"/>
      <c r="AO64" s="455" t="e">
        <f t="shared" si="8"/>
        <v>#DIV/0!</v>
      </c>
      <c r="AP64" s="42" t="e">
        <f t="shared" si="21"/>
        <v>#DIV/0!</v>
      </c>
    </row>
    <row r="65" spans="1:42" s="45" customFormat="1" ht="409.5" customHeight="1" x14ac:dyDescent="0.7">
      <c r="A65" s="300" t="s">
        <v>64</v>
      </c>
      <c r="B65" s="574" t="s">
        <v>164</v>
      </c>
      <c r="C65" s="575"/>
      <c r="D65" s="301" t="s">
        <v>78</v>
      </c>
      <c r="E65" s="656" t="s">
        <v>1231</v>
      </c>
      <c r="F65" s="657"/>
      <c r="G65" s="657"/>
      <c r="H65" s="658"/>
      <c r="I65" s="567" t="s">
        <v>852</v>
      </c>
      <c r="J65" s="560"/>
      <c r="K65" s="561"/>
      <c r="L65" s="559" t="s">
        <v>1230</v>
      </c>
      <c r="M65" s="560"/>
      <c r="N65" s="561"/>
      <c r="O65" s="545" t="s">
        <v>172</v>
      </c>
      <c r="P65" s="555" t="s">
        <v>1227</v>
      </c>
      <c r="Q65" s="556"/>
      <c r="R65" s="557"/>
      <c r="S65" s="292" t="s">
        <v>1186</v>
      </c>
      <c r="T65" s="293" t="s">
        <v>58</v>
      </c>
      <c r="U65" s="465" t="s">
        <v>1229</v>
      </c>
      <c r="V65" s="373">
        <v>15</v>
      </c>
      <c r="W65" s="349"/>
      <c r="X65" s="455">
        <f t="shared" si="5"/>
        <v>0</v>
      </c>
      <c r="Y65" s="42">
        <f t="shared" si="18"/>
        <v>0</v>
      </c>
      <c r="AA65" s="349"/>
      <c r="AB65" s="349"/>
      <c r="AC65" s="455" t="e">
        <f t="shared" si="14"/>
        <v>#DIV/0!</v>
      </c>
      <c r="AD65" s="42" t="e">
        <f t="shared" si="15"/>
        <v>#DIV/0!</v>
      </c>
      <c r="AE65" s="349"/>
      <c r="AF65" s="349"/>
      <c r="AG65" s="455" t="e">
        <f t="shared" si="6"/>
        <v>#DIV/0!</v>
      </c>
      <c r="AH65" s="42" t="e">
        <f t="shared" si="19"/>
        <v>#DIV/0!</v>
      </c>
      <c r="AI65" s="182"/>
      <c r="AJ65" s="182"/>
      <c r="AK65" s="455" t="e">
        <f t="shared" si="7"/>
        <v>#DIV/0!</v>
      </c>
      <c r="AL65" s="42" t="e">
        <f t="shared" si="20"/>
        <v>#DIV/0!</v>
      </c>
      <c r="AM65" s="182"/>
      <c r="AN65" s="182"/>
      <c r="AO65" s="455" t="e">
        <f t="shared" si="8"/>
        <v>#DIV/0!</v>
      </c>
      <c r="AP65" s="42" t="e">
        <f t="shared" si="21"/>
        <v>#DIV/0!</v>
      </c>
    </row>
    <row r="66" spans="1:42" s="45" customFormat="1" ht="409.5" customHeight="1" x14ac:dyDescent="0.7">
      <c r="A66" s="300" t="s">
        <v>64</v>
      </c>
      <c r="B66" s="574" t="s">
        <v>164</v>
      </c>
      <c r="C66" s="575"/>
      <c r="D66" s="301" t="s">
        <v>78</v>
      </c>
      <c r="E66" s="656" t="s">
        <v>1231</v>
      </c>
      <c r="F66" s="657"/>
      <c r="G66" s="657"/>
      <c r="H66" s="658"/>
      <c r="I66" s="567" t="s">
        <v>851</v>
      </c>
      <c r="J66" s="560"/>
      <c r="K66" s="561"/>
      <c r="L66" s="559" t="s">
        <v>1230</v>
      </c>
      <c r="M66" s="560"/>
      <c r="N66" s="561"/>
      <c r="O66" s="545" t="s">
        <v>172</v>
      </c>
      <c r="P66" s="555" t="s">
        <v>1228</v>
      </c>
      <c r="Q66" s="556"/>
      <c r="R66" s="557"/>
      <c r="S66" s="292" t="s">
        <v>151</v>
      </c>
      <c r="T66" s="293" t="s">
        <v>110</v>
      </c>
      <c r="U66" s="465" t="s">
        <v>1189</v>
      </c>
      <c r="V66" s="349">
        <v>1</v>
      </c>
      <c r="W66" s="349"/>
      <c r="X66" s="455">
        <f t="shared" si="5"/>
        <v>0</v>
      </c>
      <c r="Y66" s="42">
        <f t="shared" si="18"/>
        <v>0</v>
      </c>
      <c r="AA66" s="349"/>
      <c r="AB66" s="349"/>
      <c r="AC66" s="455" t="e">
        <f t="shared" si="14"/>
        <v>#DIV/0!</v>
      </c>
      <c r="AD66" s="42" t="e">
        <f t="shared" si="15"/>
        <v>#DIV/0!</v>
      </c>
      <c r="AE66" s="349"/>
      <c r="AF66" s="349"/>
      <c r="AG66" s="455" t="e">
        <f t="shared" si="6"/>
        <v>#DIV/0!</v>
      </c>
      <c r="AH66" s="42" t="e">
        <f t="shared" si="19"/>
        <v>#DIV/0!</v>
      </c>
      <c r="AI66" s="182"/>
      <c r="AJ66" s="182"/>
      <c r="AK66" s="455" t="e">
        <f t="shared" si="7"/>
        <v>#DIV/0!</v>
      </c>
      <c r="AL66" s="42" t="e">
        <f t="shared" si="20"/>
        <v>#DIV/0!</v>
      </c>
      <c r="AM66" s="182"/>
      <c r="AN66" s="182"/>
      <c r="AO66" s="455" t="e">
        <f t="shared" si="8"/>
        <v>#DIV/0!</v>
      </c>
      <c r="AP66" s="42" t="e">
        <f t="shared" si="21"/>
        <v>#DIV/0!</v>
      </c>
    </row>
    <row r="67" spans="1:42" s="45" customFormat="1" ht="240.75" customHeight="1" x14ac:dyDescent="0.7">
      <c r="A67" s="300" t="s">
        <v>64</v>
      </c>
      <c r="B67" s="574" t="s">
        <v>164</v>
      </c>
      <c r="C67" s="575"/>
      <c r="D67" s="301" t="s">
        <v>186</v>
      </c>
      <c r="E67" s="656" t="s">
        <v>1235</v>
      </c>
      <c r="F67" s="657"/>
      <c r="G67" s="657"/>
      <c r="H67" s="658"/>
      <c r="I67" s="567" t="s">
        <v>1236</v>
      </c>
      <c r="J67" s="560"/>
      <c r="K67" s="561"/>
      <c r="L67" s="559" t="s">
        <v>1237</v>
      </c>
      <c r="M67" s="560"/>
      <c r="N67" s="561"/>
      <c r="O67" s="545" t="s">
        <v>1238</v>
      </c>
      <c r="P67" s="555" t="s">
        <v>1232</v>
      </c>
      <c r="Q67" s="556"/>
      <c r="R67" s="557"/>
      <c r="S67" s="292" t="s">
        <v>788</v>
      </c>
      <c r="T67" s="293" t="s">
        <v>58</v>
      </c>
      <c r="U67" s="465" t="s">
        <v>1118</v>
      </c>
      <c r="V67" s="350">
        <v>1</v>
      </c>
      <c r="W67" s="350"/>
      <c r="X67" s="455">
        <f t="shared" si="5"/>
        <v>0</v>
      </c>
      <c r="Y67" s="42">
        <f t="shared" si="18"/>
        <v>0</v>
      </c>
      <c r="AA67" s="350"/>
      <c r="AB67" s="350"/>
      <c r="AC67" s="455" t="e">
        <f t="shared" si="14"/>
        <v>#DIV/0!</v>
      </c>
      <c r="AD67" s="42" t="e">
        <f t="shared" si="15"/>
        <v>#DIV/0!</v>
      </c>
      <c r="AE67" s="350"/>
      <c r="AF67" s="350"/>
      <c r="AG67" s="455" t="e">
        <f t="shared" si="6"/>
        <v>#DIV/0!</v>
      </c>
      <c r="AH67" s="42" t="e">
        <f t="shared" si="19"/>
        <v>#DIV/0!</v>
      </c>
      <c r="AI67" s="182"/>
      <c r="AJ67" s="182"/>
      <c r="AK67" s="455" t="e">
        <f t="shared" si="7"/>
        <v>#DIV/0!</v>
      </c>
      <c r="AL67" s="42" t="e">
        <f>AK67</f>
        <v>#DIV/0!</v>
      </c>
      <c r="AM67" s="182"/>
      <c r="AN67" s="182"/>
      <c r="AO67" s="455" t="e">
        <f t="shared" si="8"/>
        <v>#DIV/0!</v>
      </c>
      <c r="AP67" s="42" t="e">
        <f>AO67</f>
        <v>#DIV/0!</v>
      </c>
    </row>
    <row r="68" spans="1:42" s="45" customFormat="1" ht="254.25" customHeight="1" x14ac:dyDescent="0.7">
      <c r="A68" s="300" t="s">
        <v>64</v>
      </c>
      <c r="B68" s="574" t="s">
        <v>164</v>
      </c>
      <c r="C68" s="575"/>
      <c r="D68" s="301" t="s">
        <v>186</v>
      </c>
      <c r="E68" s="656" t="s">
        <v>1235</v>
      </c>
      <c r="F68" s="657"/>
      <c r="G68" s="657"/>
      <c r="H68" s="658"/>
      <c r="I68" s="567" t="s">
        <v>1236</v>
      </c>
      <c r="J68" s="560"/>
      <c r="K68" s="561"/>
      <c r="L68" s="559" t="s">
        <v>1237</v>
      </c>
      <c r="M68" s="560"/>
      <c r="N68" s="561"/>
      <c r="O68" s="545" t="s">
        <v>1238</v>
      </c>
      <c r="P68" s="555" t="s">
        <v>1233</v>
      </c>
      <c r="Q68" s="556"/>
      <c r="R68" s="557"/>
      <c r="S68" s="292" t="s">
        <v>149</v>
      </c>
      <c r="T68" s="293" t="s">
        <v>58</v>
      </c>
      <c r="U68" s="465" t="s">
        <v>1118</v>
      </c>
      <c r="V68" s="350">
        <v>1</v>
      </c>
      <c r="W68" s="349"/>
      <c r="X68" s="455">
        <f t="shared" si="5"/>
        <v>0</v>
      </c>
      <c r="Y68" s="42">
        <f t="shared" si="18"/>
        <v>0</v>
      </c>
      <c r="AA68" s="350"/>
      <c r="AB68" s="349"/>
      <c r="AC68" s="455" t="e">
        <f t="shared" si="14"/>
        <v>#DIV/0!</v>
      </c>
      <c r="AD68" s="42" t="e">
        <f t="shared" si="15"/>
        <v>#DIV/0!</v>
      </c>
      <c r="AE68" s="350"/>
      <c r="AF68" s="349"/>
      <c r="AG68" s="455" t="e">
        <f t="shared" si="6"/>
        <v>#DIV/0!</v>
      </c>
      <c r="AH68" s="42" t="e">
        <f t="shared" si="19"/>
        <v>#DIV/0!</v>
      </c>
      <c r="AI68" s="182"/>
      <c r="AJ68" s="182"/>
      <c r="AK68" s="455" t="e">
        <f t="shared" si="7"/>
        <v>#DIV/0!</v>
      </c>
      <c r="AL68" s="42" t="e">
        <f>AK68</f>
        <v>#DIV/0!</v>
      </c>
      <c r="AM68" s="182"/>
      <c r="AN68" s="182"/>
      <c r="AO68" s="455" t="e">
        <f t="shared" si="8"/>
        <v>#DIV/0!</v>
      </c>
      <c r="AP68" s="42" t="e">
        <f>AO68</f>
        <v>#DIV/0!</v>
      </c>
    </row>
    <row r="69" spans="1:42" s="45" customFormat="1" ht="255" customHeight="1" x14ac:dyDescent="0.7">
      <c r="A69" s="300" t="s">
        <v>64</v>
      </c>
      <c r="B69" s="574" t="s">
        <v>164</v>
      </c>
      <c r="C69" s="575"/>
      <c r="D69" s="301" t="s">
        <v>186</v>
      </c>
      <c r="E69" s="656" t="s">
        <v>1235</v>
      </c>
      <c r="F69" s="657"/>
      <c r="G69" s="657"/>
      <c r="H69" s="658"/>
      <c r="I69" s="567" t="s">
        <v>1236</v>
      </c>
      <c r="J69" s="560"/>
      <c r="K69" s="561"/>
      <c r="L69" s="559" t="s">
        <v>1237</v>
      </c>
      <c r="M69" s="560"/>
      <c r="N69" s="561"/>
      <c r="O69" s="545" t="s">
        <v>1238</v>
      </c>
      <c r="P69" s="555" t="s">
        <v>190</v>
      </c>
      <c r="Q69" s="556"/>
      <c r="R69" s="557"/>
      <c r="S69" s="292" t="s">
        <v>149</v>
      </c>
      <c r="T69" s="293" t="s">
        <v>58</v>
      </c>
      <c r="U69" s="465" t="s">
        <v>1118</v>
      </c>
      <c r="V69" s="350">
        <v>1</v>
      </c>
      <c r="W69" s="349"/>
      <c r="X69" s="455">
        <f t="shared" si="5"/>
        <v>0</v>
      </c>
      <c r="Y69" s="42">
        <f t="shared" si="18"/>
        <v>0</v>
      </c>
      <c r="AA69" s="350"/>
      <c r="AB69" s="349"/>
      <c r="AC69" s="455" t="e">
        <f t="shared" si="14"/>
        <v>#DIV/0!</v>
      </c>
      <c r="AD69" s="42" t="e">
        <f t="shared" si="15"/>
        <v>#DIV/0!</v>
      </c>
      <c r="AE69" s="350"/>
      <c r="AF69" s="349"/>
      <c r="AG69" s="455" t="e">
        <f t="shared" si="6"/>
        <v>#DIV/0!</v>
      </c>
      <c r="AH69" s="42" t="e">
        <f t="shared" si="19"/>
        <v>#DIV/0!</v>
      </c>
      <c r="AI69" s="182"/>
      <c r="AJ69" s="182"/>
      <c r="AK69" s="455" t="e">
        <f t="shared" si="7"/>
        <v>#DIV/0!</v>
      </c>
      <c r="AL69" s="42" t="e">
        <f>AK69</f>
        <v>#DIV/0!</v>
      </c>
      <c r="AM69" s="182"/>
      <c r="AN69" s="182"/>
      <c r="AO69" s="455" t="e">
        <f t="shared" si="8"/>
        <v>#DIV/0!</v>
      </c>
      <c r="AP69" s="42" t="e">
        <f>AO69</f>
        <v>#DIV/0!</v>
      </c>
    </row>
    <row r="70" spans="1:42" s="45" customFormat="1" ht="282.75" customHeight="1" x14ac:dyDescent="0.7">
      <c r="A70" s="300" t="s">
        <v>64</v>
      </c>
      <c r="B70" s="574" t="s">
        <v>164</v>
      </c>
      <c r="C70" s="575"/>
      <c r="D70" s="301" t="s">
        <v>186</v>
      </c>
      <c r="E70" s="656" t="s">
        <v>1235</v>
      </c>
      <c r="F70" s="657"/>
      <c r="G70" s="657"/>
      <c r="H70" s="658"/>
      <c r="I70" s="567" t="s">
        <v>1236</v>
      </c>
      <c r="J70" s="560"/>
      <c r="K70" s="561"/>
      <c r="L70" s="559" t="s">
        <v>1237</v>
      </c>
      <c r="M70" s="560"/>
      <c r="N70" s="561"/>
      <c r="O70" s="545" t="s">
        <v>1238</v>
      </c>
      <c r="P70" s="555" t="s">
        <v>1234</v>
      </c>
      <c r="Q70" s="556"/>
      <c r="R70" s="557"/>
      <c r="S70" s="292" t="s">
        <v>788</v>
      </c>
      <c r="T70" s="293" t="s">
        <v>110</v>
      </c>
      <c r="U70" s="465" t="s">
        <v>878</v>
      </c>
      <c r="V70" s="350">
        <v>1</v>
      </c>
      <c r="W70" s="350"/>
      <c r="X70" s="455">
        <f t="shared" si="5"/>
        <v>0</v>
      </c>
      <c r="Y70" s="42">
        <f t="shared" si="18"/>
        <v>0</v>
      </c>
      <c r="AA70" s="350"/>
      <c r="AB70" s="349"/>
      <c r="AC70" s="455" t="e">
        <f t="shared" si="14"/>
        <v>#DIV/0!</v>
      </c>
      <c r="AD70" s="42" t="e">
        <f t="shared" si="15"/>
        <v>#DIV/0!</v>
      </c>
      <c r="AE70" s="350"/>
      <c r="AF70" s="349"/>
      <c r="AG70" s="455" t="e">
        <f t="shared" si="6"/>
        <v>#DIV/0!</v>
      </c>
      <c r="AH70" s="42" t="e">
        <f t="shared" si="19"/>
        <v>#DIV/0!</v>
      </c>
      <c r="AI70" s="182"/>
      <c r="AJ70" s="182"/>
      <c r="AK70" s="455" t="e">
        <f t="shared" si="7"/>
        <v>#DIV/0!</v>
      </c>
      <c r="AL70" s="42" t="e">
        <f>AK70</f>
        <v>#DIV/0!</v>
      </c>
      <c r="AM70" s="182"/>
      <c r="AN70" s="182"/>
      <c r="AO70" s="455" t="e">
        <f t="shared" si="8"/>
        <v>#DIV/0!</v>
      </c>
      <c r="AP70" s="42" t="e">
        <f>AO70</f>
        <v>#DIV/0!</v>
      </c>
    </row>
    <row r="71" spans="1:42" ht="37.5" customHeight="1" x14ac:dyDescent="0.25"/>
    <row r="72" spans="1:42" ht="96.75" customHeight="1" x14ac:dyDescent="0.25">
      <c r="A72" s="671" t="s">
        <v>609</v>
      </c>
      <c r="B72" s="671"/>
      <c r="C72" s="671"/>
      <c r="D72" s="671"/>
      <c r="E72" s="671"/>
      <c r="F72" s="671"/>
      <c r="G72" s="671"/>
      <c r="H72" s="671"/>
      <c r="I72" s="671"/>
      <c r="J72" s="671"/>
      <c r="K72" s="671"/>
      <c r="L72" s="671"/>
      <c r="M72" s="671"/>
      <c r="N72" s="671"/>
      <c r="O72" s="671"/>
      <c r="P72" s="671"/>
      <c r="Q72" s="671"/>
      <c r="R72" s="671"/>
      <c r="S72" s="671"/>
      <c r="T72" s="671"/>
      <c r="U72" s="671"/>
      <c r="V72" s="671"/>
      <c r="W72" s="671"/>
      <c r="X72" s="671"/>
      <c r="Y72" s="671"/>
      <c r="AA72" s="644" t="s">
        <v>1252</v>
      </c>
      <c r="AB72" s="645"/>
      <c r="AC72" s="645"/>
      <c r="AD72" s="645"/>
      <c r="AE72" s="645"/>
      <c r="AF72" s="645"/>
      <c r="AG72" s="645"/>
      <c r="AH72" s="645"/>
      <c r="AI72" s="645"/>
      <c r="AJ72" s="645"/>
      <c r="AK72" s="645"/>
      <c r="AL72" s="645"/>
      <c r="AM72" s="645"/>
      <c r="AN72" s="645"/>
      <c r="AO72" s="645"/>
      <c r="AP72" s="646"/>
    </row>
    <row r="73" spans="1:42" s="45" customFormat="1" ht="33.75" customHeight="1" x14ac:dyDescent="0.25">
      <c r="A73" s="9"/>
      <c r="B73" s="9"/>
      <c r="C73" s="9"/>
      <c r="D73" s="9"/>
      <c r="E73" s="9"/>
      <c r="F73" s="9"/>
      <c r="G73" s="9"/>
      <c r="H73" s="9"/>
      <c r="I73" s="9"/>
      <c r="J73" s="9"/>
      <c r="K73" s="9"/>
      <c r="L73" s="9"/>
      <c r="M73" s="9"/>
      <c r="N73" s="9"/>
      <c r="O73" s="9"/>
      <c r="P73" s="9"/>
      <c r="Q73" s="9"/>
      <c r="R73" s="9"/>
      <c r="S73" s="87"/>
      <c r="T73" s="9"/>
      <c r="U73" s="9"/>
      <c r="AA73" s="46"/>
      <c r="AB73" s="46"/>
      <c r="AC73" s="46"/>
      <c r="AD73" s="46"/>
      <c r="AE73" s="46"/>
      <c r="AF73" s="46"/>
      <c r="AG73" s="46"/>
      <c r="AH73" s="46"/>
      <c r="AI73" s="46"/>
      <c r="AJ73" s="46"/>
      <c r="AK73" s="46"/>
      <c r="AL73" s="46"/>
      <c r="AM73" s="46"/>
      <c r="AN73" s="46"/>
      <c r="AO73" s="46"/>
      <c r="AP73" s="46"/>
    </row>
    <row r="74" spans="1:42" s="28" customFormat="1" ht="172.5" customHeight="1" x14ac:dyDescent="0.25">
      <c r="A74" s="659" t="s">
        <v>22</v>
      </c>
      <c r="B74" s="659" t="s">
        <v>81</v>
      </c>
      <c r="C74" s="659"/>
      <c r="D74" s="659" t="s">
        <v>108</v>
      </c>
      <c r="E74" s="659" t="s">
        <v>93</v>
      </c>
      <c r="F74" s="659" t="s">
        <v>85</v>
      </c>
      <c r="G74" s="659"/>
      <c r="H74" s="702" t="s">
        <v>26</v>
      </c>
      <c r="I74" s="703"/>
      <c r="J74" s="704"/>
      <c r="K74" s="659" t="s">
        <v>82</v>
      </c>
      <c r="L74" s="659" t="s">
        <v>83</v>
      </c>
      <c r="M74" s="659" t="s">
        <v>28</v>
      </c>
      <c r="N74" s="659" t="s">
        <v>104</v>
      </c>
      <c r="O74" s="659" t="s">
        <v>105</v>
      </c>
      <c r="P74" s="696" t="s">
        <v>106</v>
      </c>
      <c r="Q74" s="697"/>
      <c r="R74" s="698"/>
      <c r="S74" s="709" t="s">
        <v>148</v>
      </c>
      <c r="T74" s="679" t="s">
        <v>7</v>
      </c>
      <c r="U74" s="708" t="s">
        <v>1258</v>
      </c>
      <c r="V74" s="670">
        <v>2020</v>
      </c>
      <c r="W74" s="670"/>
      <c r="X74" s="670"/>
      <c r="Y74" s="670"/>
      <c r="AA74" s="590" t="s">
        <v>1253</v>
      </c>
      <c r="AB74" s="590"/>
      <c r="AC74" s="590"/>
      <c r="AD74" s="590"/>
      <c r="AE74" s="590" t="s">
        <v>1254</v>
      </c>
      <c r="AF74" s="590"/>
      <c r="AG74" s="590"/>
      <c r="AH74" s="590"/>
      <c r="AI74" s="590" t="s">
        <v>1255</v>
      </c>
      <c r="AJ74" s="590"/>
      <c r="AK74" s="590"/>
      <c r="AL74" s="590"/>
      <c r="AM74" s="590" t="s">
        <v>1256</v>
      </c>
      <c r="AN74" s="590"/>
      <c r="AO74" s="590"/>
      <c r="AP74" s="590"/>
    </row>
    <row r="75" spans="1:42" s="28" customFormat="1" ht="79.5" customHeight="1" x14ac:dyDescent="0.25">
      <c r="A75" s="659"/>
      <c r="B75" s="659"/>
      <c r="C75" s="659"/>
      <c r="D75" s="659"/>
      <c r="E75" s="659"/>
      <c r="F75" s="659"/>
      <c r="G75" s="659"/>
      <c r="H75" s="705"/>
      <c r="I75" s="706"/>
      <c r="J75" s="707"/>
      <c r="K75" s="659"/>
      <c r="L75" s="659"/>
      <c r="M75" s="659"/>
      <c r="N75" s="659"/>
      <c r="O75" s="659"/>
      <c r="P75" s="699"/>
      <c r="Q75" s="700"/>
      <c r="R75" s="701"/>
      <c r="S75" s="710"/>
      <c r="T75" s="679"/>
      <c r="U75" s="708"/>
      <c r="V75" s="77" t="s">
        <v>11</v>
      </c>
      <c r="W75" s="77" t="s">
        <v>12</v>
      </c>
      <c r="X75" s="29" t="s">
        <v>9</v>
      </c>
      <c r="Y75" s="166" t="s">
        <v>10</v>
      </c>
      <c r="AA75" s="201" t="s">
        <v>13</v>
      </c>
      <c r="AB75" s="201" t="s">
        <v>14</v>
      </c>
      <c r="AC75" s="165" t="s">
        <v>9</v>
      </c>
      <c r="AD75" s="166" t="s">
        <v>10</v>
      </c>
      <c r="AE75" s="201" t="s">
        <v>13</v>
      </c>
      <c r="AF75" s="201" t="s">
        <v>14</v>
      </c>
      <c r="AG75" s="165" t="s">
        <v>9</v>
      </c>
      <c r="AH75" s="166" t="s">
        <v>10</v>
      </c>
      <c r="AI75" s="201" t="s">
        <v>13</v>
      </c>
      <c r="AJ75" s="201" t="s">
        <v>14</v>
      </c>
      <c r="AK75" s="165" t="s">
        <v>9</v>
      </c>
      <c r="AL75" s="166" t="s">
        <v>10</v>
      </c>
      <c r="AM75" s="201" t="s">
        <v>13</v>
      </c>
      <c r="AN75" s="201" t="s">
        <v>14</v>
      </c>
      <c r="AO75" s="165" t="s">
        <v>9</v>
      </c>
      <c r="AP75" s="166" t="s">
        <v>10</v>
      </c>
    </row>
    <row r="76" spans="1:42" s="17" customFormat="1" ht="272.25" customHeight="1" x14ac:dyDescent="0.25">
      <c r="A76" s="451" t="s">
        <v>168</v>
      </c>
      <c r="B76" s="681" t="s">
        <v>84</v>
      </c>
      <c r="C76" s="550"/>
      <c r="D76" s="411" t="s">
        <v>202</v>
      </c>
      <c r="E76" s="412" t="s">
        <v>158</v>
      </c>
      <c r="F76" s="551" t="s">
        <v>193</v>
      </c>
      <c r="G76" s="550"/>
      <c r="H76" s="553" t="str">
        <f>+Hoja1!H105</f>
        <v>SUSPENSIÓN PREVENTIVA</v>
      </c>
      <c r="I76" s="554"/>
      <c r="J76" s="550"/>
      <c r="K76" s="313">
        <f>+Hoja1!X105</f>
        <v>43981</v>
      </c>
      <c r="L76" s="423" t="s">
        <v>680</v>
      </c>
      <c r="M76" s="436"/>
      <c r="N76" s="441">
        <f>+Hoja1!F105</f>
        <v>8000000</v>
      </c>
      <c r="O76" s="443">
        <v>0</v>
      </c>
      <c r="P76" s="555" t="s">
        <v>107</v>
      </c>
      <c r="Q76" s="556"/>
      <c r="R76" s="557"/>
      <c r="S76" s="299" t="s">
        <v>149</v>
      </c>
      <c r="T76" s="303" t="s">
        <v>58</v>
      </c>
      <c r="U76" s="294">
        <v>1</v>
      </c>
      <c r="V76" s="170">
        <v>1</v>
      </c>
      <c r="W76" s="398"/>
      <c r="X76" s="356">
        <f t="shared" ref="X76:X139" si="22">+W76/V76</f>
        <v>0</v>
      </c>
      <c r="Y76" s="42">
        <f t="shared" ref="Y76:Y139" si="23">X76</f>
        <v>0</v>
      </c>
      <c r="Z76" s="311"/>
      <c r="AA76" s="275"/>
      <c r="AB76" s="275"/>
      <c r="AC76" s="356" t="e">
        <f t="shared" ref="AC76:AC139" si="24">+AB76/AA76</f>
        <v>#DIV/0!</v>
      </c>
      <c r="AD76" s="42" t="e">
        <f t="shared" ref="AD76:AD139" si="25">AC76</f>
        <v>#DIV/0!</v>
      </c>
      <c r="AE76" s="304"/>
      <c r="AF76" s="304"/>
      <c r="AG76" s="356" t="e">
        <f t="shared" ref="AG76:AG139" si="26">+AF76/AE76</f>
        <v>#DIV/0!</v>
      </c>
      <c r="AH76" s="42" t="e">
        <f t="shared" ref="AH76:AH139" si="27">AG76</f>
        <v>#DIV/0!</v>
      </c>
      <c r="AI76" s="304"/>
      <c r="AJ76" s="304"/>
      <c r="AK76" s="356" t="e">
        <f t="shared" ref="AK76:AK139" si="28">+AJ76/AI76</f>
        <v>#DIV/0!</v>
      </c>
      <c r="AL76" s="42" t="e">
        <f t="shared" ref="AL76:AL139" si="29">AK76</f>
        <v>#DIV/0!</v>
      </c>
      <c r="AM76" s="304"/>
      <c r="AN76" s="304"/>
      <c r="AO76" s="356" t="e">
        <f t="shared" ref="AO76:AO139" si="30">+AN76/AM76</f>
        <v>#DIV/0!</v>
      </c>
      <c r="AP76" s="42" t="e">
        <f t="shared" ref="AP76:AP139" si="31">AO76</f>
        <v>#DIV/0!</v>
      </c>
    </row>
    <row r="77" spans="1:42" s="17" customFormat="1" ht="194.25" customHeight="1" x14ac:dyDescent="0.25">
      <c r="A77" s="306" t="s">
        <v>168</v>
      </c>
      <c r="B77" s="549" t="s">
        <v>212</v>
      </c>
      <c r="C77" s="550"/>
      <c r="D77" s="315" t="s">
        <v>91</v>
      </c>
      <c r="E77" s="307" t="s">
        <v>158</v>
      </c>
      <c r="F77" s="649" t="s">
        <v>193</v>
      </c>
      <c r="G77" s="557"/>
      <c r="H77" s="553" t="s">
        <v>731</v>
      </c>
      <c r="I77" s="554"/>
      <c r="J77" s="550"/>
      <c r="K77" s="313">
        <v>43466</v>
      </c>
      <c r="L77" s="313">
        <v>43496</v>
      </c>
      <c r="M77" s="435" t="s">
        <v>1250</v>
      </c>
      <c r="N77" s="421" t="s">
        <v>699</v>
      </c>
      <c r="O77" s="421" t="s">
        <v>699</v>
      </c>
      <c r="P77" s="555" t="s">
        <v>732</v>
      </c>
      <c r="Q77" s="556"/>
      <c r="R77" s="557"/>
      <c r="S77" s="302" t="s">
        <v>149</v>
      </c>
      <c r="T77" s="303" t="s">
        <v>58</v>
      </c>
      <c r="U77" s="6">
        <v>1</v>
      </c>
      <c r="V77" s="170">
        <v>1</v>
      </c>
      <c r="W77" s="398"/>
      <c r="X77" s="356">
        <f t="shared" si="22"/>
        <v>0</v>
      </c>
      <c r="Y77" s="42">
        <f t="shared" si="23"/>
        <v>0</v>
      </c>
      <c r="Z77" s="311"/>
      <c r="AA77" s="275"/>
      <c r="AB77" s="275"/>
      <c r="AC77" s="356" t="e">
        <f t="shared" si="24"/>
        <v>#DIV/0!</v>
      </c>
      <c r="AD77" s="42" t="e">
        <f t="shared" si="25"/>
        <v>#DIV/0!</v>
      </c>
      <c r="AE77" s="304"/>
      <c r="AF77" s="304"/>
      <c r="AG77" s="356" t="e">
        <f t="shared" si="26"/>
        <v>#DIV/0!</v>
      </c>
      <c r="AH77" s="42" t="e">
        <f t="shared" si="27"/>
        <v>#DIV/0!</v>
      </c>
      <c r="AI77" s="304"/>
      <c r="AJ77" s="304"/>
      <c r="AK77" s="356" t="e">
        <f t="shared" si="28"/>
        <v>#DIV/0!</v>
      </c>
      <c r="AL77" s="42" t="e">
        <f t="shared" si="29"/>
        <v>#DIV/0!</v>
      </c>
      <c r="AM77" s="304"/>
      <c r="AN77" s="304"/>
      <c r="AO77" s="356" t="e">
        <f t="shared" si="30"/>
        <v>#DIV/0!</v>
      </c>
      <c r="AP77" s="42" t="e">
        <f t="shared" si="31"/>
        <v>#DIV/0!</v>
      </c>
    </row>
    <row r="78" spans="1:42" s="17" customFormat="1" ht="194.25" customHeight="1" x14ac:dyDescent="0.25">
      <c r="A78" s="306" t="s">
        <v>168</v>
      </c>
      <c r="B78" s="549" t="s">
        <v>212</v>
      </c>
      <c r="C78" s="550"/>
      <c r="D78" s="315" t="s">
        <v>91</v>
      </c>
      <c r="E78" s="307" t="s">
        <v>158</v>
      </c>
      <c r="F78" s="649" t="s">
        <v>193</v>
      </c>
      <c r="G78" s="557"/>
      <c r="H78" s="553" t="s">
        <v>733</v>
      </c>
      <c r="I78" s="554"/>
      <c r="J78" s="550"/>
      <c r="K78" s="313">
        <v>43497</v>
      </c>
      <c r="L78" s="313">
        <v>43554</v>
      </c>
      <c r="M78" s="435" t="s">
        <v>1250</v>
      </c>
      <c r="N78" s="421" t="s">
        <v>699</v>
      </c>
      <c r="O78" s="421" t="s">
        <v>699</v>
      </c>
      <c r="P78" s="555" t="s">
        <v>734</v>
      </c>
      <c r="Q78" s="556"/>
      <c r="R78" s="557"/>
      <c r="S78" s="302" t="s">
        <v>149</v>
      </c>
      <c r="T78" s="303" t="s">
        <v>58</v>
      </c>
      <c r="U78" s="6">
        <v>1</v>
      </c>
      <c r="V78" s="170">
        <v>1</v>
      </c>
      <c r="W78" s="398"/>
      <c r="X78" s="356">
        <f t="shared" si="22"/>
        <v>0</v>
      </c>
      <c r="Y78" s="42">
        <f t="shared" si="23"/>
        <v>0</v>
      </c>
      <c r="Z78" s="311"/>
      <c r="AA78" s="275"/>
      <c r="AB78" s="275"/>
      <c r="AC78" s="356" t="e">
        <f t="shared" si="24"/>
        <v>#DIV/0!</v>
      </c>
      <c r="AD78" s="42" t="e">
        <f t="shared" si="25"/>
        <v>#DIV/0!</v>
      </c>
      <c r="AE78" s="304"/>
      <c r="AF78" s="304"/>
      <c r="AG78" s="356" t="e">
        <f t="shared" si="26"/>
        <v>#DIV/0!</v>
      </c>
      <c r="AH78" s="42" t="e">
        <f t="shared" si="27"/>
        <v>#DIV/0!</v>
      </c>
      <c r="AI78" s="304"/>
      <c r="AJ78" s="304"/>
      <c r="AK78" s="356" t="e">
        <f t="shared" si="28"/>
        <v>#DIV/0!</v>
      </c>
      <c r="AL78" s="42" t="e">
        <f t="shared" si="29"/>
        <v>#DIV/0!</v>
      </c>
      <c r="AM78" s="304"/>
      <c r="AN78" s="304"/>
      <c r="AO78" s="356" t="e">
        <f t="shared" si="30"/>
        <v>#DIV/0!</v>
      </c>
      <c r="AP78" s="42" t="e">
        <f t="shared" si="31"/>
        <v>#DIV/0!</v>
      </c>
    </row>
    <row r="79" spans="1:42" s="17" customFormat="1" ht="194.25" customHeight="1" x14ac:dyDescent="0.25">
      <c r="A79" s="306" t="s">
        <v>168</v>
      </c>
      <c r="B79" s="549" t="s">
        <v>212</v>
      </c>
      <c r="C79" s="550"/>
      <c r="D79" s="315" t="s">
        <v>91</v>
      </c>
      <c r="E79" s="307" t="s">
        <v>158</v>
      </c>
      <c r="F79" s="649" t="s">
        <v>193</v>
      </c>
      <c r="G79" s="557"/>
      <c r="H79" s="553" t="s">
        <v>735</v>
      </c>
      <c r="I79" s="554"/>
      <c r="J79" s="550"/>
      <c r="K79" s="313">
        <v>43497</v>
      </c>
      <c r="L79" s="313">
        <v>43646</v>
      </c>
      <c r="M79" s="435" t="s">
        <v>1250</v>
      </c>
      <c r="N79" s="421" t="s">
        <v>699</v>
      </c>
      <c r="O79" s="421" t="s">
        <v>699</v>
      </c>
      <c r="P79" s="555" t="s">
        <v>736</v>
      </c>
      <c r="Q79" s="556"/>
      <c r="R79" s="557"/>
      <c r="S79" s="302" t="s">
        <v>149</v>
      </c>
      <c r="T79" s="303" t="s">
        <v>58</v>
      </c>
      <c r="U79" s="6">
        <v>1</v>
      </c>
      <c r="V79" s="170">
        <v>1</v>
      </c>
      <c r="W79" s="398"/>
      <c r="X79" s="356">
        <f t="shared" si="22"/>
        <v>0</v>
      </c>
      <c r="Y79" s="42">
        <f t="shared" si="23"/>
        <v>0</v>
      </c>
      <c r="Z79" s="311"/>
      <c r="AA79" s="275"/>
      <c r="AB79" s="275"/>
      <c r="AC79" s="356" t="e">
        <f t="shared" si="24"/>
        <v>#DIV/0!</v>
      </c>
      <c r="AD79" s="42" t="e">
        <f t="shared" si="25"/>
        <v>#DIV/0!</v>
      </c>
      <c r="AE79" s="304"/>
      <c r="AF79" s="304"/>
      <c r="AG79" s="356" t="e">
        <f t="shared" si="26"/>
        <v>#DIV/0!</v>
      </c>
      <c r="AH79" s="42" t="e">
        <f t="shared" si="27"/>
        <v>#DIV/0!</v>
      </c>
      <c r="AI79" s="304"/>
      <c r="AJ79" s="304"/>
      <c r="AK79" s="356" t="e">
        <f t="shared" si="28"/>
        <v>#DIV/0!</v>
      </c>
      <c r="AL79" s="42" t="e">
        <f t="shared" si="29"/>
        <v>#DIV/0!</v>
      </c>
      <c r="AM79" s="304"/>
      <c r="AN79" s="304"/>
      <c r="AO79" s="356" t="e">
        <f t="shared" si="30"/>
        <v>#DIV/0!</v>
      </c>
      <c r="AP79" s="42" t="e">
        <f t="shared" si="31"/>
        <v>#DIV/0!</v>
      </c>
    </row>
    <row r="80" spans="1:42" s="17" customFormat="1" ht="194.25" customHeight="1" x14ac:dyDescent="0.25">
      <c r="A80" s="306" t="s">
        <v>168</v>
      </c>
      <c r="B80" s="549" t="s">
        <v>212</v>
      </c>
      <c r="C80" s="550"/>
      <c r="D80" s="315" t="s">
        <v>91</v>
      </c>
      <c r="E80" s="307" t="s">
        <v>158</v>
      </c>
      <c r="F80" s="649" t="s">
        <v>193</v>
      </c>
      <c r="G80" s="557"/>
      <c r="H80" s="553" t="s">
        <v>737</v>
      </c>
      <c r="I80" s="554"/>
      <c r="J80" s="550"/>
      <c r="K80" s="313">
        <v>43617</v>
      </c>
      <c r="L80" s="313">
        <v>43707</v>
      </c>
      <c r="M80" s="435" t="s">
        <v>1250</v>
      </c>
      <c r="N80" s="421" t="s">
        <v>699</v>
      </c>
      <c r="O80" s="421" t="s">
        <v>699</v>
      </c>
      <c r="P80" s="555" t="s">
        <v>738</v>
      </c>
      <c r="Q80" s="556"/>
      <c r="R80" s="557"/>
      <c r="S80" s="302" t="s">
        <v>149</v>
      </c>
      <c r="T80" s="303" t="s">
        <v>58</v>
      </c>
      <c r="U80" s="6">
        <v>1</v>
      </c>
      <c r="V80" s="170">
        <v>1</v>
      </c>
      <c r="W80" s="398"/>
      <c r="X80" s="356">
        <f t="shared" si="22"/>
        <v>0</v>
      </c>
      <c r="Y80" s="42">
        <f t="shared" si="23"/>
        <v>0</v>
      </c>
      <c r="Z80" s="311"/>
      <c r="AA80" s="275"/>
      <c r="AB80" s="275"/>
      <c r="AC80" s="356" t="e">
        <f t="shared" si="24"/>
        <v>#DIV/0!</v>
      </c>
      <c r="AD80" s="42" t="e">
        <f t="shared" si="25"/>
        <v>#DIV/0!</v>
      </c>
      <c r="AE80" s="304"/>
      <c r="AF80" s="304"/>
      <c r="AG80" s="356" t="e">
        <f t="shared" si="26"/>
        <v>#DIV/0!</v>
      </c>
      <c r="AH80" s="42" t="e">
        <f t="shared" si="27"/>
        <v>#DIV/0!</v>
      </c>
      <c r="AI80" s="304"/>
      <c r="AJ80" s="304"/>
      <c r="AK80" s="356" t="e">
        <f t="shared" si="28"/>
        <v>#DIV/0!</v>
      </c>
      <c r="AL80" s="42" t="e">
        <f t="shared" si="29"/>
        <v>#DIV/0!</v>
      </c>
      <c r="AM80" s="304"/>
      <c r="AN80" s="304"/>
      <c r="AO80" s="356" t="e">
        <f t="shared" si="30"/>
        <v>#DIV/0!</v>
      </c>
      <c r="AP80" s="42" t="e">
        <f t="shared" si="31"/>
        <v>#DIV/0!</v>
      </c>
    </row>
    <row r="81" spans="1:42" s="17" customFormat="1" ht="210.75" customHeight="1" x14ac:dyDescent="0.25">
      <c r="A81" s="306" t="s">
        <v>168</v>
      </c>
      <c r="B81" s="549" t="s">
        <v>212</v>
      </c>
      <c r="C81" s="550"/>
      <c r="D81" s="315" t="s">
        <v>91</v>
      </c>
      <c r="E81" s="307" t="s">
        <v>158</v>
      </c>
      <c r="F81" s="649" t="s">
        <v>193</v>
      </c>
      <c r="G81" s="557"/>
      <c r="H81" s="553" t="s">
        <v>739</v>
      </c>
      <c r="I81" s="554"/>
      <c r="J81" s="550"/>
      <c r="K81" s="313">
        <v>43617</v>
      </c>
      <c r="L81" s="313">
        <v>43707</v>
      </c>
      <c r="M81" s="435" t="s">
        <v>1250</v>
      </c>
      <c r="N81" s="421" t="s">
        <v>699</v>
      </c>
      <c r="O81" s="421" t="s">
        <v>699</v>
      </c>
      <c r="P81" s="555" t="s">
        <v>740</v>
      </c>
      <c r="Q81" s="556"/>
      <c r="R81" s="557"/>
      <c r="S81" s="302" t="s">
        <v>149</v>
      </c>
      <c r="T81" s="303" t="s">
        <v>58</v>
      </c>
      <c r="U81" s="6">
        <v>1</v>
      </c>
      <c r="V81" s="170">
        <v>1</v>
      </c>
      <c r="W81" s="398"/>
      <c r="X81" s="356">
        <f t="shared" si="22"/>
        <v>0</v>
      </c>
      <c r="Y81" s="42">
        <f t="shared" si="23"/>
        <v>0</v>
      </c>
      <c r="Z81" s="311"/>
      <c r="AA81" s="275"/>
      <c r="AB81" s="275"/>
      <c r="AC81" s="356" t="e">
        <f t="shared" si="24"/>
        <v>#DIV/0!</v>
      </c>
      <c r="AD81" s="42" t="e">
        <f t="shared" si="25"/>
        <v>#DIV/0!</v>
      </c>
      <c r="AE81" s="304"/>
      <c r="AF81" s="304"/>
      <c r="AG81" s="356" t="e">
        <f t="shared" si="26"/>
        <v>#DIV/0!</v>
      </c>
      <c r="AH81" s="42" t="e">
        <f t="shared" si="27"/>
        <v>#DIV/0!</v>
      </c>
      <c r="AI81" s="304"/>
      <c r="AJ81" s="304"/>
      <c r="AK81" s="356" t="e">
        <f t="shared" si="28"/>
        <v>#DIV/0!</v>
      </c>
      <c r="AL81" s="42" t="e">
        <f t="shared" si="29"/>
        <v>#DIV/0!</v>
      </c>
      <c r="AM81" s="304"/>
      <c r="AN81" s="304"/>
      <c r="AO81" s="356" t="e">
        <f t="shared" si="30"/>
        <v>#DIV/0!</v>
      </c>
      <c r="AP81" s="42" t="e">
        <f t="shared" si="31"/>
        <v>#DIV/0!</v>
      </c>
    </row>
    <row r="82" spans="1:42" s="17" customFormat="1" ht="233.25" customHeight="1" x14ac:dyDescent="0.25">
      <c r="A82" s="306" t="s">
        <v>168</v>
      </c>
      <c r="B82" s="549" t="s">
        <v>212</v>
      </c>
      <c r="C82" s="550"/>
      <c r="D82" s="315" t="s">
        <v>91</v>
      </c>
      <c r="E82" s="307" t="s">
        <v>158</v>
      </c>
      <c r="F82" s="649" t="s">
        <v>193</v>
      </c>
      <c r="G82" s="557"/>
      <c r="H82" s="553" t="s">
        <v>741</v>
      </c>
      <c r="I82" s="554"/>
      <c r="J82" s="550"/>
      <c r="K82" s="313">
        <v>43617</v>
      </c>
      <c r="L82" s="313">
        <v>43738</v>
      </c>
      <c r="M82" s="435" t="s">
        <v>1250</v>
      </c>
      <c r="N82" s="421" t="s">
        <v>699</v>
      </c>
      <c r="O82" s="421" t="s">
        <v>699</v>
      </c>
      <c r="P82" s="555" t="s">
        <v>742</v>
      </c>
      <c r="Q82" s="556"/>
      <c r="R82" s="557"/>
      <c r="S82" s="302" t="s">
        <v>149</v>
      </c>
      <c r="T82" s="303" t="s">
        <v>58</v>
      </c>
      <c r="U82" s="6">
        <v>1</v>
      </c>
      <c r="V82" s="170">
        <v>1</v>
      </c>
      <c r="W82" s="398"/>
      <c r="X82" s="356">
        <f t="shared" si="22"/>
        <v>0</v>
      </c>
      <c r="Y82" s="42">
        <f t="shared" si="23"/>
        <v>0</v>
      </c>
      <c r="Z82" s="311"/>
      <c r="AA82" s="275"/>
      <c r="AB82" s="275"/>
      <c r="AC82" s="356" t="e">
        <f t="shared" si="24"/>
        <v>#DIV/0!</v>
      </c>
      <c r="AD82" s="42" t="e">
        <f t="shared" si="25"/>
        <v>#DIV/0!</v>
      </c>
      <c r="AE82" s="304"/>
      <c r="AF82" s="304"/>
      <c r="AG82" s="356" t="e">
        <f t="shared" si="26"/>
        <v>#DIV/0!</v>
      </c>
      <c r="AH82" s="42" t="e">
        <f t="shared" si="27"/>
        <v>#DIV/0!</v>
      </c>
      <c r="AI82" s="304"/>
      <c r="AJ82" s="304"/>
      <c r="AK82" s="356" t="e">
        <f t="shared" si="28"/>
        <v>#DIV/0!</v>
      </c>
      <c r="AL82" s="42" t="e">
        <f t="shared" si="29"/>
        <v>#DIV/0!</v>
      </c>
      <c r="AM82" s="304"/>
      <c r="AN82" s="304"/>
      <c r="AO82" s="356" t="e">
        <f t="shared" si="30"/>
        <v>#DIV/0!</v>
      </c>
      <c r="AP82" s="42" t="e">
        <f t="shared" si="31"/>
        <v>#DIV/0!</v>
      </c>
    </row>
    <row r="83" spans="1:42" s="17" customFormat="1" ht="409.5" customHeight="1" x14ac:dyDescent="0.25">
      <c r="A83" s="306" t="s">
        <v>168</v>
      </c>
      <c r="B83" s="549" t="s">
        <v>212</v>
      </c>
      <c r="C83" s="550"/>
      <c r="D83" s="315" t="s">
        <v>91</v>
      </c>
      <c r="E83" s="307" t="s">
        <v>158</v>
      </c>
      <c r="F83" s="649" t="s">
        <v>193</v>
      </c>
      <c r="G83" s="557"/>
      <c r="H83" s="553" t="s">
        <v>743</v>
      </c>
      <c r="I83" s="554"/>
      <c r="J83" s="550"/>
      <c r="K83" s="313">
        <v>43739</v>
      </c>
      <c r="L83" s="313">
        <v>43768</v>
      </c>
      <c r="M83" s="435" t="s">
        <v>1250</v>
      </c>
      <c r="N83" s="421" t="s">
        <v>699</v>
      </c>
      <c r="O83" s="421" t="s">
        <v>699</v>
      </c>
      <c r="P83" s="555" t="s">
        <v>744</v>
      </c>
      <c r="Q83" s="556"/>
      <c r="R83" s="557"/>
      <c r="S83" s="302" t="s">
        <v>149</v>
      </c>
      <c r="T83" s="303" t="s">
        <v>58</v>
      </c>
      <c r="U83" s="6">
        <v>1</v>
      </c>
      <c r="V83" s="170">
        <v>1</v>
      </c>
      <c r="W83" s="398"/>
      <c r="X83" s="356">
        <f t="shared" si="22"/>
        <v>0</v>
      </c>
      <c r="Y83" s="42">
        <f t="shared" si="23"/>
        <v>0</v>
      </c>
      <c r="Z83" s="311"/>
      <c r="AA83" s="275"/>
      <c r="AB83" s="275"/>
      <c r="AC83" s="356" t="e">
        <f t="shared" si="24"/>
        <v>#DIV/0!</v>
      </c>
      <c r="AD83" s="42" t="e">
        <f t="shared" si="25"/>
        <v>#DIV/0!</v>
      </c>
      <c r="AE83" s="304"/>
      <c r="AF83" s="304"/>
      <c r="AG83" s="356" t="e">
        <f t="shared" si="26"/>
        <v>#DIV/0!</v>
      </c>
      <c r="AH83" s="42" t="e">
        <f t="shared" si="27"/>
        <v>#DIV/0!</v>
      </c>
      <c r="AI83" s="304"/>
      <c r="AJ83" s="304"/>
      <c r="AK83" s="356" t="e">
        <f t="shared" si="28"/>
        <v>#DIV/0!</v>
      </c>
      <c r="AL83" s="42" t="e">
        <f t="shared" si="29"/>
        <v>#DIV/0!</v>
      </c>
      <c r="AM83" s="304"/>
      <c r="AN83" s="304"/>
      <c r="AO83" s="356" t="e">
        <f t="shared" si="30"/>
        <v>#DIV/0!</v>
      </c>
      <c r="AP83" s="42" t="e">
        <f t="shared" si="31"/>
        <v>#DIV/0!</v>
      </c>
    </row>
    <row r="84" spans="1:42" s="17" customFormat="1" ht="194.25" customHeight="1" x14ac:dyDescent="0.25">
      <c r="A84" s="306" t="s">
        <v>168</v>
      </c>
      <c r="B84" s="549" t="s">
        <v>213</v>
      </c>
      <c r="C84" s="550"/>
      <c r="D84" s="315" t="s">
        <v>91</v>
      </c>
      <c r="E84" s="307" t="s">
        <v>158</v>
      </c>
      <c r="F84" s="649" t="s">
        <v>193</v>
      </c>
      <c r="G84" s="557"/>
      <c r="H84" s="553" t="s">
        <v>745</v>
      </c>
      <c r="I84" s="554"/>
      <c r="J84" s="550"/>
      <c r="K84" s="313">
        <v>43770</v>
      </c>
      <c r="L84" s="313">
        <v>43784</v>
      </c>
      <c r="M84" s="435" t="s">
        <v>1250</v>
      </c>
      <c r="N84" s="421" t="s">
        <v>699</v>
      </c>
      <c r="O84" s="421" t="s">
        <v>699</v>
      </c>
      <c r="P84" s="555" t="s">
        <v>746</v>
      </c>
      <c r="Q84" s="556"/>
      <c r="R84" s="557"/>
      <c r="S84" s="302" t="s">
        <v>149</v>
      </c>
      <c r="T84" s="303" t="s">
        <v>58</v>
      </c>
      <c r="U84" s="6">
        <v>1</v>
      </c>
      <c r="V84" s="170">
        <v>1</v>
      </c>
      <c r="W84" s="398"/>
      <c r="X84" s="356">
        <f t="shared" si="22"/>
        <v>0</v>
      </c>
      <c r="Y84" s="42">
        <f t="shared" si="23"/>
        <v>0</v>
      </c>
      <c r="Z84" s="311"/>
      <c r="AA84" s="275"/>
      <c r="AB84" s="275"/>
      <c r="AC84" s="356" t="e">
        <f t="shared" si="24"/>
        <v>#DIV/0!</v>
      </c>
      <c r="AD84" s="42" t="e">
        <f t="shared" si="25"/>
        <v>#DIV/0!</v>
      </c>
      <c r="AE84" s="304"/>
      <c r="AF84" s="304"/>
      <c r="AG84" s="356" t="e">
        <f t="shared" si="26"/>
        <v>#DIV/0!</v>
      </c>
      <c r="AH84" s="42" t="e">
        <f t="shared" si="27"/>
        <v>#DIV/0!</v>
      </c>
      <c r="AI84" s="304"/>
      <c r="AJ84" s="304"/>
      <c r="AK84" s="356" t="e">
        <f t="shared" si="28"/>
        <v>#DIV/0!</v>
      </c>
      <c r="AL84" s="42" t="e">
        <f t="shared" si="29"/>
        <v>#DIV/0!</v>
      </c>
      <c r="AM84" s="304"/>
      <c r="AN84" s="304"/>
      <c r="AO84" s="356" t="e">
        <f t="shared" si="30"/>
        <v>#DIV/0!</v>
      </c>
      <c r="AP84" s="42" t="e">
        <f t="shared" si="31"/>
        <v>#DIV/0!</v>
      </c>
    </row>
    <row r="85" spans="1:42" s="17" customFormat="1" ht="194.25" customHeight="1" x14ac:dyDescent="0.25">
      <c r="A85" s="306" t="s">
        <v>168</v>
      </c>
      <c r="B85" s="549" t="s">
        <v>213</v>
      </c>
      <c r="C85" s="550"/>
      <c r="D85" s="315" t="s">
        <v>91</v>
      </c>
      <c r="E85" s="307" t="s">
        <v>158</v>
      </c>
      <c r="F85" s="649" t="s">
        <v>193</v>
      </c>
      <c r="G85" s="557"/>
      <c r="H85" s="553" t="s">
        <v>747</v>
      </c>
      <c r="I85" s="554"/>
      <c r="J85" s="550"/>
      <c r="K85" s="313">
        <v>43785</v>
      </c>
      <c r="L85" s="313">
        <v>43799</v>
      </c>
      <c r="M85" s="435" t="s">
        <v>1250</v>
      </c>
      <c r="N85" s="421" t="s">
        <v>699</v>
      </c>
      <c r="O85" s="421" t="s">
        <v>699</v>
      </c>
      <c r="P85" s="555" t="s">
        <v>748</v>
      </c>
      <c r="Q85" s="556"/>
      <c r="R85" s="557"/>
      <c r="S85" s="302" t="s">
        <v>149</v>
      </c>
      <c r="T85" s="303" t="s">
        <v>58</v>
      </c>
      <c r="U85" s="6">
        <v>1</v>
      </c>
      <c r="V85" s="170">
        <v>1</v>
      </c>
      <c r="W85" s="398"/>
      <c r="X85" s="356">
        <f t="shared" si="22"/>
        <v>0</v>
      </c>
      <c r="Y85" s="42">
        <f t="shared" si="23"/>
        <v>0</v>
      </c>
      <c r="Z85" s="311"/>
      <c r="AA85" s="275"/>
      <c r="AB85" s="275"/>
      <c r="AC85" s="356" t="e">
        <f t="shared" si="24"/>
        <v>#DIV/0!</v>
      </c>
      <c r="AD85" s="42" t="e">
        <f t="shared" si="25"/>
        <v>#DIV/0!</v>
      </c>
      <c r="AE85" s="304"/>
      <c r="AF85" s="304"/>
      <c r="AG85" s="356" t="e">
        <f t="shared" si="26"/>
        <v>#DIV/0!</v>
      </c>
      <c r="AH85" s="42" t="e">
        <f t="shared" si="27"/>
        <v>#DIV/0!</v>
      </c>
      <c r="AI85" s="304"/>
      <c r="AJ85" s="304"/>
      <c r="AK85" s="356" t="e">
        <f t="shared" si="28"/>
        <v>#DIV/0!</v>
      </c>
      <c r="AL85" s="42" t="e">
        <f t="shared" si="29"/>
        <v>#DIV/0!</v>
      </c>
      <c r="AM85" s="304"/>
      <c r="AN85" s="304"/>
      <c r="AO85" s="356" t="e">
        <f t="shared" si="30"/>
        <v>#DIV/0!</v>
      </c>
      <c r="AP85" s="42" t="e">
        <f t="shared" si="31"/>
        <v>#DIV/0!</v>
      </c>
    </row>
    <row r="86" spans="1:42" s="17" customFormat="1" ht="194.25" customHeight="1" x14ac:dyDescent="0.25">
      <c r="A86" s="306" t="s">
        <v>168</v>
      </c>
      <c r="B86" s="549" t="s">
        <v>220</v>
      </c>
      <c r="C86" s="550"/>
      <c r="D86" s="315" t="s">
        <v>91</v>
      </c>
      <c r="E86" s="307" t="s">
        <v>158</v>
      </c>
      <c r="F86" s="649" t="s">
        <v>193</v>
      </c>
      <c r="G86" s="557"/>
      <c r="H86" s="553" t="s">
        <v>749</v>
      </c>
      <c r="I86" s="554"/>
      <c r="J86" s="550"/>
      <c r="K86" s="313">
        <v>43466</v>
      </c>
      <c r="L86" s="313">
        <v>43800</v>
      </c>
      <c r="M86" s="436" t="s">
        <v>1243</v>
      </c>
      <c r="N86" s="441">
        <v>0</v>
      </c>
      <c r="O86" s="367">
        <v>0</v>
      </c>
      <c r="P86" s="555" t="s">
        <v>221</v>
      </c>
      <c r="Q86" s="556"/>
      <c r="R86" s="557"/>
      <c r="S86" s="302" t="s">
        <v>149</v>
      </c>
      <c r="T86" s="303" t="s">
        <v>58</v>
      </c>
      <c r="U86" s="468">
        <v>1</v>
      </c>
      <c r="V86" s="170">
        <v>1</v>
      </c>
      <c r="W86" s="398"/>
      <c r="X86" s="356">
        <f t="shared" si="22"/>
        <v>0</v>
      </c>
      <c r="Y86" s="42">
        <f t="shared" si="23"/>
        <v>0</v>
      </c>
      <c r="Z86" s="311"/>
      <c r="AA86" s="275"/>
      <c r="AB86" s="275"/>
      <c r="AC86" s="356" t="e">
        <f t="shared" si="24"/>
        <v>#DIV/0!</v>
      </c>
      <c r="AD86" s="42" t="e">
        <f t="shared" si="25"/>
        <v>#DIV/0!</v>
      </c>
      <c r="AE86" s="304"/>
      <c r="AF86" s="304"/>
      <c r="AG86" s="356" t="e">
        <f t="shared" si="26"/>
        <v>#DIV/0!</v>
      </c>
      <c r="AH86" s="42" t="e">
        <f t="shared" si="27"/>
        <v>#DIV/0!</v>
      </c>
      <c r="AI86" s="304"/>
      <c r="AJ86" s="304"/>
      <c r="AK86" s="356" t="e">
        <f t="shared" si="28"/>
        <v>#DIV/0!</v>
      </c>
      <c r="AL86" s="42" t="e">
        <f t="shared" si="29"/>
        <v>#DIV/0!</v>
      </c>
      <c r="AM86" s="304"/>
      <c r="AN86" s="304"/>
      <c r="AO86" s="356" t="e">
        <f t="shared" si="30"/>
        <v>#DIV/0!</v>
      </c>
      <c r="AP86" s="42" t="e">
        <f t="shared" si="31"/>
        <v>#DIV/0!</v>
      </c>
    </row>
    <row r="87" spans="1:42" s="17" customFormat="1" ht="194.25" customHeight="1" x14ac:dyDescent="0.25">
      <c r="A87" s="306" t="s">
        <v>168</v>
      </c>
      <c r="B87" s="549" t="s">
        <v>220</v>
      </c>
      <c r="C87" s="550"/>
      <c r="D87" s="315" t="s">
        <v>91</v>
      </c>
      <c r="E87" s="307" t="s">
        <v>158</v>
      </c>
      <c r="F87" s="649" t="s">
        <v>193</v>
      </c>
      <c r="G87" s="557"/>
      <c r="H87" s="553" t="s">
        <v>750</v>
      </c>
      <c r="I87" s="554"/>
      <c r="J87" s="550"/>
      <c r="K87" s="423" t="s">
        <v>1246</v>
      </c>
      <c r="L87" s="423" t="s">
        <v>1246</v>
      </c>
      <c r="M87" s="436" t="s">
        <v>1244</v>
      </c>
      <c r="N87" s="441">
        <v>0</v>
      </c>
      <c r="O87" s="367">
        <v>0</v>
      </c>
      <c r="P87" s="555" t="s">
        <v>221</v>
      </c>
      <c r="Q87" s="556"/>
      <c r="R87" s="557"/>
      <c r="S87" s="302" t="s">
        <v>149</v>
      </c>
      <c r="T87" s="303" t="s">
        <v>58</v>
      </c>
      <c r="U87" s="468">
        <v>1</v>
      </c>
      <c r="V87" s="170">
        <v>1</v>
      </c>
      <c r="W87" s="398"/>
      <c r="X87" s="356">
        <f t="shared" si="22"/>
        <v>0</v>
      </c>
      <c r="Y87" s="42">
        <f t="shared" si="23"/>
        <v>0</v>
      </c>
      <c r="Z87" s="311"/>
      <c r="AA87" s="275"/>
      <c r="AB87" s="275"/>
      <c r="AC87" s="356" t="e">
        <f t="shared" si="24"/>
        <v>#DIV/0!</v>
      </c>
      <c r="AD87" s="42" t="e">
        <f t="shared" si="25"/>
        <v>#DIV/0!</v>
      </c>
      <c r="AE87" s="304"/>
      <c r="AF87" s="304"/>
      <c r="AG87" s="356" t="e">
        <f t="shared" si="26"/>
        <v>#DIV/0!</v>
      </c>
      <c r="AH87" s="42" t="e">
        <f t="shared" si="27"/>
        <v>#DIV/0!</v>
      </c>
      <c r="AI87" s="304"/>
      <c r="AJ87" s="304"/>
      <c r="AK87" s="356" t="e">
        <f t="shared" si="28"/>
        <v>#DIV/0!</v>
      </c>
      <c r="AL87" s="42" t="e">
        <f t="shared" si="29"/>
        <v>#DIV/0!</v>
      </c>
      <c r="AM87" s="304"/>
      <c r="AN87" s="304"/>
      <c r="AO87" s="356" t="e">
        <f t="shared" si="30"/>
        <v>#DIV/0!</v>
      </c>
      <c r="AP87" s="42" t="e">
        <f t="shared" si="31"/>
        <v>#DIV/0!</v>
      </c>
    </row>
    <row r="88" spans="1:42" s="17" customFormat="1" ht="194.25" customHeight="1" x14ac:dyDescent="0.25">
      <c r="A88" s="306" t="s">
        <v>168</v>
      </c>
      <c r="B88" s="549" t="s">
        <v>220</v>
      </c>
      <c r="C88" s="550"/>
      <c r="D88" s="315" t="s">
        <v>91</v>
      </c>
      <c r="E88" s="307" t="s">
        <v>158</v>
      </c>
      <c r="F88" s="649" t="s">
        <v>193</v>
      </c>
      <c r="G88" s="557"/>
      <c r="H88" s="553" t="s">
        <v>751</v>
      </c>
      <c r="I88" s="554"/>
      <c r="J88" s="550"/>
      <c r="K88" s="423" t="s">
        <v>1246</v>
      </c>
      <c r="L88" s="423" t="s">
        <v>1246</v>
      </c>
      <c r="M88" s="436" t="s">
        <v>1245</v>
      </c>
      <c r="N88" s="441">
        <v>0</v>
      </c>
      <c r="O88" s="367">
        <v>0</v>
      </c>
      <c r="P88" s="555" t="s">
        <v>221</v>
      </c>
      <c r="Q88" s="556"/>
      <c r="R88" s="557"/>
      <c r="S88" s="302" t="s">
        <v>149</v>
      </c>
      <c r="T88" s="303" t="s">
        <v>58</v>
      </c>
      <c r="U88" s="468">
        <v>1</v>
      </c>
      <c r="V88" s="170">
        <v>1</v>
      </c>
      <c r="W88" s="398"/>
      <c r="X88" s="356">
        <f t="shared" si="22"/>
        <v>0</v>
      </c>
      <c r="Y88" s="42">
        <f t="shared" si="23"/>
        <v>0</v>
      </c>
      <c r="Z88" s="311"/>
      <c r="AA88" s="275"/>
      <c r="AB88" s="275"/>
      <c r="AC88" s="356" t="e">
        <f t="shared" si="24"/>
        <v>#DIV/0!</v>
      </c>
      <c r="AD88" s="42" t="e">
        <f t="shared" si="25"/>
        <v>#DIV/0!</v>
      </c>
      <c r="AE88" s="304"/>
      <c r="AF88" s="304"/>
      <c r="AG88" s="356" t="e">
        <f t="shared" si="26"/>
        <v>#DIV/0!</v>
      </c>
      <c r="AH88" s="42" t="e">
        <f t="shared" si="27"/>
        <v>#DIV/0!</v>
      </c>
      <c r="AI88" s="304"/>
      <c r="AJ88" s="304"/>
      <c r="AK88" s="356" t="e">
        <f t="shared" si="28"/>
        <v>#DIV/0!</v>
      </c>
      <c r="AL88" s="42" t="e">
        <f t="shared" si="29"/>
        <v>#DIV/0!</v>
      </c>
      <c r="AM88" s="304"/>
      <c r="AN88" s="304"/>
      <c r="AO88" s="356" t="e">
        <f t="shared" si="30"/>
        <v>#DIV/0!</v>
      </c>
      <c r="AP88" s="42" t="e">
        <f t="shared" si="31"/>
        <v>#DIV/0!</v>
      </c>
    </row>
    <row r="89" spans="1:42" s="17" customFormat="1" ht="241.5" customHeight="1" x14ac:dyDescent="0.25">
      <c r="A89" s="306" t="s">
        <v>168</v>
      </c>
      <c r="B89" s="549" t="s">
        <v>220</v>
      </c>
      <c r="C89" s="550"/>
      <c r="D89" s="315" t="s">
        <v>91</v>
      </c>
      <c r="E89" s="307" t="s">
        <v>158</v>
      </c>
      <c r="F89" s="649" t="s">
        <v>193</v>
      </c>
      <c r="G89" s="557"/>
      <c r="H89" s="553" t="s">
        <v>752</v>
      </c>
      <c r="I89" s="554"/>
      <c r="J89" s="550"/>
      <c r="K89" s="423" t="s">
        <v>987</v>
      </c>
      <c r="L89" s="423" t="s">
        <v>1247</v>
      </c>
      <c r="M89" s="436" t="s">
        <v>964</v>
      </c>
      <c r="N89" s="441">
        <v>0</v>
      </c>
      <c r="O89" s="367">
        <v>0</v>
      </c>
      <c r="P89" s="555" t="s">
        <v>221</v>
      </c>
      <c r="Q89" s="556"/>
      <c r="R89" s="557"/>
      <c r="S89" s="302" t="s">
        <v>149</v>
      </c>
      <c r="T89" s="303" t="s">
        <v>58</v>
      </c>
      <c r="U89" s="468">
        <v>1</v>
      </c>
      <c r="V89" s="170">
        <v>1</v>
      </c>
      <c r="W89" s="398"/>
      <c r="X89" s="356">
        <f t="shared" si="22"/>
        <v>0</v>
      </c>
      <c r="Y89" s="42">
        <f t="shared" si="23"/>
        <v>0</v>
      </c>
      <c r="Z89" s="311"/>
      <c r="AA89" s="275"/>
      <c r="AB89" s="275"/>
      <c r="AC89" s="356" t="e">
        <f t="shared" si="24"/>
        <v>#DIV/0!</v>
      </c>
      <c r="AD89" s="42" t="e">
        <f t="shared" si="25"/>
        <v>#DIV/0!</v>
      </c>
      <c r="AE89" s="304"/>
      <c r="AF89" s="304"/>
      <c r="AG89" s="356" t="e">
        <f t="shared" si="26"/>
        <v>#DIV/0!</v>
      </c>
      <c r="AH89" s="42" t="e">
        <f t="shared" si="27"/>
        <v>#DIV/0!</v>
      </c>
      <c r="AI89" s="304"/>
      <c r="AJ89" s="304"/>
      <c r="AK89" s="356" t="e">
        <f t="shared" si="28"/>
        <v>#DIV/0!</v>
      </c>
      <c r="AL89" s="42" t="e">
        <f t="shared" si="29"/>
        <v>#DIV/0!</v>
      </c>
      <c r="AM89" s="304"/>
      <c r="AN89" s="304"/>
      <c r="AO89" s="356" t="e">
        <f t="shared" si="30"/>
        <v>#DIV/0!</v>
      </c>
      <c r="AP89" s="42" t="e">
        <f t="shared" si="31"/>
        <v>#DIV/0!</v>
      </c>
    </row>
    <row r="90" spans="1:42" s="17" customFormat="1" ht="241.5" customHeight="1" x14ac:dyDescent="0.25">
      <c r="A90" s="306" t="s">
        <v>168</v>
      </c>
      <c r="B90" s="549" t="s">
        <v>220</v>
      </c>
      <c r="C90" s="550"/>
      <c r="D90" s="315" t="s">
        <v>91</v>
      </c>
      <c r="E90" s="307" t="s">
        <v>158</v>
      </c>
      <c r="F90" s="649" t="s">
        <v>193</v>
      </c>
      <c r="G90" s="557"/>
      <c r="H90" s="553" t="s">
        <v>753</v>
      </c>
      <c r="I90" s="554"/>
      <c r="J90" s="550"/>
      <c r="K90" s="313"/>
      <c r="L90" s="313"/>
      <c r="M90" s="436" t="s">
        <v>964</v>
      </c>
      <c r="N90" s="441">
        <v>0</v>
      </c>
      <c r="O90" s="367">
        <v>0</v>
      </c>
      <c r="P90" s="555" t="s">
        <v>221</v>
      </c>
      <c r="Q90" s="556"/>
      <c r="R90" s="557"/>
      <c r="S90" s="302" t="s">
        <v>149</v>
      </c>
      <c r="T90" s="303" t="s">
        <v>58</v>
      </c>
      <c r="U90" s="468">
        <v>1</v>
      </c>
      <c r="V90" s="170">
        <v>1</v>
      </c>
      <c r="W90" s="398"/>
      <c r="X90" s="356">
        <f t="shared" si="22"/>
        <v>0</v>
      </c>
      <c r="Y90" s="42">
        <f t="shared" si="23"/>
        <v>0</v>
      </c>
      <c r="Z90" s="311"/>
      <c r="AA90" s="275"/>
      <c r="AB90" s="275"/>
      <c r="AC90" s="356" t="e">
        <f t="shared" si="24"/>
        <v>#DIV/0!</v>
      </c>
      <c r="AD90" s="42" t="e">
        <f t="shared" si="25"/>
        <v>#DIV/0!</v>
      </c>
      <c r="AE90" s="304"/>
      <c r="AF90" s="304"/>
      <c r="AG90" s="356" t="e">
        <f t="shared" si="26"/>
        <v>#DIV/0!</v>
      </c>
      <c r="AH90" s="42" t="e">
        <f t="shared" si="27"/>
        <v>#DIV/0!</v>
      </c>
      <c r="AI90" s="304"/>
      <c r="AJ90" s="304"/>
      <c r="AK90" s="356" t="e">
        <f t="shared" si="28"/>
        <v>#DIV/0!</v>
      </c>
      <c r="AL90" s="42" t="e">
        <f t="shared" si="29"/>
        <v>#DIV/0!</v>
      </c>
      <c r="AM90" s="304"/>
      <c r="AN90" s="304"/>
      <c r="AO90" s="356" t="e">
        <f t="shared" si="30"/>
        <v>#DIV/0!</v>
      </c>
      <c r="AP90" s="42" t="e">
        <f t="shared" si="31"/>
        <v>#DIV/0!</v>
      </c>
    </row>
    <row r="91" spans="1:42" s="17" customFormat="1" ht="194.25" customHeight="1" x14ac:dyDescent="0.25">
      <c r="A91" s="306" t="s">
        <v>168</v>
      </c>
      <c r="B91" s="549" t="s">
        <v>220</v>
      </c>
      <c r="C91" s="550"/>
      <c r="D91" s="315" t="s">
        <v>91</v>
      </c>
      <c r="E91" s="307" t="s">
        <v>158</v>
      </c>
      <c r="F91" s="649" t="s">
        <v>193</v>
      </c>
      <c r="G91" s="557"/>
      <c r="H91" s="553" t="s">
        <v>754</v>
      </c>
      <c r="I91" s="554"/>
      <c r="J91" s="550"/>
      <c r="K91" s="313"/>
      <c r="L91" s="313"/>
      <c r="M91" s="436" t="s">
        <v>965</v>
      </c>
      <c r="N91" s="441">
        <v>0</v>
      </c>
      <c r="O91" s="367">
        <v>0</v>
      </c>
      <c r="P91" s="555" t="s">
        <v>221</v>
      </c>
      <c r="Q91" s="556"/>
      <c r="R91" s="557"/>
      <c r="S91" s="302" t="s">
        <v>149</v>
      </c>
      <c r="T91" s="303" t="s">
        <v>58</v>
      </c>
      <c r="U91" s="468">
        <v>1</v>
      </c>
      <c r="V91" s="170">
        <v>1</v>
      </c>
      <c r="W91" s="398"/>
      <c r="X91" s="356">
        <f t="shared" si="22"/>
        <v>0</v>
      </c>
      <c r="Y91" s="42">
        <f t="shared" si="23"/>
        <v>0</v>
      </c>
      <c r="Z91" s="311"/>
      <c r="AA91" s="275"/>
      <c r="AB91" s="275"/>
      <c r="AC91" s="356" t="e">
        <f t="shared" si="24"/>
        <v>#DIV/0!</v>
      </c>
      <c r="AD91" s="42" t="e">
        <f t="shared" si="25"/>
        <v>#DIV/0!</v>
      </c>
      <c r="AE91" s="304"/>
      <c r="AF91" s="304"/>
      <c r="AG91" s="356" t="e">
        <f t="shared" si="26"/>
        <v>#DIV/0!</v>
      </c>
      <c r="AH91" s="42" t="e">
        <f t="shared" si="27"/>
        <v>#DIV/0!</v>
      </c>
      <c r="AI91" s="304"/>
      <c r="AJ91" s="304"/>
      <c r="AK91" s="356" t="e">
        <f t="shared" si="28"/>
        <v>#DIV/0!</v>
      </c>
      <c r="AL91" s="42" t="e">
        <f t="shared" si="29"/>
        <v>#DIV/0!</v>
      </c>
      <c r="AM91" s="304"/>
      <c r="AN91" s="304"/>
      <c r="AO91" s="356" t="e">
        <f t="shared" si="30"/>
        <v>#DIV/0!</v>
      </c>
      <c r="AP91" s="42" t="e">
        <f t="shared" si="31"/>
        <v>#DIV/0!</v>
      </c>
    </row>
    <row r="92" spans="1:42" s="17" customFormat="1" ht="194.25" customHeight="1" x14ac:dyDescent="0.25">
      <c r="A92" s="306" t="s">
        <v>168</v>
      </c>
      <c r="B92" s="549" t="s">
        <v>220</v>
      </c>
      <c r="C92" s="550"/>
      <c r="D92" s="315" t="s">
        <v>91</v>
      </c>
      <c r="E92" s="307" t="s">
        <v>158</v>
      </c>
      <c r="F92" s="649" t="s">
        <v>193</v>
      </c>
      <c r="G92" s="557"/>
      <c r="H92" s="553" t="s">
        <v>755</v>
      </c>
      <c r="I92" s="554"/>
      <c r="J92" s="550"/>
      <c r="K92" s="423" t="s">
        <v>987</v>
      </c>
      <c r="L92" s="423" t="s">
        <v>987</v>
      </c>
      <c r="M92" s="436" t="s">
        <v>965</v>
      </c>
      <c r="N92" s="441">
        <v>0</v>
      </c>
      <c r="O92" s="367">
        <v>0</v>
      </c>
      <c r="P92" s="555" t="s">
        <v>221</v>
      </c>
      <c r="Q92" s="556"/>
      <c r="R92" s="557"/>
      <c r="S92" s="302" t="s">
        <v>149</v>
      </c>
      <c r="T92" s="303" t="s">
        <v>58</v>
      </c>
      <c r="U92" s="468">
        <v>1</v>
      </c>
      <c r="V92" s="170">
        <v>1</v>
      </c>
      <c r="W92" s="398"/>
      <c r="X92" s="356">
        <f t="shared" si="22"/>
        <v>0</v>
      </c>
      <c r="Y92" s="42">
        <f t="shared" si="23"/>
        <v>0</v>
      </c>
      <c r="Z92" s="311"/>
      <c r="AA92" s="275"/>
      <c r="AB92" s="275"/>
      <c r="AC92" s="356" t="e">
        <f t="shared" si="24"/>
        <v>#DIV/0!</v>
      </c>
      <c r="AD92" s="42" t="e">
        <f t="shared" si="25"/>
        <v>#DIV/0!</v>
      </c>
      <c r="AE92" s="304"/>
      <c r="AF92" s="304"/>
      <c r="AG92" s="356" t="e">
        <f t="shared" si="26"/>
        <v>#DIV/0!</v>
      </c>
      <c r="AH92" s="42" t="e">
        <f t="shared" si="27"/>
        <v>#DIV/0!</v>
      </c>
      <c r="AI92" s="304"/>
      <c r="AJ92" s="304"/>
      <c r="AK92" s="356" t="e">
        <f t="shared" si="28"/>
        <v>#DIV/0!</v>
      </c>
      <c r="AL92" s="42" t="e">
        <f t="shared" si="29"/>
        <v>#DIV/0!</v>
      </c>
      <c r="AM92" s="304"/>
      <c r="AN92" s="304"/>
      <c r="AO92" s="356" t="e">
        <f t="shared" si="30"/>
        <v>#DIV/0!</v>
      </c>
      <c r="AP92" s="42" t="e">
        <f t="shared" si="31"/>
        <v>#DIV/0!</v>
      </c>
    </row>
    <row r="93" spans="1:42" s="17" customFormat="1" ht="194.25" customHeight="1" x14ac:dyDescent="0.25">
      <c r="A93" s="306" t="s">
        <v>168</v>
      </c>
      <c r="B93" s="549" t="s">
        <v>220</v>
      </c>
      <c r="C93" s="550"/>
      <c r="D93" s="315" t="s">
        <v>91</v>
      </c>
      <c r="E93" s="307" t="s">
        <v>158</v>
      </c>
      <c r="F93" s="649" t="s">
        <v>193</v>
      </c>
      <c r="G93" s="557"/>
      <c r="H93" s="553" t="s">
        <v>756</v>
      </c>
      <c r="I93" s="554"/>
      <c r="J93" s="550"/>
      <c r="K93" s="423" t="s">
        <v>1248</v>
      </c>
      <c r="L93" s="423" t="s">
        <v>1249</v>
      </c>
      <c r="M93" s="436" t="s">
        <v>966</v>
      </c>
      <c r="N93" s="441">
        <v>8000000</v>
      </c>
      <c r="O93" s="367">
        <v>4411182</v>
      </c>
      <c r="P93" s="555" t="s">
        <v>221</v>
      </c>
      <c r="Q93" s="556"/>
      <c r="R93" s="557"/>
      <c r="S93" s="302" t="s">
        <v>149</v>
      </c>
      <c r="T93" s="303" t="s">
        <v>58</v>
      </c>
      <c r="U93" s="468">
        <v>1</v>
      </c>
      <c r="V93" s="170">
        <v>1</v>
      </c>
      <c r="W93" s="398"/>
      <c r="X93" s="356">
        <f t="shared" si="22"/>
        <v>0</v>
      </c>
      <c r="Y93" s="42">
        <f t="shared" si="23"/>
        <v>0</v>
      </c>
      <c r="Z93" s="311"/>
      <c r="AA93" s="275"/>
      <c r="AB93" s="275"/>
      <c r="AC93" s="356" t="e">
        <f t="shared" si="24"/>
        <v>#DIV/0!</v>
      </c>
      <c r="AD93" s="42" t="e">
        <f t="shared" si="25"/>
        <v>#DIV/0!</v>
      </c>
      <c r="AE93" s="304"/>
      <c r="AF93" s="304"/>
      <c r="AG93" s="356" t="e">
        <f t="shared" si="26"/>
        <v>#DIV/0!</v>
      </c>
      <c r="AH93" s="42" t="e">
        <f t="shared" si="27"/>
        <v>#DIV/0!</v>
      </c>
      <c r="AI93" s="304"/>
      <c r="AJ93" s="304"/>
      <c r="AK93" s="356" t="e">
        <f t="shared" si="28"/>
        <v>#DIV/0!</v>
      </c>
      <c r="AL93" s="42" t="e">
        <f t="shared" si="29"/>
        <v>#DIV/0!</v>
      </c>
      <c r="AM93" s="304"/>
      <c r="AN93" s="304"/>
      <c r="AO93" s="356" t="e">
        <f t="shared" si="30"/>
        <v>#DIV/0!</v>
      </c>
      <c r="AP93" s="42" t="e">
        <f t="shared" si="31"/>
        <v>#DIV/0!</v>
      </c>
    </row>
    <row r="94" spans="1:42" s="17" customFormat="1" ht="194.25" customHeight="1" x14ac:dyDescent="0.25">
      <c r="A94" s="306" t="s">
        <v>168</v>
      </c>
      <c r="B94" s="549" t="s">
        <v>220</v>
      </c>
      <c r="C94" s="550"/>
      <c r="D94" s="315" t="s">
        <v>91</v>
      </c>
      <c r="E94" s="307" t="s">
        <v>158</v>
      </c>
      <c r="F94" s="649" t="s">
        <v>193</v>
      </c>
      <c r="G94" s="557"/>
      <c r="H94" s="553" t="s">
        <v>757</v>
      </c>
      <c r="I94" s="554"/>
      <c r="J94" s="550"/>
      <c r="K94" s="313"/>
      <c r="L94" s="313"/>
      <c r="M94" s="436" t="s">
        <v>967</v>
      </c>
      <c r="N94" s="441">
        <v>3500000</v>
      </c>
      <c r="O94" s="367">
        <v>4411182</v>
      </c>
      <c r="P94" s="555" t="s">
        <v>221</v>
      </c>
      <c r="Q94" s="556"/>
      <c r="R94" s="557"/>
      <c r="S94" s="302" t="s">
        <v>149</v>
      </c>
      <c r="T94" s="303" t="s">
        <v>58</v>
      </c>
      <c r="U94" s="468">
        <v>1</v>
      </c>
      <c r="V94" s="170">
        <v>1</v>
      </c>
      <c r="W94" s="398"/>
      <c r="X94" s="356">
        <f t="shared" si="22"/>
        <v>0</v>
      </c>
      <c r="Y94" s="42">
        <f t="shared" si="23"/>
        <v>0</v>
      </c>
      <c r="Z94" s="311"/>
      <c r="AA94" s="275"/>
      <c r="AB94" s="275"/>
      <c r="AC94" s="356" t="e">
        <f t="shared" si="24"/>
        <v>#DIV/0!</v>
      </c>
      <c r="AD94" s="42" t="e">
        <f t="shared" si="25"/>
        <v>#DIV/0!</v>
      </c>
      <c r="AE94" s="304"/>
      <c r="AF94" s="304"/>
      <c r="AG94" s="356" t="e">
        <f t="shared" si="26"/>
        <v>#DIV/0!</v>
      </c>
      <c r="AH94" s="42" t="e">
        <f t="shared" si="27"/>
        <v>#DIV/0!</v>
      </c>
      <c r="AI94" s="304"/>
      <c r="AJ94" s="304"/>
      <c r="AK94" s="356" t="e">
        <f t="shared" si="28"/>
        <v>#DIV/0!</v>
      </c>
      <c r="AL94" s="42" t="e">
        <f t="shared" si="29"/>
        <v>#DIV/0!</v>
      </c>
      <c r="AM94" s="304"/>
      <c r="AN94" s="304"/>
      <c r="AO94" s="356" t="e">
        <f t="shared" si="30"/>
        <v>#DIV/0!</v>
      </c>
      <c r="AP94" s="42" t="e">
        <f t="shared" si="31"/>
        <v>#DIV/0!</v>
      </c>
    </row>
    <row r="95" spans="1:42" s="17" customFormat="1" ht="194.25" customHeight="1" x14ac:dyDescent="0.25">
      <c r="A95" s="306" t="s">
        <v>168</v>
      </c>
      <c r="B95" s="549" t="s">
        <v>220</v>
      </c>
      <c r="C95" s="550"/>
      <c r="D95" s="315" t="s">
        <v>91</v>
      </c>
      <c r="E95" s="307" t="s">
        <v>158</v>
      </c>
      <c r="F95" s="649" t="s">
        <v>193</v>
      </c>
      <c r="G95" s="557"/>
      <c r="H95" s="553" t="s">
        <v>758</v>
      </c>
      <c r="I95" s="554"/>
      <c r="J95" s="550"/>
      <c r="K95" s="313"/>
      <c r="L95" s="313"/>
      <c r="M95" s="436" t="s">
        <v>968</v>
      </c>
      <c r="N95" s="441">
        <v>4000000</v>
      </c>
      <c r="O95" s="367">
        <v>0</v>
      </c>
      <c r="P95" s="555" t="s">
        <v>221</v>
      </c>
      <c r="Q95" s="556"/>
      <c r="R95" s="557"/>
      <c r="S95" s="302" t="s">
        <v>149</v>
      </c>
      <c r="T95" s="303" t="s">
        <v>58</v>
      </c>
      <c r="U95" s="468">
        <v>1</v>
      </c>
      <c r="V95" s="170">
        <v>1</v>
      </c>
      <c r="W95" s="398"/>
      <c r="X95" s="356">
        <f t="shared" si="22"/>
        <v>0</v>
      </c>
      <c r="Y95" s="42">
        <f t="shared" si="23"/>
        <v>0</v>
      </c>
      <c r="Z95" s="311"/>
      <c r="AA95" s="275"/>
      <c r="AB95" s="275"/>
      <c r="AC95" s="356" t="e">
        <f t="shared" si="24"/>
        <v>#DIV/0!</v>
      </c>
      <c r="AD95" s="42" t="e">
        <f t="shared" si="25"/>
        <v>#DIV/0!</v>
      </c>
      <c r="AE95" s="304"/>
      <c r="AF95" s="304"/>
      <c r="AG95" s="356" t="e">
        <f t="shared" si="26"/>
        <v>#DIV/0!</v>
      </c>
      <c r="AH95" s="42" t="e">
        <f t="shared" si="27"/>
        <v>#DIV/0!</v>
      </c>
      <c r="AI95" s="304"/>
      <c r="AJ95" s="304"/>
      <c r="AK95" s="356" t="e">
        <f t="shared" si="28"/>
        <v>#DIV/0!</v>
      </c>
      <c r="AL95" s="42" t="e">
        <f t="shared" si="29"/>
        <v>#DIV/0!</v>
      </c>
      <c r="AM95" s="304"/>
      <c r="AN95" s="304"/>
      <c r="AO95" s="356" t="e">
        <f t="shared" si="30"/>
        <v>#DIV/0!</v>
      </c>
      <c r="AP95" s="42" t="e">
        <f t="shared" si="31"/>
        <v>#DIV/0!</v>
      </c>
    </row>
    <row r="96" spans="1:42" s="17" customFormat="1" ht="194.25" customHeight="1" x14ac:dyDescent="0.25">
      <c r="A96" s="306" t="s">
        <v>168</v>
      </c>
      <c r="B96" s="549" t="s">
        <v>220</v>
      </c>
      <c r="C96" s="550"/>
      <c r="D96" s="315" t="s">
        <v>91</v>
      </c>
      <c r="E96" s="307" t="s">
        <v>158</v>
      </c>
      <c r="F96" s="649" t="s">
        <v>193</v>
      </c>
      <c r="G96" s="557"/>
      <c r="H96" s="553" t="s">
        <v>759</v>
      </c>
      <c r="I96" s="554"/>
      <c r="J96" s="550"/>
      <c r="K96" s="313"/>
      <c r="L96" s="313"/>
      <c r="M96" s="436" t="s">
        <v>969</v>
      </c>
      <c r="N96" s="441">
        <v>0</v>
      </c>
      <c r="O96" s="367">
        <v>0</v>
      </c>
      <c r="P96" s="555" t="s">
        <v>221</v>
      </c>
      <c r="Q96" s="556"/>
      <c r="R96" s="557"/>
      <c r="S96" s="302" t="s">
        <v>149</v>
      </c>
      <c r="T96" s="303" t="s">
        <v>58</v>
      </c>
      <c r="U96" s="468">
        <v>1</v>
      </c>
      <c r="V96" s="170">
        <v>1</v>
      </c>
      <c r="W96" s="398"/>
      <c r="X96" s="356">
        <f t="shared" si="22"/>
        <v>0</v>
      </c>
      <c r="Y96" s="42">
        <f t="shared" si="23"/>
        <v>0</v>
      </c>
      <c r="Z96" s="311"/>
      <c r="AA96" s="275"/>
      <c r="AB96" s="275"/>
      <c r="AC96" s="356" t="e">
        <f t="shared" si="24"/>
        <v>#DIV/0!</v>
      </c>
      <c r="AD96" s="42" t="e">
        <f t="shared" si="25"/>
        <v>#DIV/0!</v>
      </c>
      <c r="AE96" s="304"/>
      <c r="AF96" s="304"/>
      <c r="AG96" s="356" t="e">
        <f t="shared" si="26"/>
        <v>#DIV/0!</v>
      </c>
      <c r="AH96" s="42" t="e">
        <f t="shared" si="27"/>
        <v>#DIV/0!</v>
      </c>
      <c r="AI96" s="304"/>
      <c r="AJ96" s="304"/>
      <c r="AK96" s="356" t="e">
        <f t="shared" si="28"/>
        <v>#DIV/0!</v>
      </c>
      <c r="AL96" s="42" t="e">
        <f t="shared" si="29"/>
        <v>#DIV/0!</v>
      </c>
      <c r="AM96" s="304"/>
      <c r="AN96" s="304"/>
      <c r="AO96" s="356" t="e">
        <f t="shared" si="30"/>
        <v>#DIV/0!</v>
      </c>
      <c r="AP96" s="42" t="e">
        <f t="shared" si="31"/>
        <v>#DIV/0!</v>
      </c>
    </row>
    <row r="97" spans="1:42" s="17" customFormat="1" ht="194.25" customHeight="1" x14ac:dyDescent="0.25">
      <c r="A97" s="306" t="s">
        <v>168</v>
      </c>
      <c r="B97" s="549" t="s">
        <v>220</v>
      </c>
      <c r="C97" s="550"/>
      <c r="D97" s="315" t="s">
        <v>91</v>
      </c>
      <c r="E97" s="307" t="s">
        <v>158</v>
      </c>
      <c r="F97" s="649" t="s">
        <v>193</v>
      </c>
      <c r="G97" s="557"/>
      <c r="H97" s="553" t="s">
        <v>760</v>
      </c>
      <c r="I97" s="554"/>
      <c r="J97" s="550"/>
      <c r="K97" s="313"/>
      <c r="L97" s="313"/>
      <c r="M97" s="436" t="s">
        <v>970</v>
      </c>
      <c r="N97" s="441">
        <v>11856000</v>
      </c>
      <c r="O97" s="367">
        <v>6229812</v>
      </c>
      <c r="P97" s="555" t="s">
        <v>221</v>
      </c>
      <c r="Q97" s="556"/>
      <c r="R97" s="557"/>
      <c r="S97" s="302" t="s">
        <v>149</v>
      </c>
      <c r="T97" s="303" t="s">
        <v>58</v>
      </c>
      <c r="U97" s="468">
        <v>1</v>
      </c>
      <c r="V97" s="170">
        <v>1</v>
      </c>
      <c r="W97" s="398"/>
      <c r="X97" s="356">
        <f t="shared" si="22"/>
        <v>0</v>
      </c>
      <c r="Y97" s="42">
        <f t="shared" si="23"/>
        <v>0</v>
      </c>
      <c r="Z97" s="311"/>
      <c r="AA97" s="275"/>
      <c r="AB97" s="275"/>
      <c r="AC97" s="356" t="e">
        <f t="shared" si="24"/>
        <v>#DIV/0!</v>
      </c>
      <c r="AD97" s="42" t="e">
        <f t="shared" si="25"/>
        <v>#DIV/0!</v>
      </c>
      <c r="AE97" s="304"/>
      <c r="AF97" s="304"/>
      <c r="AG97" s="356" t="e">
        <f t="shared" si="26"/>
        <v>#DIV/0!</v>
      </c>
      <c r="AH97" s="42" t="e">
        <f t="shared" si="27"/>
        <v>#DIV/0!</v>
      </c>
      <c r="AI97" s="304"/>
      <c r="AJ97" s="304"/>
      <c r="AK97" s="356" t="e">
        <f t="shared" si="28"/>
        <v>#DIV/0!</v>
      </c>
      <c r="AL97" s="42" t="e">
        <f t="shared" si="29"/>
        <v>#DIV/0!</v>
      </c>
      <c r="AM97" s="304"/>
      <c r="AN97" s="304"/>
      <c r="AO97" s="356" t="e">
        <f t="shared" si="30"/>
        <v>#DIV/0!</v>
      </c>
      <c r="AP97" s="42" t="e">
        <f t="shared" si="31"/>
        <v>#DIV/0!</v>
      </c>
    </row>
    <row r="98" spans="1:42" s="17" customFormat="1" ht="194.25" customHeight="1" x14ac:dyDescent="0.25">
      <c r="A98" s="306" t="s">
        <v>168</v>
      </c>
      <c r="B98" s="549" t="s">
        <v>220</v>
      </c>
      <c r="C98" s="550"/>
      <c r="D98" s="315" t="s">
        <v>91</v>
      </c>
      <c r="E98" s="307" t="s">
        <v>158</v>
      </c>
      <c r="F98" s="649" t="s">
        <v>193</v>
      </c>
      <c r="G98" s="557"/>
      <c r="H98" s="553" t="s">
        <v>761</v>
      </c>
      <c r="I98" s="554"/>
      <c r="J98" s="550"/>
      <c r="K98" s="313"/>
      <c r="L98" s="313"/>
      <c r="M98" s="436" t="s">
        <v>966</v>
      </c>
      <c r="N98" s="441">
        <v>3500000</v>
      </c>
      <c r="O98" s="367">
        <v>0</v>
      </c>
      <c r="P98" s="555" t="s">
        <v>221</v>
      </c>
      <c r="Q98" s="556"/>
      <c r="R98" s="557"/>
      <c r="S98" s="302" t="s">
        <v>149</v>
      </c>
      <c r="T98" s="303" t="s">
        <v>58</v>
      </c>
      <c r="U98" s="468">
        <v>1</v>
      </c>
      <c r="V98" s="170">
        <v>1</v>
      </c>
      <c r="W98" s="398"/>
      <c r="X98" s="356">
        <f t="shared" si="22"/>
        <v>0</v>
      </c>
      <c r="Y98" s="42">
        <f t="shared" si="23"/>
        <v>0</v>
      </c>
      <c r="Z98" s="311"/>
      <c r="AA98" s="275"/>
      <c r="AB98" s="275"/>
      <c r="AC98" s="356" t="e">
        <f t="shared" si="24"/>
        <v>#DIV/0!</v>
      </c>
      <c r="AD98" s="42" t="e">
        <f t="shared" si="25"/>
        <v>#DIV/0!</v>
      </c>
      <c r="AE98" s="304"/>
      <c r="AF98" s="304"/>
      <c r="AG98" s="356" t="e">
        <f t="shared" si="26"/>
        <v>#DIV/0!</v>
      </c>
      <c r="AH98" s="42" t="e">
        <f t="shared" si="27"/>
        <v>#DIV/0!</v>
      </c>
      <c r="AI98" s="304"/>
      <c r="AJ98" s="304"/>
      <c r="AK98" s="356" t="e">
        <f t="shared" si="28"/>
        <v>#DIV/0!</v>
      </c>
      <c r="AL98" s="42" t="e">
        <f t="shared" si="29"/>
        <v>#DIV/0!</v>
      </c>
      <c r="AM98" s="304"/>
      <c r="AN98" s="304"/>
      <c r="AO98" s="356" t="e">
        <f t="shared" si="30"/>
        <v>#DIV/0!</v>
      </c>
      <c r="AP98" s="42" t="e">
        <f t="shared" si="31"/>
        <v>#DIV/0!</v>
      </c>
    </row>
    <row r="99" spans="1:42" s="17" customFormat="1" ht="194.25" customHeight="1" x14ac:dyDescent="0.25">
      <c r="A99" s="306" t="s">
        <v>168</v>
      </c>
      <c r="B99" s="549" t="s">
        <v>220</v>
      </c>
      <c r="C99" s="550"/>
      <c r="D99" s="315" t="s">
        <v>91</v>
      </c>
      <c r="E99" s="307" t="s">
        <v>158</v>
      </c>
      <c r="F99" s="649" t="s">
        <v>193</v>
      </c>
      <c r="G99" s="557"/>
      <c r="H99" s="553" t="s">
        <v>762</v>
      </c>
      <c r="I99" s="554"/>
      <c r="J99" s="550"/>
      <c r="K99" s="313"/>
      <c r="L99" s="313"/>
      <c r="M99" s="436" t="s">
        <v>966</v>
      </c>
      <c r="N99" s="441">
        <v>7000000</v>
      </c>
      <c r="O99" s="367">
        <v>0</v>
      </c>
      <c r="P99" s="555" t="s">
        <v>221</v>
      </c>
      <c r="Q99" s="556"/>
      <c r="R99" s="557"/>
      <c r="S99" s="302" t="s">
        <v>149</v>
      </c>
      <c r="T99" s="303" t="s">
        <v>58</v>
      </c>
      <c r="U99" s="468">
        <v>1</v>
      </c>
      <c r="V99" s="170">
        <v>1</v>
      </c>
      <c r="W99" s="398"/>
      <c r="X99" s="356">
        <f t="shared" si="22"/>
        <v>0</v>
      </c>
      <c r="Y99" s="42">
        <f t="shared" si="23"/>
        <v>0</v>
      </c>
      <c r="Z99" s="311"/>
      <c r="AA99" s="275"/>
      <c r="AB99" s="275"/>
      <c r="AC99" s="356" t="e">
        <f t="shared" si="24"/>
        <v>#DIV/0!</v>
      </c>
      <c r="AD99" s="42" t="e">
        <f t="shared" si="25"/>
        <v>#DIV/0!</v>
      </c>
      <c r="AE99" s="304"/>
      <c r="AF99" s="304"/>
      <c r="AG99" s="356" t="e">
        <f t="shared" si="26"/>
        <v>#DIV/0!</v>
      </c>
      <c r="AH99" s="42" t="e">
        <f t="shared" si="27"/>
        <v>#DIV/0!</v>
      </c>
      <c r="AI99" s="304"/>
      <c r="AJ99" s="304"/>
      <c r="AK99" s="356" t="e">
        <f t="shared" si="28"/>
        <v>#DIV/0!</v>
      </c>
      <c r="AL99" s="42" t="e">
        <f t="shared" si="29"/>
        <v>#DIV/0!</v>
      </c>
      <c r="AM99" s="304"/>
      <c r="AN99" s="304"/>
      <c r="AO99" s="356" t="e">
        <f t="shared" si="30"/>
        <v>#DIV/0!</v>
      </c>
      <c r="AP99" s="42" t="e">
        <f t="shared" si="31"/>
        <v>#DIV/0!</v>
      </c>
    </row>
    <row r="100" spans="1:42" s="17" customFormat="1" ht="194.25" customHeight="1" x14ac:dyDescent="0.25">
      <c r="A100" s="306" t="s">
        <v>168</v>
      </c>
      <c r="B100" s="549" t="s">
        <v>220</v>
      </c>
      <c r="C100" s="550"/>
      <c r="D100" s="315" t="s">
        <v>91</v>
      </c>
      <c r="E100" s="307" t="s">
        <v>158</v>
      </c>
      <c r="F100" s="649" t="s">
        <v>193</v>
      </c>
      <c r="G100" s="557"/>
      <c r="H100" s="578" t="s">
        <v>1242</v>
      </c>
      <c r="I100" s="554"/>
      <c r="J100" s="550"/>
      <c r="K100" s="423" t="s">
        <v>987</v>
      </c>
      <c r="L100" s="423" t="s">
        <v>987</v>
      </c>
      <c r="M100" s="436" t="s">
        <v>971</v>
      </c>
      <c r="N100" s="441">
        <v>7000000</v>
      </c>
      <c r="O100" s="367">
        <v>0</v>
      </c>
      <c r="P100" s="555" t="s">
        <v>221</v>
      </c>
      <c r="Q100" s="556"/>
      <c r="R100" s="557"/>
      <c r="S100" s="302" t="s">
        <v>149</v>
      </c>
      <c r="T100" s="303" t="s">
        <v>58</v>
      </c>
      <c r="U100" s="468">
        <v>1</v>
      </c>
      <c r="V100" s="170">
        <v>1</v>
      </c>
      <c r="W100" s="398"/>
      <c r="X100" s="356">
        <f t="shared" si="22"/>
        <v>0</v>
      </c>
      <c r="Y100" s="42">
        <f t="shared" si="23"/>
        <v>0</v>
      </c>
      <c r="Z100" s="311"/>
      <c r="AA100" s="275"/>
      <c r="AB100" s="275"/>
      <c r="AC100" s="356" t="e">
        <f t="shared" si="24"/>
        <v>#DIV/0!</v>
      </c>
      <c r="AD100" s="42" t="e">
        <f t="shared" si="25"/>
        <v>#DIV/0!</v>
      </c>
      <c r="AE100" s="304"/>
      <c r="AF100" s="304"/>
      <c r="AG100" s="356" t="e">
        <f t="shared" si="26"/>
        <v>#DIV/0!</v>
      </c>
      <c r="AH100" s="42" t="e">
        <f t="shared" si="27"/>
        <v>#DIV/0!</v>
      </c>
      <c r="AI100" s="304"/>
      <c r="AJ100" s="304"/>
      <c r="AK100" s="356" t="e">
        <f t="shared" si="28"/>
        <v>#DIV/0!</v>
      </c>
      <c r="AL100" s="42" t="e">
        <f t="shared" si="29"/>
        <v>#DIV/0!</v>
      </c>
      <c r="AM100" s="304"/>
      <c r="AN100" s="304"/>
      <c r="AO100" s="356" t="e">
        <f t="shared" si="30"/>
        <v>#DIV/0!</v>
      </c>
      <c r="AP100" s="42" t="e">
        <f t="shared" si="31"/>
        <v>#DIV/0!</v>
      </c>
    </row>
    <row r="101" spans="1:42" s="305" customFormat="1" ht="243" customHeight="1" x14ac:dyDescent="0.25">
      <c r="A101" s="306" t="s">
        <v>78</v>
      </c>
      <c r="B101" s="549" t="s">
        <v>132</v>
      </c>
      <c r="C101" s="550"/>
      <c r="D101" s="315" t="s">
        <v>91</v>
      </c>
      <c r="E101" s="452" t="str">
        <f t="shared" ref="E101:E107" si="32">+$J$18</f>
        <v>71 - Incrementar a un 90% la sostenibilidad del SIG en el Gobierno Distrital</v>
      </c>
      <c r="F101" s="649" t="s">
        <v>145</v>
      </c>
      <c r="G101" s="557"/>
      <c r="H101" s="553" t="s">
        <v>133</v>
      </c>
      <c r="I101" s="554"/>
      <c r="J101" s="550"/>
      <c r="K101" s="469">
        <v>43466</v>
      </c>
      <c r="L101" s="469">
        <v>43830</v>
      </c>
      <c r="M101" s="470" t="s">
        <v>763</v>
      </c>
      <c r="N101" s="471">
        <v>217139408</v>
      </c>
      <c r="O101" s="308"/>
      <c r="P101" s="555" t="s">
        <v>134</v>
      </c>
      <c r="Q101" s="556"/>
      <c r="R101" s="557"/>
      <c r="S101" s="302" t="s">
        <v>149</v>
      </c>
      <c r="T101" s="303" t="s">
        <v>110</v>
      </c>
      <c r="U101" s="294" t="s">
        <v>1118</v>
      </c>
      <c r="V101" s="398">
        <v>1</v>
      </c>
      <c r="W101" s="398"/>
      <c r="X101" s="356">
        <f t="shared" si="22"/>
        <v>0</v>
      </c>
      <c r="Y101" s="42">
        <f t="shared" si="23"/>
        <v>0</v>
      </c>
      <c r="Z101" s="311"/>
      <c r="AA101" s="275"/>
      <c r="AB101" s="275"/>
      <c r="AC101" s="356" t="e">
        <f t="shared" si="24"/>
        <v>#DIV/0!</v>
      </c>
      <c r="AD101" s="42" t="e">
        <f t="shared" si="25"/>
        <v>#DIV/0!</v>
      </c>
      <c r="AE101" s="304"/>
      <c r="AF101" s="304"/>
      <c r="AG101" s="356" t="e">
        <f t="shared" si="26"/>
        <v>#DIV/0!</v>
      </c>
      <c r="AH101" s="42" t="e">
        <f t="shared" si="27"/>
        <v>#DIV/0!</v>
      </c>
      <c r="AI101" s="304"/>
      <c r="AJ101" s="304"/>
      <c r="AK101" s="356" t="e">
        <f t="shared" si="28"/>
        <v>#DIV/0!</v>
      </c>
      <c r="AL101" s="42" t="e">
        <f t="shared" si="29"/>
        <v>#DIV/0!</v>
      </c>
      <c r="AM101" s="304"/>
      <c r="AN101" s="304"/>
      <c r="AO101" s="356" t="e">
        <f t="shared" si="30"/>
        <v>#DIV/0!</v>
      </c>
      <c r="AP101" s="42" t="e">
        <f t="shared" si="31"/>
        <v>#DIV/0!</v>
      </c>
    </row>
    <row r="102" spans="1:42" s="305" customFormat="1" ht="217.5" customHeight="1" x14ac:dyDescent="0.25">
      <c r="A102" s="309" t="s">
        <v>78</v>
      </c>
      <c r="B102" s="549" t="s">
        <v>132</v>
      </c>
      <c r="C102" s="550"/>
      <c r="D102" s="315" t="s">
        <v>91</v>
      </c>
      <c r="E102" s="452" t="str">
        <f t="shared" si="32"/>
        <v>71 - Incrementar a un 90% la sostenibilidad del SIG en el Gobierno Distrital</v>
      </c>
      <c r="F102" s="649" t="s">
        <v>145</v>
      </c>
      <c r="G102" s="557"/>
      <c r="H102" s="553" t="s">
        <v>135</v>
      </c>
      <c r="I102" s="554"/>
      <c r="J102" s="550"/>
      <c r="K102" s="469">
        <v>43466</v>
      </c>
      <c r="L102" s="469">
        <v>43830</v>
      </c>
      <c r="M102" s="470" t="s">
        <v>764</v>
      </c>
      <c r="N102" s="471">
        <v>44605000</v>
      </c>
      <c r="O102" s="308"/>
      <c r="P102" s="555" t="s">
        <v>134</v>
      </c>
      <c r="Q102" s="556"/>
      <c r="R102" s="557"/>
      <c r="S102" s="302" t="s">
        <v>149</v>
      </c>
      <c r="T102" s="303" t="s">
        <v>110</v>
      </c>
      <c r="U102" s="294" t="s">
        <v>1189</v>
      </c>
      <c r="V102" s="398">
        <v>1</v>
      </c>
      <c r="W102" s="398"/>
      <c r="X102" s="356">
        <f t="shared" si="22"/>
        <v>0</v>
      </c>
      <c r="Y102" s="42">
        <f t="shared" si="23"/>
        <v>0</v>
      </c>
      <c r="Z102" s="311"/>
      <c r="AA102" s="275"/>
      <c r="AB102" s="275"/>
      <c r="AC102" s="356" t="e">
        <f t="shared" si="24"/>
        <v>#DIV/0!</v>
      </c>
      <c r="AD102" s="42" t="e">
        <f t="shared" si="25"/>
        <v>#DIV/0!</v>
      </c>
      <c r="AE102" s="304"/>
      <c r="AF102" s="304"/>
      <c r="AG102" s="356" t="e">
        <f t="shared" si="26"/>
        <v>#DIV/0!</v>
      </c>
      <c r="AH102" s="42" t="e">
        <f t="shared" si="27"/>
        <v>#DIV/0!</v>
      </c>
      <c r="AI102" s="304"/>
      <c r="AJ102" s="304"/>
      <c r="AK102" s="356" t="e">
        <f t="shared" si="28"/>
        <v>#DIV/0!</v>
      </c>
      <c r="AL102" s="42" t="e">
        <f t="shared" si="29"/>
        <v>#DIV/0!</v>
      </c>
      <c r="AM102" s="304"/>
      <c r="AN102" s="304"/>
      <c r="AO102" s="356" t="e">
        <f t="shared" si="30"/>
        <v>#DIV/0!</v>
      </c>
      <c r="AP102" s="42" t="e">
        <f t="shared" si="31"/>
        <v>#DIV/0!</v>
      </c>
    </row>
    <row r="103" spans="1:42" s="305" customFormat="1" ht="194.25" customHeight="1" x14ac:dyDescent="0.25">
      <c r="A103" s="309" t="s">
        <v>78</v>
      </c>
      <c r="B103" s="549" t="s">
        <v>132</v>
      </c>
      <c r="C103" s="550"/>
      <c r="D103" s="315" t="s">
        <v>91</v>
      </c>
      <c r="E103" s="452" t="str">
        <f t="shared" si="32"/>
        <v>71 - Incrementar a un 90% la sostenibilidad del SIG en el Gobierno Distrital</v>
      </c>
      <c r="F103" s="649" t="s">
        <v>145</v>
      </c>
      <c r="G103" s="557"/>
      <c r="H103" s="553" t="s">
        <v>136</v>
      </c>
      <c r="I103" s="554"/>
      <c r="J103" s="550"/>
      <c r="K103" s="469">
        <v>43466</v>
      </c>
      <c r="L103" s="469">
        <v>43830</v>
      </c>
      <c r="M103" s="470" t="s">
        <v>764</v>
      </c>
      <c r="N103" s="471"/>
      <c r="O103" s="308"/>
      <c r="P103" s="555" t="s">
        <v>134</v>
      </c>
      <c r="Q103" s="556"/>
      <c r="R103" s="557"/>
      <c r="S103" s="302" t="s">
        <v>149</v>
      </c>
      <c r="T103" s="303" t="s">
        <v>110</v>
      </c>
      <c r="U103" s="294" t="s">
        <v>1189</v>
      </c>
      <c r="V103" s="398">
        <v>1</v>
      </c>
      <c r="W103" s="398"/>
      <c r="X103" s="356">
        <f t="shared" si="22"/>
        <v>0</v>
      </c>
      <c r="Y103" s="42">
        <f t="shared" si="23"/>
        <v>0</v>
      </c>
      <c r="Z103" s="311"/>
      <c r="AA103" s="275"/>
      <c r="AB103" s="275"/>
      <c r="AC103" s="356" t="e">
        <f t="shared" si="24"/>
        <v>#DIV/0!</v>
      </c>
      <c r="AD103" s="42" t="e">
        <f t="shared" si="25"/>
        <v>#DIV/0!</v>
      </c>
      <c r="AE103" s="304"/>
      <c r="AF103" s="304"/>
      <c r="AG103" s="356" t="e">
        <f t="shared" si="26"/>
        <v>#DIV/0!</v>
      </c>
      <c r="AH103" s="42" t="e">
        <f t="shared" si="27"/>
        <v>#DIV/0!</v>
      </c>
      <c r="AI103" s="304"/>
      <c r="AJ103" s="304"/>
      <c r="AK103" s="356" t="e">
        <f t="shared" si="28"/>
        <v>#DIV/0!</v>
      </c>
      <c r="AL103" s="42" t="e">
        <f t="shared" si="29"/>
        <v>#DIV/0!</v>
      </c>
      <c r="AM103" s="304"/>
      <c r="AN103" s="304"/>
      <c r="AO103" s="356" t="e">
        <f t="shared" si="30"/>
        <v>#DIV/0!</v>
      </c>
      <c r="AP103" s="42" t="e">
        <f t="shared" si="31"/>
        <v>#DIV/0!</v>
      </c>
    </row>
    <row r="104" spans="1:42" s="305" customFormat="1" ht="194.25" customHeight="1" x14ac:dyDescent="0.25">
      <c r="A104" s="309" t="s">
        <v>78</v>
      </c>
      <c r="B104" s="549" t="s">
        <v>132</v>
      </c>
      <c r="C104" s="550"/>
      <c r="D104" s="315" t="s">
        <v>91</v>
      </c>
      <c r="E104" s="452" t="str">
        <f t="shared" si="32"/>
        <v>71 - Incrementar a un 90% la sostenibilidad del SIG en el Gobierno Distrital</v>
      </c>
      <c r="F104" s="649" t="s">
        <v>145</v>
      </c>
      <c r="G104" s="557"/>
      <c r="H104" s="553" t="s">
        <v>137</v>
      </c>
      <c r="I104" s="554"/>
      <c r="J104" s="550"/>
      <c r="K104" s="469">
        <v>43466</v>
      </c>
      <c r="L104" s="469">
        <v>43830</v>
      </c>
      <c r="M104" s="470" t="s">
        <v>765</v>
      </c>
      <c r="N104" s="471"/>
      <c r="O104" s="308"/>
      <c r="P104" s="555" t="s">
        <v>134</v>
      </c>
      <c r="Q104" s="556"/>
      <c r="R104" s="557"/>
      <c r="S104" s="302" t="s">
        <v>149</v>
      </c>
      <c r="T104" s="303" t="s">
        <v>110</v>
      </c>
      <c r="U104" s="294" t="s">
        <v>878</v>
      </c>
      <c r="V104" s="398">
        <v>1</v>
      </c>
      <c r="W104" s="398"/>
      <c r="X104" s="356">
        <f t="shared" si="22"/>
        <v>0</v>
      </c>
      <c r="Y104" s="42">
        <f t="shared" si="23"/>
        <v>0</v>
      </c>
      <c r="Z104" s="311"/>
      <c r="AA104" s="275"/>
      <c r="AB104" s="275"/>
      <c r="AC104" s="356" t="e">
        <f t="shared" si="24"/>
        <v>#DIV/0!</v>
      </c>
      <c r="AD104" s="42" t="e">
        <f t="shared" si="25"/>
        <v>#DIV/0!</v>
      </c>
      <c r="AE104" s="304"/>
      <c r="AF104" s="304"/>
      <c r="AG104" s="356" t="e">
        <f t="shared" si="26"/>
        <v>#DIV/0!</v>
      </c>
      <c r="AH104" s="42" t="e">
        <f t="shared" si="27"/>
        <v>#DIV/0!</v>
      </c>
      <c r="AI104" s="304"/>
      <c r="AJ104" s="304"/>
      <c r="AK104" s="356" t="e">
        <f t="shared" si="28"/>
        <v>#DIV/0!</v>
      </c>
      <c r="AL104" s="42" t="e">
        <f t="shared" si="29"/>
        <v>#DIV/0!</v>
      </c>
      <c r="AM104" s="304"/>
      <c r="AN104" s="304"/>
      <c r="AO104" s="356" t="e">
        <f t="shared" si="30"/>
        <v>#DIV/0!</v>
      </c>
      <c r="AP104" s="42" t="e">
        <f t="shared" si="31"/>
        <v>#DIV/0!</v>
      </c>
    </row>
    <row r="105" spans="1:42" s="305" customFormat="1" ht="194.25" customHeight="1" x14ac:dyDescent="0.25">
      <c r="A105" s="309" t="s">
        <v>78</v>
      </c>
      <c r="B105" s="549" t="s">
        <v>132</v>
      </c>
      <c r="C105" s="550"/>
      <c r="D105" s="315" t="s">
        <v>91</v>
      </c>
      <c r="E105" s="452" t="str">
        <f t="shared" si="32"/>
        <v>71 - Incrementar a un 90% la sostenibilidad del SIG en el Gobierno Distrital</v>
      </c>
      <c r="F105" s="649" t="s">
        <v>145</v>
      </c>
      <c r="G105" s="557"/>
      <c r="H105" s="553" t="s">
        <v>138</v>
      </c>
      <c r="I105" s="554"/>
      <c r="J105" s="550"/>
      <c r="K105" s="469">
        <v>43466</v>
      </c>
      <c r="L105" s="469">
        <v>43830</v>
      </c>
      <c r="M105" s="470" t="s">
        <v>765</v>
      </c>
      <c r="N105" s="471"/>
      <c r="O105" s="308"/>
      <c r="P105" s="555" t="s">
        <v>134</v>
      </c>
      <c r="Q105" s="556"/>
      <c r="R105" s="557"/>
      <c r="S105" s="302" t="s">
        <v>149</v>
      </c>
      <c r="T105" s="303" t="s">
        <v>110</v>
      </c>
      <c r="U105" s="294" t="s">
        <v>878</v>
      </c>
      <c r="V105" s="398">
        <v>1</v>
      </c>
      <c r="W105" s="398"/>
      <c r="X105" s="356">
        <f t="shared" si="22"/>
        <v>0</v>
      </c>
      <c r="Y105" s="42">
        <f t="shared" si="23"/>
        <v>0</v>
      </c>
      <c r="Z105" s="311"/>
      <c r="AA105" s="275"/>
      <c r="AB105" s="275"/>
      <c r="AC105" s="356" t="e">
        <f t="shared" si="24"/>
        <v>#DIV/0!</v>
      </c>
      <c r="AD105" s="42" t="e">
        <f t="shared" si="25"/>
        <v>#DIV/0!</v>
      </c>
      <c r="AE105" s="304"/>
      <c r="AF105" s="304"/>
      <c r="AG105" s="356" t="e">
        <f t="shared" si="26"/>
        <v>#DIV/0!</v>
      </c>
      <c r="AH105" s="42" t="e">
        <f t="shared" si="27"/>
        <v>#DIV/0!</v>
      </c>
      <c r="AI105" s="304"/>
      <c r="AJ105" s="304"/>
      <c r="AK105" s="356" t="e">
        <f t="shared" si="28"/>
        <v>#DIV/0!</v>
      </c>
      <c r="AL105" s="42" t="e">
        <f t="shared" si="29"/>
        <v>#DIV/0!</v>
      </c>
      <c r="AM105" s="304"/>
      <c r="AN105" s="304"/>
      <c r="AO105" s="356" t="e">
        <f t="shared" si="30"/>
        <v>#DIV/0!</v>
      </c>
      <c r="AP105" s="42" t="e">
        <f t="shared" si="31"/>
        <v>#DIV/0!</v>
      </c>
    </row>
    <row r="106" spans="1:42" s="305" customFormat="1" ht="231.75" customHeight="1" x14ac:dyDescent="0.25">
      <c r="A106" s="309" t="s">
        <v>78</v>
      </c>
      <c r="B106" s="549" t="s">
        <v>84</v>
      </c>
      <c r="C106" s="550"/>
      <c r="D106" s="411" t="str">
        <f>+Hoja1!D48</f>
        <v>Conservación de sedes</v>
      </c>
      <c r="E106" s="412" t="str">
        <f t="shared" si="32"/>
        <v>71 - Incrementar a un 90% la sostenibilidad del SIG en el Gobierno Distrital</v>
      </c>
      <c r="F106" s="551" t="str">
        <f>+Hoja1!C48</f>
        <v>Conservar el 100% de las sedes de la Secretaría Distrital de Cultura, Recreación y Deporte, a través del cuidado, mantenimiento y protección de los espacios físicos.</v>
      </c>
      <c r="G106" s="550"/>
      <c r="H106" s="553" t="str">
        <f>+Hoja1!H48</f>
        <v>Servicio de Interventoría a la ejecución de obras de mantenimiento, restauración o de adecuación en los inmuebles a cargo de la Secretaría de Cultura, Recreación y Deporte.</v>
      </c>
      <c r="I106" s="554"/>
      <c r="J106" s="550"/>
      <c r="K106" s="368">
        <f>+Hoja1!X48</f>
        <v>43920</v>
      </c>
      <c r="L106" s="368">
        <f>+Hoja1!AC48</f>
        <v>44280</v>
      </c>
      <c r="M106" s="435"/>
      <c r="N106" s="442">
        <f>+Hoja1!F48</f>
        <v>26279000</v>
      </c>
      <c r="O106" s="369"/>
      <c r="P106" s="555" t="s">
        <v>107</v>
      </c>
      <c r="Q106" s="556"/>
      <c r="R106" s="557"/>
      <c r="S106" s="302" t="s">
        <v>151</v>
      </c>
      <c r="T106" s="303" t="s">
        <v>58</v>
      </c>
      <c r="U106" s="294">
        <v>1</v>
      </c>
      <c r="V106" s="398">
        <v>1</v>
      </c>
      <c r="W106" s="398"/>
      <c r="X106" s="356">
        <f t="shared" si="22"/>
        <v>0</v>
      </c>
      <c r="Y106" s="42">
        <f t="shared" si="23"/>
        <v>0</v>
      </c>
      <c r="Z106" s="311"/>
      <c r="AA106" s="275"/>
      <c r="AB106" s="275"/>
      <c r="AC106" s="356" t="e">
        <f t="shared" si="24"/>
        <v>#DIV/0!</v>
      </c>
      <c r="AD106" s="42" t="e">
        <f t="shared" si="25"/>
        <v>#DIV/0!</v>
      </c>
      <c r="AE106" s="304"/>
      <c r="AF106" s="304"/>
      <c r="AG106" s="356" t="e">
        <f t="shared" si="26"/>
        <v>#DIV/0!</v>
      </c>
      <c r="AH106" s="42" t="e">
        <f t="shared" si="27"/>
        <v>#DIV/0!</v>
      </c>
      <c r="AI106" s="304"/>
      <c r="AJ106" s="304"/>
      <c r="AK106" s="356" t="e">
        <f t="shared" si="28"/>
        <v>#DIV/0!</v>
      </c>
      <c r="AL106" s="42" t="e">
        <f t="shared" si="29"/>
        <v>#DIV/0!</v>
      </c>
      <c r="AM106" s="304"/>
      <c r="AN106" s="304"/>
      <c r="AO106" s="356" t="e">
        <f t="shared" si="30"/>
        <v>#DIV/0!</v>
      </c>
      <c r="AP106" s="42" t="e">
        <f t="shared" si="31"/>
        <v>#DIV/0!</v>
      </c>
    </row>
    <row r="107" spans="1:42" s="305" customFormat="1" ht="252.75" customHeight="1" x14ac:dyDescent="0.25">
      <c r="A107" s="309" t="s">
        <v>78</v>
      </c>
      <c r="B107" s="549" t="s">
        <v>84</v>
      </c>
      <c r="C107" s="550"/>
      <c r="D107" s="411" t="str">
        <f>+Hoja1!D49</f>
        <v>Conservación de sedes</v>
      </c>
      <c r="E107" s="412" t="str">
        <f t="shared" si="32"/>
        <v>71 - Incrementar a un 90% la sostenibilidad del SIG en el Gobierno Distrital</v>
      </c>
      <c r="F107" s="551" t="str">
        <f>+Hoja1!C49</f>
        <v>Conservar el 100% de las sedes de la Secretaría Distrital de Cultura, Recreación y Deporte, a través del cuidado, mantenimiento y protección de los espacios físicos.</v>
      </c>
      <c r="G107" s="550"/>
      <c r="H107" s="553" t="str">
        <f>+Hoja1!H49</f>
        <v>Identificación, planeación y ejecución de actividades de mantenimiento, restauración y/o de intervención especializada a los inmuebles a cargo de la Secretaría Distrital de Cultura, Recreación y Deporte</v>
      </c>
      <c r="I107" s="554"/>
      <c r="J107" s="550"/>
      <c r="K107" s="368">
        <f>+Hoja1!X49</f>
        <v>43920</v>
      </c>
      <c r="L107" s="368">
        <f>+Hoja1!AC49</f>
        <v>44280</v>
      </c>
      <c r="M107" s="435"/>
      <c r="N107" s="442">
        <f>+Hoja1!F49</f>
        <v>203252455</v>
      </c>
      <c r="O107" s="369"/>
      <c r="P107" s="555" t="s">
        <v>107</v>
      </c>
      <c r="Q107" s="556"/>
      <c r="R107" s="557"/>
      <c r="S107" s="302" t="s">
        <v>151</v>
      </c>
      <c r="T107" s="303" t="s">
        <v>58</v>
      </c>
      <c r="U107" s="294">
        <v>1</v>
      </c>
      <c r="V107" s="398">
        <v>1</v>
      </c>
      <c r="W107" s="398"/>
      <c r="X107" s="356">
        <f t="shared" si="22"/>
        <v>0</v>
      </c>
      <c r="Y107" s="42">
        <f t="shared" si="23"/>
        <v>0</v>
      </c>
      <c r="Z107" s="311"/>
      <c r="AA107" s="275"/>
      <c r="AB107" s="275"/>
      <c r="AC107" s="356" t="e">
        <f t="shared" si="24"/>
        <v>#DIV/0!</v>
      </c>
      <c r="AD107" s="42" t="e">
        <f t="shared" si="25"/>
        <v>#DIV/0!</v>
      </c>
      <c r="AE107" s="304"/>
      <c r="AF107" s="304"/>
      <c r="AG107" s="356" t="e">
        <f t="shared" si="26"/>
        <v>#DIV/0!</v>
      </c>
      <c r="AH107" s="42" t="e">
        <f t="shared" si="27"/>
        <v>#DIV/0!</v>
      </c>
      <c r="AI107" s="304"/>
      <c r="AJ107" s="304"/>
      <c r="AK107" s="356" t="e">
        <f t="shared" si="28"/>
        <v>#DIV/0!</v>
      </c>
      <c r="AL107" s="42" t="e">
        <f t="shared" si="29"/>
        <v>#DIV/0!</v>
      </c>
      <c r="AM107" s="304"/>
      <c r="AN107" s="304"/>
      <c r="AO107" s="356" t="e">
        <f t="shared" si="30"/>
        <v>#DIV/0!</v>
      </c>
      <c r="AP107" s="42" t="e">
        <f t="shared" si="31"/>
        <v>#DIV/0!</v>
      </c>
    </row>
    <row r="108" spans="1:42" s="305" customFormat="1" ht="294" customHeight="1" x14ac:dyDescent="0.25">
      <c r="A108" s="309" t="s">
        <v>186</v>
      </c>
      <c r="B108" s="584" t="s">
        <v>1017</v>
      </c>
      <c r="C108" s="585"/>
      <c r="D108" s="413" t="s">
        <v>91</v>
      </c>
      <c r="E108" s="412" t="s">
        <v>357</v>
      </c>
      <c r="F108" s="577" t="s">
        <v>348</v>
      </c>
      <c r="G108" s="577"/>
      <c r="H108" s="578" t="s">
        <v>901</v>
      </c>
      <c r="I108" s="554"/>
      <c r="J108" s="550"/>
      <c r="K108" s="368">
        <v>43497</v>
      </c>
      <c r="L108" s="368">
        <v>43553</v>
      </c>
      <c r="M108" s="436"/>
      <c r="N108" s="316"/>
      <c r="O108" s="443"/>
      <c r="P108" s="555" t="s">
        <v>902</v>
      </c>
      <c r="Q108" s="556"/>
      <c r="R108" s="557"/>
      <c r="S108" s="299" t="s">
        <v>149</v>
      </c>
      <c r="T108" s="303" t="s">
        <v>58</v>
      </c>
      <c r="U108" s="294">
        <v>1</v>
      </c>
      <c r="V108" s="398">
        <v>1</v>
      </c>
      <c r="W108" s="398"/>
      <c r="X108" s="356">
        <f t="shared" si="22"/>
        <v>0</v>
      </c>
      <c r="Y108" s="42">
        <f t="shared" si="23"/>
        <v>0</v>
      </c>
      <c r="Z108" s="311"/>
      <c r="AA108" s="275"/>
      <c r="AB108" s="275"/>
      <c r="AC108" s="356" t="e">
        <f t="shared" si="24"/>
        <v>#DIV/0!</v>
      </c>
      <c r="AD108" s="42" t="e">
        <f t="shared" si="25"/>
        <v>#DIV/0!</v>
      </c>
      <c r="AE108" s="304"/>
      <c r="AF108" s="304"/>
      <c r="AG108" s="356" t="e">
        <f t="shared" si="26"/>
        <v>#DIV/0!</v>
      </c>
      <c r="AH108" s="42" t="e">
        <f t="shared" si="27"/>
        <v>#DIV/0!</v>
      </c>
      <c r="AI108" s="304"/>
      <c r="AJ108" s="304"/>
      <c r="AK108" s="356" t="e">
        <f t="shared" si="28"/>
        <v>#DIV/0!</v>
      </c>
      <c r="AL108" s="42" t="e">
        <f t="shared" si="29"/>
        <v>#DIV/0!</v>
      </c>
      <c r="AM108" s="304"/>
      <c r="AN108" s="304"/>
      <c r="AO108" s="356" t="e">
        <f t="shared" si="30"/>
        <v>#DIV/0!</v>
      </c>
      <c r="AP108" s="42" t="e">
        <f t="shared" si="31"/>
        <v>#DIV/0!</v>
      </c>
    </row>
    <row r="109" spans="1:42" s="305" customFormat="1" ht="219.75" customHeight="1" x14ac:dyDescent="0.25">
      <c r="A109" s="309" t="s">
        <v>186</v>
      </c>
      <c r="B109" s="584" t="s">
        <v>1017</v>
      </c>
      <c r="C109" s="585"/>
      <c r="D109" s="413" t="s">
        <v>91</v>
      </c>
      <c r="E109" s="412" t="s">
        <v>357</v>
      </c>
      <c r="F109" s="577" t="s">
        <v>348</v>
      </c>
      <c r="G109" s="577"/>
      <c r="H109" s="578" t="s">
        <v>916</v>
      </c>
      <c r="I109" s="554"/>
      <c r="J109" s="550"/>
      <c r="K109" s="368">
        <v>43497</v>
      </c>
      <c r="L109" s="368">
        <v>43553</v>
      </c>
      <c r="M109" s="436"/>
      <c r="N109" s="316"/>
      <c r="O109" s="443"/>
      <c r="P109" s="555" t="s">
        <v>902</v>
      </c>
      <c r="Q109" s="556"/>
      <c r="R109" s="557"/>
      <c r="S109" s="299" t="s">
        <v>149</v>
      </c>
      <c r="T109" s="303" t="s">
        <v>58</v>
      </c>
      <c r="U109" s="294">
        <v>1</v>
      </c>
      <c r="V109" s="398">
        <v>1</v>
      </c>
      <c r="W109" s="398"/>
      <c r="X109" s="356">
        <f t="shared" si="22"/>
        <v>0</v>
      </c>
      <c r="Y109" s="42">
        <f t="shared" si="23"/>
        <v>0</v>
      </c>
      <c r="Z109" s="311"/>
      <c r="AA109" s="275"/>
      <c r="AB109" s="275"/>
      <c r="AC109" s="356" t="e">
        <f t="shared" si="24"/>
        <v>#DIV/0!</v>
      </c>
      <c r="AD109" s="42" t="e">
        <f t="shared" si="25"/>
        <v>#DIV/0!</v>
      </c>
      <c r="AE109" s="304"/>
      <c r="AF109" s="304"/>
      <c r="AG109" s="356" t="e">
        <f t="shared" si="26"/>
        <v>#DIV/0!</v>
      </c>
      <c r="AH109" s="42" t="e">
        <f t="shared" si="27"/>
        <v>#DIV/0!</v>
      </c>
      <c r="AI109" s="304"/>
      <c r="AJ109" s="304"/>
      <c r="AK109" s="356" t="e">
        <f t="shared" si="28"/>
        <v>#DIV/0!</v>
      </c>
      <c r="AL109" s="42" t="e">
        <f t="shared" si="29"/>
        <v>#DIV/0!</v>
      </c>
      <c r="AM109" s="304"/>
      <c r="AN109" s="304"/>
      <c r="AO109" s="356" t="e">
        <f t="shared" si="30"/>
        <v>#DIV/0!</v>
      </c>
      <c r="AP109" s="42" t="e">
        <f t="shared" si="31"/>
        <v>#DIV/0!</v>
      </c>
    </row>
    <row r="110" spans="1:42" s="305" customFormat="1" ht="219.75" customHeight="1" x14ac:dyDescent="0.25">
      <c r="A110" s="309" t="s">
        <v>186</v>
      </c>
      <c r="B110" s="584" t="s">
        <v>1017</v>
      </c>
      <c r="C110" s="585"/>
      <c r="D110" s="413" t="s">
        <v>91</v>
      </c>
      <c r="E110" s="412" t="s">
        <v>357</v>
      </c>
      <c r="F110" s="577" t="s">
        <v>348</v>
      </c>
      <c r="G110" s="577"/>
      <c r="H110" s="578" t="s">
        <v>903</v>
      </c>
      <c r="I110" s="554"/>
      <c r="J110" s="550"/>
      <c r="K110" s="368">
        <v>43556</v>
      </c>
      <c r="L110" s="368">
        <v>43644</v>
      </c>
      <c r="M110" s="436"/>
      <c r="N110" s="316"/>
      <c r="O110" s="443"/>
      <c r="P110" s="555" t="s">
        <v>902</v>
      </c>
      <c r="Q110" s="556"/>
      <c r="R110" s="557"/>
      <c r="S110" s="299" t="s">
        <v>149</v>
      </c>
      <c r="T110" s="303" t="s">
        <v>58</v>
      </c>
      <c r="U110" s="294">
        <v>1</v>
      </c>
      <c r="V110" s="398">
        <v>1</v>
      </c>
      <c r="W110" s="398"/>
      <c r="X110" s="356">
        <f t="shared" si="22"/>
        <v>0</v>
      </c>
      <c r="Y110" s="42">
        <f t="shared" si="23"/>
        <v>0</v>
      </c>
      <c r="Z110" s="311"/>
      <c r="AA110" s="275"/>
      <c r="AB110" s="275"/>
      <c r="AC110" s="356" t="e">
        <f t="shared" si="24"/>
        <v>#DIV/0!</v>
      </c>
      <c r="AD110" s="42" t="e">
        <f t="shared" si="25"/>
        <v>#DIV/0!</v>
      </c>
      <c r="AE110" s="304"/>
      <c r="AF110" s="304"/>
      <c r="AG110" s="356" t="e">
        <f t="shared" si="26"/>
        <v>#DIV/0!</v>
      </c>
      <c r="AH110" s="42" t="e">
        <f t="shared" si="27"/>
        <v>#DIV/0!</v>
      </c>
      <c r="AI110" s="304"/>
      <c r="AJ110" s="304"/>
      <c r="AK110" s="356" t="e">
        <f t="shared" si="28"/>
        <v>#DIV/0!</v>
      </c>
      <c r="AL110" s="42" t="e">
        <f t="shared" si="29"/>
        <v>#DIV/0!</v>
      </c>
      <c r="AM110" s="304"/>
      <c r="AN110" s="304"/>
      <c r="AO110" s="356" t="e">
        <f t="shared" si="30"/>
        <v>#DIV/0!</v>
      </c>
      <c r="AP110" s="42" t="e">
        <f t="shared" si="31"/>
        <v>#DIV/0!</v>
      </c>
    </row>
    <row r="111" spans="1:42" s="305" customFormat="1" ht="219.75" customHeight="1" x14ac:dyDescent="0.25">
      <c r="A111" s="309" t="s">
        <v>186</v>
      </c>
      <c r="B111" s="584" t="s">
        <v>1017</v>
      </c>
      <c r="C111" s="585"/>
      <c r="D111" s="413" t="s">
        <v>91</v>
      </c>
      <c r="E111" s="412" t="s">
        <v>357</v>
      </c>
      <c r="F111" s="577" t="s">
        <v>348</v>
      </c>
      <c r="G111" s="577"/>
      <c r="H111" s="578" t="s">
        <v>904</v>
      </c>
      <c r="I111" s="554"/>
      <c r="J111" s="550"/>
      <c r="K111" s="368">
        <v>43647</v>
      </c>
      <c r="L111" s="368">
        <v>43738</v>
      </c>
      <c r="M111" s="436"/>
      <c r="N111" s="316"/>
      <c r="O111" s="443"/>
      <c r="P111" s="555" t="s">
        <v>902</v>
      </c>
      <c r="Q111" s="556"/>
      <c r="R111" s="557"/>
      <c r="S111" s="299" t="s">
        <v>149</v>
      </c>
      <c r="T111" s="303" t="s">
        <v>58</v>
      </c>
      <c r="U111" s="294">
        <v>1</v>
      </c>
      <c r="V111" s="398">
        <v>1</v>
      </c>
      <c r="W111" s="398"/>
      <c r="X111" s="356">
        <f t="shared" si="22"/>
        <v>0</v>
      </c>
      <c r="Y111" s="42">
        <f t="shared" si="23"/>
        <v>0</v>
      </c>
      <c r="Z111" s="311"/>
      <c r="AA111" s="275"/>
      <c r="AB111" s="275"/>
      <c r="AC111" s="356" t="e">
        <f t="shared" si="24"/>
        <v>#DIV/0!</v>
      </c>
      <c r="AD111" s="42" t="e">
        <f t="shared" si="25"/>
        <v>#DIV/0!</v>
      </c>
      <c r="AE111" s="304"/>
      <c r="AF111" s="304"/>
      <c r="AG111" s="356" t="e">
        <f t="shared" si="26"/>
        <v>#DIV/0!</v>
      </c>
      <c r="AH111" s="42" t="e">
        <f t="shared" si="27"/>
        <v>#DIV/0!</v>
      </c>
      <c r="AI111" s="304"/>
      <c r="AJ111" s="304"/>
      <c r="AK111" s="356" t="e">
        <f t="shared" si="28"/>
        <v>#DIV/0!</v>
      </c>
      <c r="AL111" s="42" t="e">
        <f t="shared" si="29"/>
        <v>#DIV/0!</v>
      </c>
      <c r="AM111" s="304"/>
      <c r="AN111" s="304"/>
      <c r="AO111" s="356" t="e">
        <f t="shared" si="30"/>
        <v>#DIV/0!</v>
      </c>
      <c r="AP111" s="42" t="e">
        <f t="shared" si="31"/>
        <v>#DIV/0!</v>
      </c>
    </row>
    <row r="112" spans="1:42" s="305" customFormat="1" ht="219.75" customHeight="1" x14ac:dyDescent="0.25">
      <c r="A112" s="309" t="s">
        <v>186</v>
      </c>
      <c r="B112" s="584" t="s">
        <v>1017</v>
      </c>
      <c r="C112" s="585"/>
      <c r="D112" s="413" t="s">
        <v>91</v>
      </c>
      <c r="E112" s="412" t="s">
        <v>357</v>
      </c>
      <c r="F112" s="577" t="s">
        <v>348</v>
      </c>
      <c r="G112" s="577"/>
      <c r="H112" s="578" t="s">
        <v>905</v>
      </c>
      <c r="I112" s="554"/>
      <c r="J112" s="550"/>
      <c r="K112" s="368">
        <v>43739</v>
      </c>
      <c r="L112" s="368">
        <v>43814</v>
      </c>
      <c r="M112" s="436"/>
      <c r="N112" s="316"/>
      <c r="O112" s="443"/>
      <c r="P112" s="555" t="s">
        <v>902</v>
      </c>
      <c r="Q112" s="556"/>
      <c r="R112" s="557"/>
      <c r="S112" s="299" t="s">
        <v>149</v>
      </c>
      <c r="T112" s="303" t="s">
        <v>58</v>
      </c>
      <c r="U112" s="294">
        <v>1</v>
      </c>
      <c r="V112" s="398">
        <f t="shared" ref="V112:V179" si="33">U112</f>
        <v>1</v>
      </c>
      <c r="W112" s="398"/>
      <c r="X112" s="356">
        <f t="shared" si="22"/>
        <v>0</v>
      </c>
      <c r="Y112" s="42">
        <f t="shared" si="23"/>
        <v>0</v>
      </c>
      <c r="Z112" s="311"/>
      <c r="AA112" s="275"/>
      <c r="AB112" s="275"/>
      <c r="AC112" s="356" t="e">
        <f t="shared" si="24"/>
        <v>#DIV/0!</v>
      </c>
      <c r="AD112" s="42" t="e">
        <f t="shared" si="25"/>
        <v>#DIV/0!</v>
      </c>
      <c r="AE112" s="304"/>
      <c r="AF112" s="304"/>
      <c r="AG112" s="356" t="e">
        <f t="shared" si="26"/>
        <v>#DIV/0!</v>
      </c>
      <c r="AH112" s="42" t="e">
        <f t="shared" si="27"/>
        <v>#DIV/0!</v>
      </c>
      <c r="AI112" s="304"/>
      <c r="AJ112" s="304"/>
      <c r="AK112" s="356" t="e">
        <f t="shared" si="28"/>
        <v>#DIV/0!</v>
      </c>
      <c r="AL112" s="42" t="e">
        <f t="shared" si="29"/>
        <v>#DIV/0!</v>
      </c>
      <c r="AM112" s="304"/>
      <c r="AN112" s="304"/>
      <c r="AO112" s="356" t="e">
        <f t="shared" si="30"/>
        <v>#DIV/0!</v>
      </c>
      <c r="AP112" s="42" t="e">
        <f t="shared" si="31"/>
        <v>#DIV/0!</v>
      </c>
    </row>
    <row r="113" spans="1:42" s="305" customFormat="1" ht="219.75" customHeight="1" x14ac:dyDescent="0.25">
      <c r="A113" s="309" t="s">
        <v>186</v>
      </c>
      <c r="B113" s="584" t="s">
        <v>1017</v>
      </c>
      <c r="C113" s="585"/>
      <c r="D113" s="413" t="s">
        <v>91</v>
      </c>
      <c r="E113" s="412" t="s">
        <v>357</v>
      </c>
      <c r="F113" s="577" t="s">
        <v>348</v>
      </c>
      <c r="G113" s="577"/>
      <c r="H113" s="578" t="s">
        <v>906</v>
      </c>
      <c r="I113" s="579"/>
      <c r="J113" s="580"/>
      <c r="K113" s="368">
        <v>43556</v>
      </c>
      <c r="L113" s="368">
        <v>43676</v>
      </c>
      <c r="M113" s="436"/>
      <c r="N113" s="316"/>
      <c r="O113" s="443"/>
      <c r="P113" s="555" t="s">
        <v>902</v>
      </c>
      <c r="Q113" s="556"/>
      <c r="R113" s="557"/>
      <c r="S113" s="299" t="s">
        <v>149</v>
      </c>
      <c r="T113" s="303" t="s">
        <v>58</v>
      </c>
      <c r="U113" s="294">
        <v>1</v>
      </c>
      <c r="V113" s="398">
        <f t="shared" si="33"/>
        <v>1</v>
      </c>
      <c r="W113" s="398"/>
      <c r="X113" s="356">
        <f t="shared" si="22"/>
        <v>0</v>
      </c>
      <c r="Y113" s="42">
        <f t="shared" si="23"/>
        <v>0</v>
      </c>
      <c r="Z113" s="311"/>
      <c r="AA113" s="275"/>
      <c r="AB113" s="275"/>
      <c r="AC113" s="356" t="e">
        <f t="shared" si="24"/>
        <v>#DIV/0!</v>
      </c>
      <c r="AD113" s="42" t="e">
        <f t="shared" si="25"/>
        <v>#DIV/0!</v>
      </c>
      <c r="AE113" s="304"/>
      <c r="AF113" s="304"/>
      <c r="AG113" s="356" t="e">
        <f t="shared" si="26"/>
        <v>#DIV/0!</v>
      </c>
      <c r="AH113" s="42" t="e">
        <f t="shared" si="27"/>
        <v>#DIV/0!</v>
      </c>
      <c r="AI113" s="304"/>
      <c r="AJ113" s="304"/>
      <c r="AK113" s="356" t="e">
        <f t="shared" si="28"/>
        <v>#DIV/0!</v>
      </c>
      <c r="AL113" s="42" t="e">
        <f t="shared" si="29"/>
        <v>#DIV/0!</v>
      </c>
      <c r="AM113" s="304"/>
      <c r="AN113" s="304"/>
      <c r="AO113" s="356" t="e">
        <f t="shared" si="30"/>
        <v>#DIV/0!</v>
      </c>
      <c r="AP113" s="42" t="e">
        <f t="shared" si="31"/>
        <v>#DIV/0!</v>
      </c>
    </row>
    <row r="114" spans="1:42" s="305" customFormat="1" ht="219.75" customHeight="1" x14ac:dyDescent="0.25">
      <c r="A114" s="309" t="s">
        <v>186</v>
      </c>
      <c r="B114" s="584" t="s">
        <v>1017</v>
      </c>
      <c r="C114" s="585"/>
      <c r="D114" s="413" t="s">
        <v>91</v>
      </c>
      <c r="E114" s="412" t="s">
        <v>357</v>
      </c>
      <c r="F114" s="577" t="s">
        <v>348</v>
      </c>
      <c r="G114" s="577"/>
      <c r="H114" s="578" t="s">
        <v>907</v>
      </c>
      <c r="I114" s="579"/>
      <c r="J114" s="580"/>
      <c r="K114" s="368">
        <v>43556</v>
      </c>
      <c r="L114" s="368">
        <v>43646</v>
      </c>
      <c r="M114" s="436"/>
      <c r="N114" s="316"/>
      <c r="O114" s="443"/>
      <c r="P114" s="555" t="s">
        <v>902</v>
      </c>
      <c r="Q114" s="556"/>
      <c r="R114" s="557"/>
      <c r="S114" s="299" t="s">
        <v>149</v>
      </c>
      <c r="T114" s="303" t="s">
        <v>58</v>
      </c>
      <c r="U114" s="294">
        <v>1</v>
      </c>
      <c r="V114" s="398">
        <f t="shared" si="33"/>
        <v>1</v>
      </c>
      <c r="W114" s="398"/>
      <c r="X114" s="356">
        <f t="shared" si="22"/>
        <v>0</v>
      </c>
      <c r="Y114" s="42">
        <f t="shared" si="23"/>
        <v>0</v>
      </c>
      <c r="Z114" s="311"/>
      <c r="AA114" s="275"/>
      <c r="AB114" s="275"/>
      <c r="AC114" s="356" t="e">
        <f t="shared" si="24"/>
        <v>#DIV/0!</v>
      </c>
      <c r="AD114" s="42" t="e">
        <f t="shared" si="25"/>
        <v>#DIV/0!</v>
      </c>
      <c r="AE114" s="304"/>
      <c r="AF114" s="304"/>
      <c r="AG114" s="356" t="e">
        <f t="shared" si="26"/>
        <v>#DIV/0!</v>
      </c>
      <c r="AH114" s="42" t="e">
        <f t="shared" si="27"/>
        <v>#DIV/0!</v>
      </c>
      <c r="AI114" s="304"/>
      <c r="AJ114" s="304"/>
      <c r="AK114" s="356" t="e">
        <f t="shared" si="28"/>
        <v>#DIV/0!</v>
      </c>
      <c r="AL114" s="42" t="e">
        <f t="shared" si="29"/>
        <v>#DIV/0!</v>
      </c>
      <c r="AM114" s="304"/>
      <c r="AN114" s="304"/>
      <c r="AO114" s="356" t="e">
        <f t="shared" si="30"/>
        <v>#DIV/0!</v>
      </c>
      <c r="AP114" s="42" t="e">
        <f t="shared" si="31"/>
        <v>#DIV/0!</v>
      </c>
    </row>
    <row r="115" spans="1:42" s="305" customFormat="1" ht="219.75" customHeight="1" x14ac:dyDescent="0.25">
      <c r="A115" s="309" t="s">
        <v>186</v>
      </c>
      <c r="B115" s="584" t="s">
        <v>1017</v>
      </c>
      <c r="C115" s="585"/>
      <c r="D115" s="413" t="s">
        <v>91</v>
      </c>
      <c r="E115" s="412" t="s">
        <v>357</v>
      </c>
      <c r="F115" s="577" t="s">
        <v>348</v>
      </c>
      <c r="G115" s="577"/>
      <c r="H115" s="578" t="s">
        <v>907</v>
      </c>
      <c r="I115" s="579"/>
      <c r="J115" s="580"/>
      <c r="K115" s="368">
        <v>43647</v>
      </c>
      <c r="L115" s="368">
        <v>43814</v>
      </c>
      <c r="M115" s="436"/>
      <c r="N115" s="316"/>
      <c r="O115" s="443"/>
      <c r="P115" s="555" t="s">
        <v>902</v>
      </c>
      <c r="Q115" s="556"/>
      <c r="R115" s="557"/>
      <c r="S115" s="299" t="s">
        <v>149</v>
      </c>
      <c r="T115" s="303" t="s">
        <v>58</v>
      </c>
      <c r="U115" s="294">
        <v>1</v>
      </c>
      <c r="V115" s="398">
        <f t="shared" si="33"/>
        <v>1</v>
      </c>
      <c r="W115" s="398"/>
      <c r="X115" s="356">
        <f t="shared" si="22"/>
        <v>0</v>
      </c>
      <c r="Y115" s="42">
        <f t="shared" si="23"/>
        <v>0</v>
      </c>
      <c r="Z115" s="311"/>
      <c r="AA115" s="275"/>
      <c r="AB115" s="275"/>
      <c r="AC115" s="356" t="e">
        <f t="shared" si="24"/>
        <v>#DIV/0!</v>
      </c>
      <c r="AD115" s="42" t="e">
        <f t="shared" si="25"/>
        <v>#DIV/0!</v>
      </c>
      <c r="AE115" s="304"/>
      <c r="AF115" s="304"/>
      <c r="AG115" s="356" t="e">
        <f t="shared" si="26"/>
        <v>#DIV/0!</v>
      </c>
      <c r="AH115" s="42" t="e">
        <f t="shared" si="27"/>
        <v>#DIV/0!</v>
      </c>
      <c r="AI115" s="304"/>
      <c r="AJ115" s="304"/>
      <c r="AK115" s="356" t="e">
        <f t="shared" si="28"/>
        <v>#DIV/0!</v>
      </c>
      <c r="AL115" s="42" t="e">
        <f t="shared" si="29"/>
        <v>#DIV/0!</v>
      </c>
      <c r="AM115" s="304"/>
      <c r="AN115" s="304"/>
      <c r="AO115" s="356" t="e">
        <f t="shared" si="30"/>
        <v>#DIV/0!</v>
      </c>
      <c r="AP115" s="42" t="e">
        <f t="shared" si="31"/>
        <v>#DIV/0!</v>
      </c>
    </row>
    <row r="116" spans="1:42" s="305" customFormat="1" ht="219.75" customHeight="1" x14ac:dyDescent="0.25">
      <c r="A116" s="309" t="s">
        <v>186</v>
      </c>
      <c r="B116" s="584" t="s">
        <v>1017</v>
      </c>
      <c r="C116" s="585"/>
      <c r="D116" s="413" t="s">
        <v>91</v>
      </c>
      <c r="E116" s="412" t="s">
        <v>357</v>
      </c>
      <c r="F116" s="577" t="s">
        <v>348</v>
      </c>
      <c r="G116" s="577"/>
      <c r="H116" s="578" t="s">
        <v>908</v>
      </c>
      <c r="I116" s="579"/>
      <c r="J116" s="580"/>
      <c r="K116" s="368">
        <v>43556</v>
      </c>
      <c r="L116" s="368">
        <v>43674</v>
      </c>
      <c r="M116" s="436"/>
      <c r="N116" s="316"/>
      <c r="O116" s="443"/>
      <c r="P116" s="555" t="s">
        <v>902</v>
      </c>
      <c r="Q116" s="556"/>
      <c r="R116" s="557"/>
      <c r="S116" s="299" t="s">
        <v>149</v>
      </c>
      <c r="T116" s="303" t="s">
        <v>58</v>
      </c>
      <c r="U116" s="294">
        <v>1</v>
      </c>
      <c r="V116" s="398">
        <f t="shared" si="33"/>
        <v>1</v>
      </c>
      <c r="W116" s="398"/>
      <c r="X116" s="356">
        <f t="shared" si="22"/>
        <v>0</v>
      </c>
      <c r="Y116" s="42">
        <f t="shared" si="23"/>
        <v>0</v>
      </c>
      <c r="Z116" s="311"/>
      <c r="AA116" s="275"/>
      <c r="AB116" s="275"/>
      <c r="AC116" s="356" t="e">
        <f t="shared" si="24"/>
        <v>#DIV/0!</v>
      </c>
      <c r="AD116" s="42" t="e">
        <f t="shared" si="25"/>
        <v>#DIV/0!</v>
      </c>
      <c r="AE116" s="304"/>
      <c r="AF116" s="304"/>
      <c r="AG116" s="356" t="e">
        <f t="shared" si="26"/>
        <v>#DIV/0!</v>
      </c>
      <c r="AH116" s="42" t="e">
        <f t="shared" si="27"/>
        <v>#DIV/0!</v>
      </c>
      <c r="AI116" s="304"/>
      <c r="AJ116" s="304"/>
      <c r="AK116" s="356" t="e">
        <f t="shared" si="28"/>
        <v>#DIV/0!</v>
      </c>
      <c r="AL116" s="42" t="e">
        <f t="shared" si="29"/>
        <v>#DIV/0!</v>
      </c>
      <c r="AM116" s="304"/>
      <c r="AN116" s="304"/>
      <c r="AO116" s="356" t="e">
        <f t="shared" si="30"/>
        <v>#DIV/0!</v>
      </c>
      <c r="AP116" s="42" t="e">
        <f t="shared" si="31"/>
        <v>#DIV/0!</v>
      </c>
    </row>
    <row r="117" spans="1:42" s="305" customFormat="1" ht="219.75" customHeight="1" x14ac:dyDescent="0.25">
      <c r="A117" s="309" t="s">
        <v>186</v>
      </c>
      <c r="B117" s="584" t="s">
        <v>1017</v>
      </c>
      <c r="C117" s="585"/>
      <c r="D117" s="413" t="s">
        <v>91</v>
      </c>
      <c r="E117" s="412" t="s">
        <v>357</v>
      </c>
      <c r="F117" s="577" t="s">
        <v>348</v>
      </c>
      <c r="G117" s="577"/>
      <c r="H117" s="578" t="s">
        <v>908</v>
      </c>
      <c r="I117" s="579"/>
      <c r="J117" s="580"/>
      <c r="K117" s="368">
        <v>43556</v>
      </c>
      <c r="L117" s="368">
        <v>43707</v>
      </c>
      <c r="M117" s="436"/>
      <c r="N117" s="316"/>
      <c r="O117" s="443"/>
      <c r="P117" s="555" t="s">
        <v>902</v>
      </c>
      <c r="Q117" s="556"/>
      <c r="R117" s="557"/>
      <c r="S117" s="299" t="s">
        <v>149</v>
      </c>
      <c r="T117" s="303" t="s">
        <v>58</v>
      </c>
      <c r="U117" s="294">
        <v>1</v>
      </c>
      <c r="V117" s="398">
        <f t="shared" si="33"/>
        <v>1</v>
      </c>
      <c r="W117" s="398"/>
      <c r="X117" s="356">
        <f t="shared" si="22"/>
        <v>0</v>
      </c>
      <c r="Y117" s="42">
        <f t="shared" si="23"/>
        <v>0</v>
      </c>
      <c r="Z117" s="311"/>
      <c r="AA117" s="275"/>
      <c r="AB117" s="275"/>
      <c r="AC117" s="356" t="e">
        <f t="shared" si="24"/>
        <v>#DIV/0!</v>
      </c>
      <c r="AD117" s="42" t="e">
        <f t="shared" si="25"/>
        <v>#DIV/0!</v>
      </c>
      <c r="AE117" s="304"/>
      <c r="AF117" s="304"/>
      <c r="AG117" s="356" t="e">
        <f t="shared" si="26"/>
        <v>#DIV/0!</v>
      </c>
      <c r="AH117" s="42" t="e">
        <f t="shared" si="27"/>
        <v>#DIV/0!</v>
      </c>
      <c r="AI117" s="304"/>
      <c r="AJ117" s="304"/>
      <c r="AK117" s="356" t="e">
        <f t="shared" si="28"/>
        <v>#DIV/0!</v>
      </c>
      <c r="AL117" s="42" t="e">
        <f t="shared" si="29"/>
        <v>#DIV/0!</v>
      </c>
      <c r="AM117" s="304"/>
      <c r="AN117" s="304"/>
      <c r="AO117" s="356" t="e">
        <f t="shared" si="30"/>
        <v>#DIV/0!</v>
      </c>
      <c r="AP117" s="42" t="e">
        <f t="shared" si="31"/>
        <v>#DIV/0!</v>
      </c>
    </row>
    <row r="118" spans="1:42" s="305" customFormat="1" ht="219.75" customHeight="1" x14ac:dyDescent="0.25">
      <c r="A118" s="309" t="s">
        <v>186</v>
      </c>
      <c r="B118" s="584" t="s">
        <v>1017</v>
      </c>
      <c r="C118" s="585"/>
      <c r="D118" s="413" t="s">
        <v>91</v>
      </c>
      <c r="E118" s="412" t="s">
        <v>357</v>
      </c>
      <c r="F118" s="577" t="s">
        <v>348</v>
      </c>
      <c r="G118" s="577"/>
      <c r="H118" s="578" t="s">
        <v>908</v>
      </c>
      <c r="I118" s="579"/>
      <c r="J118" s="580"/>
      <c r="K118" s="368">
        <v>43556</v>
      </c>
      <c r="L118" s="368">
        <v>43738</v>
      </c>
      <c r="M118" s="436"/>
      <c r="N118" s="316"/>
      <c r="O118" s="443"/>
      <c r="P118" s="555" t="s">
        <v>902</v>
      </c>
      <c r="Q118" s="556"/>
      <c r="R118" s="557"/>
      <c r="S118" s="299" t="s">
        <v>149</v>
      </c>
      <c r="T118" s="303" t="s">
        <v>58</v>
      </c>
      <c r="U118" s="294">
        <v>1</v>
      </c>
      <c r="V118" s="398">
        <f t="shared" si="33"/>
        <v>1</v>
      </c>
      <c r="W118" s="398"/>
      <c r="X118" s="356">
        <f t="shared" si="22"/>
        <v>0</v>
      </c>
      <c r="Y118" s="42">
        <f t="shared" si="23"/>
        <v>0</v>
      </c>
      <c r="Z118" s="311"/>
      <c r="AA118" s="275"/>
      <c r="AB118" s="275"/>
      <c r="AC118" s="356" t="e">
        <f t="shared" si="24"/>
        <v>#DIV/0!</v>
      </c>
      <c r="AD118" s="42" t="e">
        <f t="shared" si="25"/>
        <v>#DIV/0!</v>
      </c>
      <c r="AE118" s="304"/>
      <c r="AF118" s="304"/>
      <c r="AG118" s="356" t="e">
        <f t="shared" si="26"/>
        <v>#DIV/0!</v>
      </c>
      <c r="AH118" s="42" t="e">
        <f t="shared" si="27"/>
        <v>#DIV/0!</v>
      </c>
      <c r="AI118" s="304"/>
      <c r="AJ118" s="304"/>
      <c r="AK118" s="356" t="e">
        <f t="shared" si="28"/>
        <v>#DIV/0!</v>
      </c>
      <c r="AL118" s="42" t="e">
        <f t="shared" si="29"/>
        <v>#DIV/0!</v>
      </c>
      <c r="AM118" s="304"/>
      <c r="AN118" s="304"/>
      <c r="AO118" s="356" t="e">
        <f t="shared" si="30"/>
        <v>#DIV/0!</v>
      </c>
      <c r="AP118" s="42" t="e">
        <f t="shared" si="31"/>
        <v>#DIV/0!</v>
      </c>
    </row>
    <row r="119" spans="1:42" s="305" customFormat="1" ht="219.75" customHeight="1" x14ac:dyDescent="0.25">
      <c r="A119" s="309" t="s">
        <v>186</v>
      </c>
      <c r="B119" s="584" t="s">
        <v>1017</v>
      </c>
      <c r="C119" s="585"/>
      <c r="D119" s="413" t="s">
        <v>91</v>
      </c>
      <c r="E119" s="412" t="s">
        <v>357</v>
      </c>
      <c r="F119" s="577" t="s">
        <v>348</v>
      </c>
      <c r="G119" s="577"/>
      <c r="H119" s="578" t="s">
        <v>909</v>
      </c>
      <c r="I119" s="579"/>
      <c r="J119" s="580"/>
      <c r="K119" s="368">
        <v>43556</v>
      </c>
      <c r="L119" s="368">
        <v>43814</v>
      </c>
      <c r="M119" s="436"/>
      <c r="N119" s="316"/>
      <c r="O119" s="443"/>
      <c r="P119" s="555" t="s">
        <v>902</v>
      </c>
      <c r="Q119" s="556"/>
      <c r="R119" s="557"/>
      <c r="S119" s="299" t="s">
        <v>149</v>
      </c>
      <c r="T119" s="303" t="s">
        <v>58</v>
      </c>
      <c r="U119" s="294">
        <v>1</v>
      </c>
      <c r="V119" s="398">
        <f t="shared" si="33"/>
        <v>1</v>
      </c>
      <c r="W119" s="398"/>
      <c r="X119" s="356">
        <f t="shared" si="22"/>
        <v>0</v>
      </c>
      <c r="Y119" s="42">
        <f t="shared" si="23"/>
        <v>0</v>
      </c>
      <c r="Z119" s="311"/>
      <c r="AA119" s="275"/>
      <c r="AB119" s="275"/>
      <c r="AC119" s="356" t="e">
        <f t="shared" si="24"/>
        <v>#DIV/0!</v>
      </c>
      <c r="AD119" s="42" t="e">
        <f t="shared" si="25"/>
        <v>#DIV/0!</v>
      </c>
      <c r="AE119" s="304"/>
      <c r="AF119" s="304"/>
      <c r="AG119" s="356" t="e">
        <f t="shared" si="26"/>
        <v>#DIV/0!</v>
      </c>
      <c r="AH119" s="42" t="e">
        <f t="shared" si="27"/>
        <v>#DIV/0!</v>
      </c>
      <c r="AI119" s="304"/>
      <c r="AJ119" s="304"/>
      <c r="AK119" s="356" t="e">
        <f t="shared" si="28"/>
        <v>#DIV/0!</v>
      </c>
      <c r="AL119" s="42" t="e">
        <f t="shared" si="29"/>
        <v>#DIV/0!</v>
      </c>
      <c r="AM119" s="304"/>
      <c r="AN119" s="304"/>
      <c r="AO119" s="356" t="e">
        <f t="shared" si="30"/>
        <v>#DIV/0!</v>
      </c>
      <c r="AP119" s="42" t="e">
        <f t="shared" si="31"/>
        <v>#DIV/0!</v>
      </c>
    </row>
    <row r="120" spans="1:42" s="305" customFormat="1" ht="219.75" customHeight="1" x14ac:dyDescent="0.25">
      <c r="A120" s="309" t="s">
        <v>186</v>
      </c>
      <c r="B120" s="584" t="s">
        <v>1017</v>
      </c>
      <c r="C120" s="585"/>
      <c r="D120" s="413" t="s">
        <v>91</v>
      </c>
      <c r="E120" s="412" t="s">
        <v>357</v>
      </c>
      <c r="F120" s="577" t="s">
        <v>348</v>
      </c>
      <c r="G120" s="577"/>
      <c r="H120" s="578" t="s">
        <v>910</v>
      </c>
      <c r="I120" s="579"/>
      <c r="J120" s="580"/>
      <c r="K120" s="368">
        <v>43556</v>
      </c>
      <c r="L120" s="368">
        <v>43738</v>
      </c>
      <c r="M120" s="436"/>
      <c r="N120" s="316"/>
      <c r="O120" s="443"/>
      <c r="P120" s="555" t="s">
        <v>902</v>
      </c>
      <c r="Q120" s="556"/>
      <c r="R120" s="557"/>
      <c r="S120" s="299" t="s">
        <v>149</v>
      </c>
      <c r="T120" s="303" t="s">
        <v>58</v>
      </c>
      <c r="U120" s="294">
        <v>1</v>
      </c>
      <c r="V120" s="398">
        <f t="shared" si="33"/>
        <v>1</v>
      </c>
      <c r="W120" s="398"/>
      <c r="X120" s="356">
        <f t="shared" si="22"/>
        <v>0</v>
      </c>
      <c r="Y120" s="42">
        <f t="shared" si="23"/>
        <v>0</v>
      </c>
      <c r="Z120" s="311"/>
      <c r="AA120" s="275"/>
      <c r="AB120" s="275"/>
      <c r="AC120" s="356" t="e">
        <f t="shared" si="24"/>
        <v>#DIV/0!</v>
      </c>
      <c r="AD120" s="42" t="e">
        <f t="shared" si="25"/>
        <v>#DIV/0!</v>
      </c>
      <c r="AE120" s="304"/>
      <c r="AF120" s="304"/>
      <c r="AG120" s="356" t="e">
        <f t="shared" si="26"/>
        <v>#DIV/0!</v>
      </c>
      <c r="AH120" s="42" t="e">
        <f t="shared" si="27"/>
        <v>#DIV/0!</v>
      </c>
      <c r="AI120" s="304"/>
      <c r="AJ120" s="304"/>
      <c r="AK120" s="356" t="e">
        <f t="shared" si="28"/>
        <v>#DIV/0!</v>
      </c>
      <c r="AL120" s="42" t="e">
        <f t="shared" si="29"/>
        <v>#DIV/0!</v>
      </c>
      <c r="AM120" s="304"/>
      <c r="AN120" s="304"/>
      <c r="AO120" s="356" t="e">
        <f t="shared" si="30"/>
        <v>#DIV/0!</v>
      </c>
      <c r="AP120" s="42" t="e">
        <f t="shared" si="31"/>
        <v>#DIV/0!</v>
      </c>
    </row>
    <row r="121" spans="1:42" s="305" customFormat="1" ht="219.75" customHeight="1" x14ac:dyDescent="0.25">
      <c r="A121" s="309" t="s">
        <v>186</v>
      </c>
      <c r="B121" s="584" t="s">
        <v>1017</v>
      </c>
      <c r="C121" s="585"/>
      <c r="D121" s="413" t="s">
        <v>91</v>
      </c>
      <c r="E121" s="412" t="s">
        <v>357</v>
      </c>
      <c r="F121" s="577" t="s">
        <v>348</v>
      </c>
      <c r="G121" s="577"/>
      <c r="H121" s="578" t="s">
        <v>911</v>
      </c>
      <c r="I121" s="579"/>
      <c r="J121" s="580"/>
      <c r="K121" s="368">
        <v>43556</v>
      </c>
      <c r="L121" s="368">
        <v>43595</v>
      </c>
      <c r="M121" s="436"/>
      <c r="N121" s="316"/>
      <c r="O121" s="443"/>
      <c r="P121" s="555" t="s">
        <v>902</v>
      </c>
      <c r="Q121" s="556"/>
      <c r="R121" s="557"/>
      <c r="S121" s="299" t="s">
        <v>149</v>
      </c>
      <c r="T121" s="303" t="s">
        <v>58</v>
      </c>
      <c r="U121" s="294">
        <v>1</v>
      </c>
      <c r="V121" s="398">
        <f t="shared" si="33"/>
        <v>1</v>
      </c>
      <c r="W121" s="398"/>
      <c r="X121" s="356">
        <f t="shared" si="22"/>
        <v>0</v>
      </c>
      <c r="Y121" s="42">
        <f t="shared" si="23"/>
        <v>0</v>
      </c>
      <c r="Z121" s="311"/>
      <c r="AA121" s="275"/>
      <c r="AB121" s="275"/>
      <c r="AC121" s="356" t="e">
        <f t="shared" si="24"/>
        <v>#DIV/0!</v>
      </c>
      <c r="AD121" s="42" t="e">
        <f t="shared" si="25"/>
        <v>#DIV/0!</v>
      </c>
      <c r="AE121" s="304"/>
      <c r="AF121" s="304"/>
      <c r="AG121" s="356" t="e">
        <f t="shared" si="26"/>
        <v>#DIV/0!</v>
      </c>
      <c r="AH121" s="42" t="e">
        <f t="shared" si="27"/>
        <v>#DIV/0!</v>
      </c>
      <c r="AI121" s="304"/>
      <c r="AJ121" s="304"/>
      <c r="AK121" s="356" t="e">
        <f t="shared" si="28"/>
        <v>#DIV/0!</v>
      </c>
      <c r="AL121" s="42" t="e">
        <f t="shared" si="29"/>
        <v>#DIV/0!</v>
      </c>
      <c r="AM121" s="304"/>
      <c r="AN121" s="304"/>
      <c r="AO121" s="356" t="e">
        <f t="shared" si="30"/>
        <v>#DIV/0!</v>
      </c>
      <c r="AP121" s="42" t="e">
        <f t="shared" si="31"/>
        <v>#DIV/0!</v>
      </c>
    </row>
    <row r="122" spans="1:42" s="305" customFormat="1" ht="219.75" customHeight="1" x14ac:dyDescent="0.25">
      <c r="A122" s="309" t="s">
        <v>186</v>
      </c>
      <c r="B122" s="584" t="s">
        <v>1017</v>
      </c>
      <c r="C122" s="585"/>
      <c r="D122" s="413" t="s">
        <v>91</v>
      </c>
      <c r="E122" s="412" t="s">
        <v>357</v>
      </c>
      <c r="F122" s="577" t="s">
        <v>348</v>
      </c>
      <c r="G122" s="577"/>
      <c r="H122" s="578" t="s">
        <v>911</v>
      </c>
      <c r="I122" s="579"/>
      <c r="J122" s="580"/>
      <c r="K122" s="368">
        <v>43556</v>
      </c>
      <c r="L122" s="368">
        <v>43814</v>
      </c>
      <c r="M122" s="436"/>
      <c r="N122" s="316"/>
      <c r="O122" s="443"/>
      <c r="P122" s="555" t="s">
        <v>902</v>
      </c>
      <c r="Q122" s="556"/>
      <c r="R122" s="557"/>
      <c r="S122" s="299" t="s">
        <v>149</v>
      </c>
      <c r="T122" s="303" t="s">
        <v>58</v>
      </c>
      <c r="U122" s="294">
        <v>1</v>
      </c>
      <c r="V122" s="398">
        <f t="shared" si="33"/>
        <v>1</v>
      </c>
      <c r="W122" s="398"/>
      <c r="X122" s="356">
        <f t="shared" si="22"/>
        <v>0</v>
      </c>
      <c r="Y122" s="42">
        <f t="shared" si="23"/>
        <v>0</v>
      </c>
      <c r="Z122" s="311"/>
      <c r="AA122" s="275"/>
      <c r="AB122" s="275"/>
      <c r="AC122" s="356" t="e">
        <f t="shared" si="24"/>
        <v>#DIV/0!</v>
      </c>
      <c r="AD122" s="42" t="e">
        <f t="shared" si="25"/>
        <v>#DIV/0!</v>
      </c>
      <c r="AE122" s="304"/>
      <c r="AF122" s="304"/>
      <c r="AG122" s="356" t="e">
        <f t="shared" si="26"/>
        <v>#DIV/0!</v>
      </c>
      <c r="AH122" s="42" t="e">
        <f t="shared" si="27"/>
        <v>#DIV/0!</v>
      </c>
      <c r="AI122" s="304"/>
      <c r="AJ122" s="304"/>
      <c r="AK122" s="356" t="e">
        <f t="shared" si="28"/>
        <v>#DIV/0!</v>
      </c>
      <c r="AL122" s="42" t="e">
        <f t="shared" si="29"/>
        <v>#DIV/0!</v>
      </c>
      <c r="AM122" s="304"/>
      <c r="AN122" s="304"/>
      <c r="AO122" s="356" t="e">
        <f t="shared" si="30"/>
        <v>#DIV/0!</v>
      </c>
      <c r="AP122" s="42" t="e">
        <f t="shared" si="31"/>
        <v>#DIV/0!</v>
      </c>
    </row>
    <row r="123" spans="1:42" s="305" customFormat="1" ht="219.75" customHeight="1" x14ac:dyDescent="0.25">
      <c r="A123" s="309" t="s">
        <v>186</v>
      </c>
      <c r="B123" s="584" t="s">
        <v>1017</v>
      </c>
      <c r="C123" s="585"/>
      <c r="D123" s="413" t="s">
        <v>91</v>
      </c>
      <c r="E123" s="412" t="s">
        <v>357</v>
      </c>
      <c r="F123" s="577" t="s">
        <v>348</v>
      </c>
      <c r="G123" s="577"/>
      <c r="H123" s="578" t="s">
        <v>912</v>
      </c>
      <c r="I123" s="579"/>
      <c r="J123" s="580"/>
      <c r="K123" s="368">
        <v>43563</v>
      </c>
      <c r="L123" s="368">
        <v>43616</v>
      </c>
      <c r="M123" s="436"/>
      <c r="N123" s="316"/>
      <c r="O123" s="443"/>
      <c r="P123" s="555" t="s">
        <v>902</v>
      </c>
      <c r="Q123" s="556"/>
      <c r="R123" s="557"/>
      <c r="S123" s="299" t="s">
        <v>149</v>
      </c>
      <c r="T123" s="303" t="s">
        <v>58</v>
      </c>
      <c r="U123" s="294">
        <v>1</v>
      </c>
      <c r="V123" s="398">
        <f t="shared" si="33"/>
        <v>1</v>
      </c>
      <c r="W123" s="398"/>
      <c r="X123" s="356">
        <f t="shared" si="22"/>
        <v>0</v>
      </c>
      <c r="Y123" s="42">
        <f t="shared" si="23"/>
        <v>0</v>
      </c>
      <c r="Z123" s="311"/>
      <c r="AA123" s="275"/>
      <c r="AB123" s="275"/>
      <c r="AC123" s="356" t="e">
        <f t="shared" si="24"/>
        <v>#DIV/0!</v>
      </c>
      <c r="AD123" s="42" t="e">
        <f t="shared" si="25"/>
        <v>#DIV/0!</v>
      </c>
      <c r="AE123" s="304"/>
      <c r="AF123" s="304"/>
      <c r="AG123" s="356" t="e">
        <f t="shared" si="26"/>
        <v>#DIV/0!</v>
      </c>
      <c r="AH123" s="42" t="e">
        <f t="shared" si="27"/>
        <v>#DIV/0!</v>
      </c>
      <c r="AI123" s="304"/>
      <c r="AJ123" s="304"/>
      <c r="AK123" s="356" t="e">
        <f t="shared" si="28"/>
        <v>#DIV/0!</v>
      </c>
      <c r="AL123" s="42" t="e">
        <f t="shared" si="29"/>
        <v>#DIV/0!</v>
      </c>
      <c r="AM123" s="304"/>
      <c r="AN123" s="304"/>
      <c r="AO123" s="356" t="e">
        <f t="shared" si="30"/>
        <v>#DIV/0!</v>
      </c>
      <c r="AP123" s="42" t="e">
        <f t="shared" si="31"/>
        <v>#DIV/0!</v>
      </c>
    </row>
    <row r="124" spans="1:42" s="305" customFormat="1" ht="219.75" customHeight="1" x14ac:dyDescent="0.25">
      <c r="A124" s="309" t="s">
        <v>186</v>
      </c>
      <c r="B124" s="584" t="s">
        <v>1017</v>
      </c>
      <c r="C124" s="585"/>
      <c r="D124" s="413" t="s">
        <v>91</v>
      </c>
      <c r="E124" s="412" t="s">
        <v>357</v>
      </c>
      <c r="F124" s="577" t="s">
        <v>348</v>
      </c>
      <c r="G124" s="577"/>
      <c r="H124" s="578" t="s">
        <v>912</v>
      </c>
      <c r="I124" s="579"/>
      <c r="J124" s="580"/>
      <c r="K124" s="368">
        <v>43619</v>
      </c>
      <c r="L124" s="368">
        <v>43651</v>
      </c>
      <c r="M124" s="436"/>
      <c r="N124" s="316"/>
      <c r="O124" s="443"/>
      <c r="P124" s="555" t="s">
        <v>902</v>
      </c>
      <c r="Q124" s="556"/>
      <c r="R124" s="557"/>
      <c r="S124" s="299" t="s">
        <v>149</v>
      </c>
      <c r="T124" s="303" t="s">
        <v>58</v>
      </c>
      <c r="U124" s="294">
        <v>1</v>
      </c>
      <c r="V124" s="398">
        <f t="shared" si="33"/>
        <v>1</v>
      </c>
      <c r="W124" s="398"/>
      <c r="X124" s="356">
        <f t="shared" si="22"/>
        <v>0</v>
      </c>
      <c r="Y124" s="42">
        <f t="shared" si="23"/>
        <v>0</v>
      </c>
      <c r="Z124" s="311"/>
      <c r="AA124" s="275"/>
      <c r="AB124" s="275"/>
      <c r="AC124" s="356" t="e">
        <f t="shared" si="24"/>
        <v>#DIV/0!</v>
      </c>
      <c r="AD124" s="42" t="e">
        <f t="shared" si="25"/>
        <v>#DIV/0!</v>
      </c>
      <c r="AE124" s="304"/>
      <c r="AF124" s="304"/>
      <c r="AG124" s="356" t="e">
        <f t="shared" si="26"/>
        <v>#DIV/0!</v>
      </c>
      <c r="AH124" s="42" t="e">
        <f t="shared" si="27"/>
        <v>#DIV/0!</v>
      </c>
      <c r="AI124" s="304"/>
      <c r="AJ124" s="304"/>
      <c r="AK124" s="356" t="e">
        <f t="shared" si="28"/>
        <v>#DIV/0!</v>
      </c>
      <c r="AL124" s="42" t="e">
        <f t="shared" si="29"/>
        <v>#DIV/0!</v>
      </c>
      <c r="AM124" s="304"/>
      <c r="AN124" s="304"/>
      <c r="AO124" s="356" t="e">
        <f t="shared" si="30"/>
        <v>#DIV/0!</v>
      </c>
      <c r="AP124" s="42" t="e">
        <f t="shared" si="31"/>
        <v>#DIV/0!</v>
      </c>
    </row>
    <row r="125" spans="1:42" s="305" customFormat="1" ht="219.75" customHeight="1" x14ac:dyDescent="0.25">
      <c r="A125" s="309" t="s">
        <v>186</v>
      </c>
      <c r="B125" s="584" t="s">
        <v>1017</v>
      </c>
      <c r="C125" s="585"/>
      <c r="D125" s="413" t="s">
        <v>91</v>
      </c>
      <c r="E125" s="412" t="s">
        <v>357</v>
      </c>
      <c r="F125" s="577" t="s">
        <v>348</v>
      </c>
      <c r="G125" s="577"/>
      <c r="H125" s="578" t="s">
        <v>912</v>
      </c>
      <c r="I125" s="579"/>
      <c r="J125" s="580"/>
      <c r="K125" s="368">
        <v>43770</v>
      </c>
      <c r="L125" s="368">
        <v>43814</v>
      </c>
      <c r="M125" s="436"/>
      <c r="N125" s="316"/>
      <c r="O125" s="443"/>
      <c r="P125" s="555" t="s">
        <v>902</v>
      </c>
      <c r="Q125" s="556"/>
      <c r="R125" s="557"/>
      <c r="S125" s="299" t="s">
        <v>149</v>
      </c>
      <c r="T125" s="303" t="s">
        <v>58</v>
      </c>
      <c r="U125" s="294">
        <v>1</v>
      </c>
      <c r="V125" s="398">
        <f t="shared" si="33"/>
        <v>1</v>
      </c>
      <c r="W125" s="398"/>
      <c r="X125" s="356">
        <f t="shared" si="22"/>
        <v>0</v>
      </c>
      <c r="Y125" s="42">
        <f t="shared" si="23"/>
        <v>0</v>
      </c>
      <c r="Z125" s="311"/>
      <c r="AA125" s="275"/>
      <c r="AB125" s="275"/>
      <c r="AC125" s="356" t="e">
        <f t="shared" si="24"/>
        <v>#DIV/0!</v>
      </c>
      <c r="AD125" s="42" t="e">
        <f t="shared" si="25"/>
        <v>#DIV/0!</v>
      </c>
      <c r="AE125" s="304"/>
      <c r="AF125" s="304"/>
      <c r="AG125" s="356" t="e">
        <f t="shared" si="26"/>
        <v>#DIV/0!</v>
      </c>
      <c r="AH125" s="42" t="e">
        <f t="shared" si="27"/>
        <v>#DIV/0!</v>
      </c>
      <c r="AI125" s="304"/>
      <c r="AJ125" s="304"/>
      <c r="AK125" s="356" t="e">
        <f t="shared" si="28"/>
        <v>#DIV/0!</v>
      </c>
      <c r="AL125" s="42" t="e">
        <f t="shared" si="29"/>
        <v>#DIV/0!</v>
      </c>
      <c r="AM125" s="304"/>
      <c r="AN125" s="304"/>
      <c r="AO125" s="356" t="e">
        <f t="shared" si="30"/>
        <v>#DIV/0!</v>
      </c>
      <c r="AP125" s="42" t="e">
        <f t="shared" si="31"/>
        <v>#DIV/0!</v>
      </c>
    </row>
    <row r="126" spans="1:42" s="305" customFormat="1" ht="261" customHeight="1" x14ac:dyDescent="0.25">
      <c r="A126" s="309" t="s">
        <v>186</v>
      </c>
      <c r="B126" s="584" t="s">
        <v>1017</v>
      </c>
      <c r="C126" s="585"/>
      <c r="D126" s="413" t="s">
        <v>91</v>
      </c>
      <c r="E126" s="412" t="s">
        <v>357</v>
      </c>
      <c r="F126" s="577" t="s">
        <v>348</v>
      </c>
      <c r="G126" s="577"/>
      <c r="H126" s="578" t="s">
        <v>913</v>
      </c>
      <c r="I126" s="579"/>
      <c r="J126" s="580"/>
      <c r="K126" s="368">
        <v>43678</v>
      </c>
      <c r="L126" s="368">
        <v>43707</v>
      </c>
      <c r="M126" s="436"/>
      <c r="N126" s="316"/>
      <c r="O126" s="443"/>
      <c r="P126" s="555" t="s">
        <v>902</v>
      </c>
      <c r="Q126" s="556"/>
      <c r="R126" s="557"/>
      <c r="S126" s="299" t="s">
        <v>149</v>
      </c>
      <c r="T126" s="303" t="s">
        <v>58</v>
      </c>
      <c r="U126" s="294">
        <v>1</v>
      </c>
      <c r="V126" s="398">
        <f t="shared" si="33"/>
        <v>1</v>
      </c>
      <c r="W126" s="398"/>
      <c r="X126" s="356">
        <f t="shared" si="22"/>
        <v>0</v>
      </c>
      <c r="Y126" s="42">
        <f t="shared" si="23"/>
        <v>0</v>
      </c>
      <c r="Z126" s="311"/>
      <c r="AA126" s="275"/>
      <c r="AB126" s="275"/>
      <c r="AC126" s="356" t="e">
        <f t="shared" si="24"/>
        <v>#DIV/0!</v>
      </c>
      <c r="AD126" s="42" t="e">
        <f t="shared" si="25"/>
        <v>#DIV/0!</v>
      </c>
      <c r="AE126" s="304"/>
      <c r="AF126" s="304"/>
      <c r="AG126" s="356" t="e">
        <f t="shared" si="26"/>
        <v>#DIV/0!</v>
      </c>
      <c r="AH126" s="42" t="e">
        <f t="shared" si="27"/>
        <v>#DIV/0!</v>
      </c>
      <c r="AI126" s="304"/>
      <c r="AJ126" s="304"/>
      <c r="AK126" s="356" t="e">
        <f t="shared" si="28"/>
        <v>#DIV/0!</v>
      </c>
      <c r="AL126" s="42" t="e">
        <f t="shared" si="29"/>
        <v>#DIV/0!</v>
      </c>
      <c r="AM126" s="304"/>
      <c r="AN126" s="304"/>
      <c r="AO126" s="356" t="e">
        <f t="shared" si="30"/>
        <v>#DIV/0!</v>
      </c>
      <c r="AP126" s="42" t="e">
        <f t="shared" si="31"/>
        <v>#DIV/0!</v>
      </c>
    </row>
    <row r="127" spans="1:42" s="305" customFormat="1" ht="219.75" customHeight="1" x14ac:dyDescent="0.25">
      <c r="A127" s="309" t="s">
        <v>186</v>
      </c>
      <c r="B127" s="584" t="s">
        <v>1017</v>
      </c>
      <c r="C127" s="585"/>
      <c r="D127" s="413" t="s">
        <v>91</v>
      </c>
      <c r="E127" s="412" t="s">
        <v>357</v>
      </c>
      <c r="F127" s="577" t="s">
        <v>348</v>
      </c>
      <c r="G127" s="577"/>
      <c r="H127" s="578" t="s">
        <v>913</v>
      </c>
      <c r="I127" s="579"/>
      <c r="J127" s="580"/>
      <c r="K127" s="368">
        <v>43709</v>
      </c>
      <c r="L127" s="368">
        <v>43814</v>
      </c>
      <c r="M127" s="436"/>
      <c r="N127" s="316"/>
      <c r="O127" s="443"/>
      <c r="P127" s="555" t="s">
        <v>902</v>
      </c>
      <c r="Q127" s="556"/>
      <c r="R127" s="557"/>
      <c r="S127" s="299" t="s">
        <v>149</v>
      </c>
      <c r="T127" s="303" t="s">
        <v>58</v>
      </c>
      <c r="U127" s="294">
        <v>1</v>
      </c>
      <c r="V127" s="398">
        <f t="shared" si="33"/>
        <v>1</v>
      </c>
      <c r="W127" s="398"/>
      <c r="X127" s="356">
        <f t="shared" si="22"/>
        <v>0</v>
      </c>
      <c r="Y127" s="42">
        <f t="shared" si="23"/>
        <v>0</v>
      </c>
      <c r="Z127" s="311"/>
      <c r="AA127" s="275"/>
      <c r="AB127" s="275"/>
      <c r="AC127" s="356" t="e">
        <f t="shared" si="24"/>
        <v>#DIV/0!</v>
      </c>
      <c r="AD127" s="42" t="e">
        <f t="shared" si="25"/>
        <v>#DIV/0!</v>
      </c>
      <c r="AE127" s="304"/>
      <c r="AF127" s="304"/>
      <c r="AG127" s="356" t="e">
        <f t="shared" si="26"/>
        <v>#DIV/0!</v>
      </c>
      <c r="AH127" s="42" t="e">
        <f t="shared" si="27"/>
        <v>#DIV/0!</v>
      </c>
      <c r="AI127" s="304"/>
      <c r="AJ127" s="304"/>
      <c r="AK127" s="356" t="e">
        <f t="shared" si="28"/>
        <v>#DIV/0!</v>
      </c>
      <c r="AL127" s="42" t="e">
        <f t="shared" si="29"/>
        <v>#DIV/0!</v>
      </c>
      <c r="AM127" s="304"/>
      <c r="AN127" s="304"/>
      <c r="AO127" s="356" t="e">
        <f t="shared" si="30"/>
        <v>#DIV/0!</v>
      </c>
      <c r="AP127" s="42" t="e">
        <f t="shared" si="31"/>
        <v>#DIV/0!</v>
      </c>
    </row>
    <row r="128" spans="1:42" s="305" customFormat="1" ht="219.75" customHeight="1" x14ac:dyDescent="0.25">
      <c r="A128" s="309" t="s">
        <v>186</v>
      </c>
      <c r="B128" s="584" t="s">
        <v>1017</v>
      </c>
      <c r="C128" s="585"/>
      <c r="D128" s="413" t="s">
        <v>91</v>
      </c>
      <c r="E128" s="412" t="s">
        <v>357</v>
      </c>
      <c r="F128" s="577" t="s">
        <v>348</v>
      </c>
      <c r="G128" s="577"/>
      <c r="H128" s="578" t="s">
        <v>914</v>
      </c>
      <c r="I128" s="579"/>
      <c r="J128" s="580"/>
      <c r="K128" s="368">
        <v>43556</v>
      </c>
      <c r="L128" s="368">
        <v>43615</v>
      </c>
      <c r="M128" s="436"/>
      <c r="N128" s="316"/>
      <c r="O128" s="443"/>
      <c r="P128" s="555" t="s">
        <v>902</v>
      </c>
      <c r="Q128" s="556"/>
      <c r="R128" s="557"/>
      <c r="S128" s="299" t="s">
        <v>149</v>
      </c>
      <c r="T128" s="303" t="s">
        <v>58</v>
      </c>
      <c r="U128" s="294">
        <v>1</v>
      </c>
      <c r="V128" s="398">
        <f t="shared" si="33"/>
        <v>1</v>
      </c>
      <c r="W128" s="398"/>
      <c r="X128" s="356">
        <f t="shared" si="22"/>
        <v>0</v>
      </c>
      <c r="Y128" s="42">
        <f t="shared" si="23"/>
        <v>0</v>
      </c>
      <c r="Z128" s="311"/>
      <c r="AA128" s="275"/>
      <c r="AB128" s="275"/>
      <c r="AC128" s="356" t="e">
        <f t="shared" si="24"/>
        <v>#DIV/0!</v>
      </c>
      <c r="AD128" s="42" t="e">
        <f t="shared" si="25"/>
        <v>#DIV/0!</v>
      </c>
      <c r="AE128" s="304"/>
      <c r="AF128" s="304"/>
      <c r="AG128" s="356" t="e">
        <f t="shared" si="26"/>
        <v>#DIV/0!</v>
      </c>
      <c r="AH128" s="42" t="e">
        <f t="shared" si="27"/>
        <v>#DIV/0!</v>
      </c>
      <c r="AI128" s="304"/>
      <c r="AJ128" s="304"/>
      <c r="AK128" s="356" t="e">
        <f t="shared" si="28"/>
        <v>#DIV/0!</v>
      </c>
      <c r="AL128" s="42" t="e">
        <f t="shared" si="29"/>
        <v>#DIV/0!</v>
      </c>
      <c r="AM128" s="304"/>
      <c r="AN128" s="304"/>
      <c r="AO128" s="356" t="e">
        <f t="shared" si="30"/>
        <v>#DIV/0!</v>
      </c>
      <c r="AP128" s="42" t="e">
        <f t="shared" si="31"/>
        <v>#DIV/0!</v>
      </c>
    </row>
    <row r="129" spans="1:42" s="305" customFormat="1" ht="219.75" customHeight="1" x14ac:dyDescent="0.25">
      <c r="A129" s="309" t="s">
        <v>186</v>
      </c>
      <c r="B129" s="584" t="s">
        <v>1017</v>
      </c>
      <c r="C129" s="585"/>
      <c r="D129" s="413" t="s">
        <v>91</v>
      </c>
      <c r="E129" s="412" t="s">
        <v>357</v>
      </c>
      <c r="F129" s="577" t="s">
        <v>348</v>
      </c>
      <c r="G129" s="577"/>
      <c r="H129" s="578" t="s">
        <v>914</v>
      </c>
      <c r="I129" s="579"/>
      <c r="J129" s="580"/>
      <c r="K129" s="368">
        <v>43615</v>
      </c>
      <c r="L129" s="368">
        <v>43651</v>
      </c>
      <c r="M129" s="436"/>
      <c r="N129" s="316"/>
      <c r="O129" s="443"/>
      <c r="P129" s="555" t="s">
        <v>902</v>
      </c>
      <c r="Q129" s="556"/>
      <c r="R129" s="557"/>
      <c r="S129" s="299" t="s">
        <v>149</v>
      </c>
      <c r="T129" s="303" t="s">
        <v>58</v>
      </c>
      <c r="U129" s="294">
        <v>1</v>
      </c>
      <c r="V129" s="398">
        <f t="shared" si="33"/>
        <v>1</v>
      </c>
      <c r="W129" s="398"/>
      <c r="X129" s="356">
        <f t="shared" si="22"/>
        <v>0</v>
      </c>
      <c r="Y129" s="42">
        <f t="shared" si="23"/>
        <v>0</v>
      </c>
      <c r="Z129" s="311"/>
      <c r="AA129" s="275"/>
      <c r="AB129" s="275"/>
      <c r="AC129" s="356" t="e">
        <f t="shared" si="24"/>
        <v>#DIV/0!</v>
      </c>
      <c r="AD129" s="42" t="e">
        <f t="shared" si="25"/>
        <v>#DIV/0!</v>
      </c>
      <c r="AE129" s="304"/>
      <c r="AF129" s="304"/>
      <c r="AG129" s="356" t="e">
        <f t="shared" si="26"/>
        <v>#DIV/0!</v>
      </c>
      <c r="AH129" s="42" t="e">
        <f t="shared" si="27"/>
        <v>#DIV/0!</v>
      </c>
      <c r="AI129" s="304"/>
      <c r="AJ129" s="304"/>
      <c r="AK129" s="356" t="e">
        <f t="shared" si="28"/>
        <v>#DIV/0!</v>
      </c>
      <c r="AL129" s="42" t="e">
        <f t="shared" si="29"/>
        <v>#DIV/0!</v>
      </c>
      <c r="AM129" s="304"/>
      <c r="AN129" s="304"/>
      <c r="AO129" s="356" t="e">
        <f t="shared" si="30"/>
        <v>#DIV/0!</v>
      </c>
      <c r="AP129" s="42" t="e">
        <f t="shared" si="31"/>
        <v>#DIV/0!</v>
      </c>
    </row>
    <row r="130" spans="1:42" s="305" customFormat="1" ht="219.75" customHeight="1" x14ac:dyDescent="0.25">
      <c r="A130" s="309" t="s">
        <v>186</v>
      </c>
      <c r="B130" s="584" t="s">
        <v>1017</v>
      </c>
      <c r="C130" s="585"/>
      <c r="D130" s="413" t="s">
        <v>91</v>
      </c>
      <c r="E130" s="412" t="s">
        <v>357</v>
      </c>
      <c r="F130" s="577" t="s">
        <v>348</v>
      </c>
      <c r="G130" s="577"/>
      <c r="H130" s="578" t="s">
        <v>914</v>
      </c>
      <c r="I130" s="579"/>
      <c r="J130" s="580"/>
      <c r="K130" s="368">
        <v>43617</v>
      </c>
      <c r="L130" s="368">
        <v>43814</v>
      </c>
      <c r="M130" s="436"/>
      <c r="N130" s="316"/>
      <c r="O130" s="443"/>
      <c r="P130" s="555" t="s">
        <v>902</v>
      </c>
      <c r="Q130" s="556"/>
      <c r="R130" s="557"/>
      <c r="S130" s="299" t="s">
        <v>149</v>
      </c>
      <c r="T130" s="303" t="s">
        <v>58</v>
      </c>
      <c r="U130" s="294">
        <v>1</v>
      </c>
      <c r="V130" s="398">
        <f t="shared" si="33"/>
        <v>1</v>
      </c>
      <c r="W130" s="398"/>
      <c r="X130" s="356">
        <f t="shared" si="22"/>
        <v>0</v>
      </c>
      <c r="Y130" s="42">
        <f t="shared" si="23"/>
        <v>0</v>
      </c>
      <c r="Z130" s="311"/>
      <c r="AA130" s="275"/>
      <c r="AB130" s="275"/>
      <c r="AC130" s="356" t="e">
        <f t="shared" si="24"/>
        <v>#DIV/0!</v>
      </c>
      <c r="AD130" s="42" t="e">
        <f t="shared" si="25"/>
        <v>#DIV/0!</v>
      </c>
      <c r="AE130" s="304"/>
      <c r="AF130" s="304"/>
      <c r="AG130" s="356" t="e">
        <f t="shared" si="26"/>
        <v>#DIV/0!</v>
      </c>
      <c r="AH130" s="42" t="e">
        <f t="shared" si="27"/>
        <v>#DIV/0!</v>
      </c>
      <c r="AI130" s="304"/>
      <c r="AJ130" s="304"/>
      <c r="AK130" s="356" t="e">
        <f t="shared" si="28"/>
        <v>#DIV/0!</v>
      </c>
      <c r="AL130" s="42" t="e">
        <f t="shared" si="29"/>
        <v>#DIV/0!</v>
      </c>
      <c r="AM130" s="304"/>
      <c r="AN130" s="304"/>
      <c r="AO130" s="356" t="e">
        <f t="shared" si="30"/>
        <v>#DIV/0!</v>
      </c>
      <c r="AP130" s="42" t="e">
        <f t="shared" si="31"/>
        <v>#DIV/0!</v>
      </c>
    </row>
    <row r="131" spans="1:42" s="305" customFormat="1" ht="219.75" customHeight="1" x14ac:dyDescent="0.25">
      <c r="A131" s="309" t="s">
        <v>186</v>
      </c>
      <c r="B131" s="584" t="s">
        <v>1017</v>
      </c>
      <c r="C131" s="585"/>
      <c r="D131" s="413" t="s">
        <v>91</v>
      </c>
      <c r="E131" s="412" t="s">
        <v>357</v>
      </c>
      <c r="F131" s="577" t="s">
        <v>348</v>
      </c>
      <c r="G131" s="577"/>
      <c r="H131" s="578" t="s">
        <v>915</v>
      </c>
      <c r="I131" s="579"/>
      <c r="J131" s="580"/>
      <c r="K131" s="368">
        <v>43556</v>
      </c>
      <c r="L131" s="368">
        <v>43651</v>
      </c>
      <c r="M131" s="436"/>
      <c r="N131" s="316"/>
      <c r="O131" s="443"/>
      <c r="P131" s="555" t="s">
        <v>902</v>
      </c>
      <c r="Q131" s="556"/>
      <c r="R131" s="557"/>
      <c r="S131" s="299" t="s">
        <v>149</v>
      </c>
      <c r="T131" s="303" t="s">
        <v>58</v>
      </c>
      <c r="U131" s="294">
        <v>1</v>
      </c>
      <c r="V131" s="398">
        <f t="shared" si="33"/>
        <v>1</v>
      </c>
      <c r="W131" s="398"/>
      <c r="X131" s="356">
        <f t="shared" si="22"/>
        <v>0</v>
      </c>
      <c r="Y131" s="42">
        <f t="shared" si="23"/>
        <v>0</v>
      </c>
      <c r="Z131" s="311"/>
      <c r="AA131" s="275"/>
      <c r="AB131" s="275"/>
      <c r="AC131" s="356" t="e">
        <f t="shared" si="24"/>
        <v>#DIV/0!</v>
      </c>
      <c r="AD131" s="42" t="e">
        <f t="shared" si="25"/>
        <v>#DIV/0!</v>
      </c>
      <c r="AE131" s="304"/>
      <c r="AF131" s="304"/>
      <c r="AG131" s="356" t="e">
        <f t="shared" si="26"/>
        <v>#DIV/0!</v>
      </c>
      <c r="AH131" s="42" t="e">
        <f t="shared" si="27"/>
        <v>#DIV/0!</v>
      </c>
      <c r="AI131" s="304"/>
      <c r="AJ131" s="304"/>
      <c r="AK131" s="356" t="e">
        <f t="shared" si="28"/>
        <v>#DIV/0!</v>
      </c>
      <c r="AL131" s="42" t="e">
        <f t="shared" si="29"/>
        <v>#DIV/0!</v>
      </c>
      <c r="AM131" s="304"/>
      <c r="AN131" s="304"/>
      <c r="AO131" s="356" t="e">
        <f t="shared" si="30"/>
        <v>#DIV/0!</v>
      </c>
      <c r="AP131" s="42" t="e">
        <f t="shared" si="31"/>
        <v>#DIV/0!</v>
      </c>
    </row>
    <row r="132" spans="1:42" s="305" customFormat="1" ht="219.75" customHeight="1" x14ac:dyDescent="0.25">
      <c r="A132" s="309" t="s">
        <v>186</v>
      </c>
      <c r="B132" s="584" t="s">
        <v>1017</v>
      </c>
      <c r="C132" s="585"/>
      <c r="D132" s="413" t="s">
        <v>91</v>
      </c>
      <c r="E132" s="412" t="s">
        <v>357</v>
      </c>
      <c r="F132" s="577" t="s">
        <v>348</v>
      </c>
      <c r="G132" s="577"/>
      <c r="H132" s="578" t="s">
        <v>915</v>
      </c>
      <c r="I132" s="579"/>
      <c r="J132" s="580"/>
      <c r="K132" s="368">
        <v>43617</v>
      </c>
      <c r="L132" s="368">
        <v>43814</v>
      </c>
      <c r="M132" s="436"/>
      <c r="N132" s="316"/>
      <c r="O132" s="443"/>
      <c r="P132" s="555" t="s">
        <v>902</v>
      </c>
      <c r="Q132" s="556"/>
      <c r="R132" s="557"/>
      <c r="S132" s="299" t="s">
        <v>149</v>
      </c>
      <c r="T132" s="303" t="s">
        <v>58</v>
      </c>
      <c r="U132" s="294">
        <v>1</v>
      </c>
      <c r="V132" s="398">
        <f t="shared" si="33"/>
        <v>1</v>
      </c>
      <c r="W132" s="398"/>
      <c r="X132" s="356">
        <f t="shared" si="22"/>
        <v>0</v>
      </c>
      <c r="Y132" s="42">
        <f t="shared" si="23"/>
        <v>0</v>
      </c>
      <c r="Z132" s="311"/>
      <c r="AA132" s="275"/>
      <c r="AB132" s="275"/>
      <c r="AC132" s="356" t="e">
        <f t="shared" si="24"/>
        <v>#DIV/0!</v>
      </c>
      <c r="AD132" s="42" t="e">
        <f t="shared" si="25"/>
        <v>#DIV/0!</v>
      </c>
      <c r="AE132" s="304"/>
      <c r="AF132" s="304"/>
      <c r="AG132" s="356" t="e">
        <f t="shared" si="26"/>
        <v>#DIV/0!</v>
      </c>
      <c r="AH132" s="42" t="e">
        <f t="shared" si="27"/>
        <v>#DIV/0!</v>
      </c>
      <c r="AI132" s="304"/>
      <c r="AJ132" s="304"/>
      <c r="AK132" s="356" t="e">
        <f t="shared" si="28"/>
        <v>#DIV/0!</v>
      </c>
      <c r="AL132" s="42" t="e">
        <f t="shared" si="29"/>
        <v>#DIV/0!</v>
      </c>
      <c r="AM132" s="304"/>
      <c r="AN132" s="304"/>
      <c r="AO132" s="356" t="e">
        <f t="shared" si="30"/>
        <v>#DIV/0!</v>
      </c>
      <c r="AP132" s="42" t="e">
        <f t="shared" si="31"/>
        <v>#DIV/0!</v>
      </c>
    </row>
    <row r="133" spans="1:42" s="305" customFormat="1" ht="294.75" customHeight="1" x14ac:dyDescent="0.25">
      <c r="A133" s="309" t="s">
        <v>186</v>
      </c>
      <c r="B133" s="584" t="s">
        <v>1018</v>
      </c>
      <c r="C133" s="585"/>
      <c r="D133" s="413" t="s">
        <v>91</v>
      </c>
      <c r="E133" s="412" t="s">
        <v>357</v>
      </c>
      <c r="F133" s="577" t="s">
        <v>350</v>
      </c>
      <c r="G133" s="577"/>
      <c r="H133" s="578" t="s">
        <v>917</v>
      </c>
      <c r="I133" s="579"/>
      <c r="J133" s="580"/>
      <c r="K133" s="368"/>
      <c r="L133" s="368"/>
      <c r="M133" s="436"/>
      <c r="N133" s="316"/>
      <c r="O133" s="443"/>
      <c r="P133" s="555" t="s">
        <v>902</v>
      </c>
      <c r="Q133" s="556"/>
      <c r="R133" s="557"/>
      <c r="S133" s="299" t="s">
        <v>149</v>
      </c>
      <c r="T133" s="303" t="s">
        <v>58</v>
      </c>
      <c r="U133" s="294">
        <v>1</v>
      </c>
      <c r="V133" s="398">
        <f t="shared" si="33"/>
        <v>1</v>
      </c>
      <c r="W133" s="398"/>
      <c r="X133" s="356">
        <f t="shared" si="22"/>
        <v>0</v>
      </c>
      <c r="Y133" s="42">
        <f t="shared" si="23"/>
        <v>0</v>
      </c>
      <c r="Z133" s="311"/>
      <c r="AA133" s="275"/>
      <c r="AB133" s="275"/>
      <c r="AC133" s="356" t="e">
        <f t="shared" si="24"/>
        <v>#DIV/0!</v>
      </c>
      <c r="AD133" s="42" t="e">
        <f t="shared" si="25"/>
        <v>#DIV/0!</v>
      </c>
      <c r="AE133" s="304"/>
      <c r="AF133" s="304"/>
      <c r="AG133" s="356" t="e">
        <f t="shared" si="26"/>
        <v>#DIV/0!</v>
      </c>
      <c r="AH133" s="42" t="e">
        <f t="shared" si="27"/>
        <v>#DIV/0!</v>
      </c>
      <c r="AI133" s="304"/>
      <c r="AJ133" s="304"/>
      <c r="AK133" s="356" t="e">
        <f t="shared" si="28"/>
        <v>#DIV/0!</v>
      </c>
      <c r="AL133" s="42" t="e">
        <f t="shared" si="29"/>
        <v>#DIV/0!</v>
      </c>
      <c r="AM133" s="304"/>
      <c r="AN133" s="304"/>
      <c r="AO133" s="356" t="e">
        <f t="shared" si="30"/>
        <v>#DIV/0!</v>
      </c>
      <c r="AP133" s="42" t="e">
        <f t="shared" si="31"/>
        <v>#DIV/0!</v>
      </c>
    </row>
    <row r="134" spans="1:42" s="305" customFormat="1" ht="219.75" customHeight="1" x14ac:dyDescent="0.25">
      <c r="A134" s="309" t="s">
        <v>186</v>
      </c>
      <c r="B134" s="584" t="s">
        <v>1018</v>
      </c>
      <c r="C134" s="585"/>
      <c r="D134" s="413" t="s">
        <v>91</v>
      </c>
      <c r="E134" s="412" t="s">
        <v>357</v>
      </c>
      <c r="F134" s="577" t="s">
        <v>350</v>
      </c>
      <c r="G134" s="577"/>
      <c r="H134" s="578" t="s">
        <v>918</v>
      </c>
      <c r="I134" s="579"/>
      <c r="J134" s="580"/>
      <c r="K134" s="368"/>
      <c r="L134" s="368"/>
      <c r="M134" s="436"/>
      <c r="N134" s="316"/>
      <c r="O134" s="443"/>
      <c r="P134" s="555" t="s">
        <v>902</v>
      </c>
      <c r="Q134" s="556"/>
      <c r="R134" s="557"/>
      <c r="S134" s="299" t="s">
        <v>149</v>
      </c>
      <c r="T134" s="303" t="s">
        <v>58</v>
      </c>
      <c r="U134" s="294">
        <v>1</v>
      </c>
      <c r="V134" s="398">
        <f t="shared" si="33"/>
        <v>1</v>
      </c>
      <c r="W134" s="398"/>
      <c r="X134" s="356">
        <f t="shared" si="22"/>
        <v>0</v>
      </c>
      <c r="Y134" s="42">
        <f t="shared" si="23"/>
        <v>0</v>
      </c>
      <c r="Z134" s="311"/>
      <c r="AA134" s="275"/>
      <c r="AB134" s="275"/>
      <c r="AC134" s="356" t="e">
        <f t="shared" si="24"/>
        <v>#DIV/0!</v>
      </c>
      <c r="AD134" s="42" t="e">
        <f t="shared" si="25"/>
        <v>#DIV/0!</v>
      </c>
      <c r="AE134" s="304"/>
      <c r="AF134" s="304"/>
      <c r="AG134" s="356" t="e">
        <f t="shared" si="26"/>
        <v>#DIV/0!</v>
      </c>
      <c r="AH134" s="42" t="e">
        <f t="shared" si="27"/>
        <v>#DIV/0!</v>
      </c>
      <c r="AI134" s="304"/>
      <c r="AJ134" s="304"/>
      <c r="AK134" s="356" t="e">
        <f t="shared" si="28"/>
        <v>#DIV/0!</v>
      </c>
      <c r="AL134" s="42" t="e">
        <f t="shared" si="29"/>
        <v>#DIV/0!</v>
      </c>
      <c r="AM134" s="304"/>
      <c r="AN134" s="304"/>
      <c r="AO134" s="356" t="e">
        <f t="shared" si="30"/>
        <v>#DIV/0!</v>
      </c>
      <c r="AP134" s="42" t="e">
        <f t="shared" si="31"/>
        <v>#DIV/0!</v>
      </c>
    </row>
    <row r="135" spans="1:42" s="305" customFormat="1" ht="219.75" customHeight="1" x14ac:dyDescent="0.25">
      <c r="A135" s="309" t="s">
        <v>186</v>
      </c>
      <c r="B135" s="584" t="s">
        <v>1018</v>
      </c>
      <c r="C135" s="585"/>
      <c r="D135" s="413" t="s">
        <v>91</v>
      </c>
      <c r="E135" s="412" t="s">
        <v>357</v>
      </c>
      <c r="F135" s="577" t="s">
        <v>350</v>
      </c>
      <c r="G135" s="577"/>
      <c r="H135" s="578" t="s">
        <v>919</v>
      </c>
      <c r="I135" s="579"/>
      <c r="J135" s="580"/>
      <c r="K135" s="368"/>
      <c r="L135" s="368"/>
      <c r="M135" s="436"/>
      <c r="N135" s="316"/>
      <c r="O135" s="443"/>
      <c r="P135" s="555" t="s">
        <v>902</v>
      </c>
      <c r="Q135" s="556"/>
      <c r="R135" s="557"/>
      <c r="S135" s="299" t="s">
        <v>149</v>
      </c>
      <c r="T135" s="303" t="s">
        <v>58</v>
      </c>
      <c r="U135" s="294">
        <v>1</v>
      </c>
      <c r="V135" s="398">
        <f t="shared" si="33"/>
        <v>1</v>
      </c>
      <c r="W135" s="398"/>
      <c r="X135" s="356">
        <f t="shared" si="22"/>
        <v>0</v>
      </c>
      <c r="Y135" s="42">
        <f t="shared" si="23"/>
        <v>0</v>
      </c>
      <c r="Z135" s="311"/>
      <c r="AA135" s="275"/>
      <c r="AB135" s="275"/>
      <c r="AC135" s="356" t="e">
        <f t="shared" si="24"/>
        <v>#DIV/0!</v>
      </c>
      <c r="AD135" s="42" t="e">
        <f t="shared" si="25"/>
        <v>#DIV/0!</v>
      </c>
      <c r="AE135" s="304"/>
      <c r="AF135" s="304"/>
      <c r="AG135" s="356" t="e">
        <f t="shared" si="26"/>
        <v>#DIV/0!</v>
      </c>
      <c r="AH135" s="42" t="e">
        <f t="shared" si="27"/>
        <v>#DIV/0!</v>
      </c>
      <c r="AI135" s="304"/>
      <c r="AJ135" s="304"/>
      <c r="AK135" s="356" t="e">
        <f t="shared" si="28"/>
        <v>#DIV/0!</v>
      </c>
      <c r="AL135" s="42" t="e">
        <f t="shared" si="29"/>
        <v>#DIV/0!</v>
      </c>
      <c r="AM135" s="304"/>
      <c r="AN135" s="304"/>
      <c r="AO135" s="356" t="e">
        <f t="shared" si="30"/>
        <v>#DIV/0!</v>
      </c>
      <c r="AP135" s="42" t="e">
        <f t="shared" si="31"/>
        <v>#DIV/0!</v>
      </c>
    </row>
    <row r="136" spans="1:42" s="305" customFormat="1" ht="219.75" customHeight="1" x14ac:dyDescent="0.25">
      <c r="A136" s="309" t="s">
        <v>186</v>
      </c>
      <c r="B136" s="584" t="s">
        <v>1018</v>
      </c>
      <c r="C136" s="585"/>
      <c r="D136" s="413" t="s">
        <v>91</v>
      </c>
      <c r="E136" s="412" t="s">
        <v>357</v>
      </c>
      <c r="F136" s="577" t="s">
        <v>350</v>
      </c>
      <c r="G136" s="577"/>
      <c r="H136" s="578" t="s">
        <v>920</v>
      </c>
      <c r="I136" s="579"/>
      <c r="J136" s="580"/>
      <c r="K136" s="368"/>
      <c r="L136" s="368"/>
      <c r="M136" s="436"/>
      <c r="N136" s="316"/>
      <c r="O136" s="443"/>
      <c r="P136" s="555" t="s">
        <v>902</v>
      </c>
      <c r="Q136" s="556"/>
      <c r="R136" s="557"/>
      <c r="S136" s="299" t="s">
        <v>149</v>
      </c>
      <c r="T136" s="303" t="s">
        <v>58</v>
      </c>
      <c r="U136" s="294">
        <v>1</v>
      </c>
      <c r="V136" s="398">
        <f t="shared" si="33"/>
        <v>1</v>
      </c>
      <c r="W136" s="398"/>
      <c r="X136" s="356">
        <f t="shared" si="22"/>
        <v>0</v>
      </c>
      <c r="Y136" s="42">
        <f t="shared" si="23"/>
        <v>0</v>
      </c>
      <c r="Z136" s="311"/>
      <c r="AA136" s="275"/>
      <c r="AB136" s="275"/>
      <c r="AC136" s="356" t="e">
        <f t="shared" si="24"/>
        <v>#DIV/0!</v>
      </c>
      <c r="AD136" s="42" t="e">
        <f t="shared" si="25"/>
        <v>#DIV/0!</v>
      </c>
      <c r="AE136" s="304"/>
      <c r="AF136" s="304"/>
      <c r="AG136" s="356" t="e">
        <f t="shared" si="26"/>
        <v>#DIV/0!</v>
      </c>
      <c r="AH136" s="42" t="e">
        <f t="shared" si="27"/>
        <v>#DIV/0!</v>
      </c>
      <c r="AI136" s="304"/>
      <c r="AJ136" s="304"/>
      <c r="AK136" s="356" t="e">
        <f t="shared" si="28"/>
        <v>#DIV/0!</v>
      </c>
      <c r="AL136" s="42" t="e">
        <f t="shared" si="29"/>
        <v>#DIV/0!</v>
      </c>
      <c r="AM136" s="304"/>
      <c r="AN136" s="304"/>
      <c r="AO136" s="356" t="e">
        <f t="shared" si="30"/>
        <v>#DIV/0!</v>
      </c>
      <c r="AP136" s="42" t="e">
        <f t="shared" si="31"/>
        <v>#DIV/0!</v>
      </c>
    </row>
    <row r="137" spans="1:42" s="305" customFormat="1" ht="219.75" customHeight="1" x14ac:dyDescent="0.25">
      <c r="A137" s="309" t="s">
        <v>186</v>
      </c>
      <c r="B137" s="584" t="s">
        <v>1018</v>
      </c>
      <c r="C137" s="585"/>
      <c r="D137" s="413" t="s">
        <v>91</v>
      </c>
      <c r="E137" s="412" t="s">
        <v>357</v>
      </c>
      <c r="F137" s="577" t="s">
        <v>350</v>
      </c>
      <c r="G137" s="577"/>
      <c r="H137" s="578" t="s">
        <v>921</v>
      </c>
      <c r="I137" s="579"/>
      <c r="J137" s="580"/>
      <c r="K137" s="368"/>
      <c r="L137" s="368"/>
      <c r="M137" s="436"/>
      <c r="N137" s="316"/>
      <c r="O137" s="443"/>
      <c r="P137" s="555" t="s">
        <v>902</v>
      </c>
      <c r="Q137" s="556"/>
      <c r="R137" s="557"/>
      <c r="S137" s="299" t="s">
        <v>149</v>
      </c>
      <c r="T137" s="303" t="s">
        <v>58</v>
      </c>
      <c r="U137" s="294">
        <v>1</v>
      </c>
      <c r="V137" s="398">
        <f t="shared" si="33"/>
        <v>1</v>
      </c>
      <c r="W137" s="398"/>
      <c r="X137" s="356">
        <f t="shared" si="22"/>
        <v>0</v>
      </c>
      <c r="Y137" s="42">
        <f t="shared" si="23"/>
        <v>0</v>
      </c>
      <c r="Z137" s="311"/>
      <c r="AA137" s="275"/>
      <c r="AB137" s="275"/>
      <c r="AC137" s="356" t="e">
        <f t="shared" si="24"/>
        <v>#DIV/0!</v>
      </c>
      <c r="AD137" s="42" t="e">
        <f t="shared" si="25"/>
        <v>#DIV/0!</v>
      </c>
      <c r="AE137" s="304"/>
      <c r="AF137" s="304"/>
      <c r="AG137" s="356" t="e">
        <f t="shared" si="26"/>
        <v>#DIV/0!</v>
      </c>
      <c r="AH137" s="42" t="e">
        <f t="shared" si="27"/>
        <v>#DIV/0!</v>
      </c>
      <c r="AI137" s="304"/>
      <c r="AJ137" s="304"/>
      <c r="AK137" s="356" t="e">
        <f t="shared" si="28"/>
        <v>#DIV/0!</v>
      </c>
      <c r="AL137" s="42" t="e">
        <f t="shared" si="29"/>
        <v>#DIV/0!</v>
      </c>
      <c r="AM137" s="304"/>
      <c r="AN137" s="304"/>
      <c r="AO137" s="356" t="e">
        <f t="shared" si="30"/>
        <v>#DIV/0!</v>
      </c>
      <c r="AP137" s="42" t="e">
        <f t="shared" si="31"/>
        <v>#DIV/0!</v>
      </c>
    </row>
    <row r="138" spans="1:42" s="305" customFormat="1" ht="219.75" customHeight="1" x14ac:dyDescent="0.25">
      <c r="A138" s="309" t="s">
        <v>186</v>
      </c>
      <c r="B138" s="584" t="s">
        <v>1018</v>
      </c>
      <c r="C138" s="585"/>
      <c r="D138" s="413" t="s">
        <v>91</v>
      </c>
      <c r="E138" s="412" t="s">
        <v>357</v>
      </c>
      <c r="F138" s="577" t="s">
        <v>350</v>
      </c>
      <c r="G138" s="577"/>
      <c r="H138" s="578" t="s">
        <v>922</v>
      </c>
      <c r="I138" s="579"/>
      <c r="J138" s="580"/>
      <c r="K138" s="368"/>
      <c r="L138" s="368"/>
      <c r="M138" s="436"/>
      <c r="N138" s="316"/>
      <c r="O138" s="443"/>
      <c r="P138" s="555" t="s">
        <v>902</v>
      </c>
      <c r="Q138" s="556"/>
      <c r="R138" s="557"/>
      <c r="S138" s="299" t="s">
        <v>149</v>
      </c>
      <c r="T138" s="303" t="s">
        <v>58</v>
      </c>
      <c r="U138" s="294">
        <v>1</v>
      </c>
      <c r="V138" s="398">
        <f t="shared" si="33"/>
        <v>1</v>
      </c>
      <c r="W138" s="398"/>
      <c r="X138" s="356">
        <f t="shared" si="22"/>
        <v>0</v>
      </c>
      <c r="Y138" s="42">
        <f t="shared" si="23"/>
        <v>0</v>
      </c>
      <c r="Z138" s="311"/>
      <c r="AA138" s="275"/>
      <c r="AB138" s="275"/>
      <c r="AC138" s="356" t="e">
        <f t="shared" si="24"/>
        <v>#DIV/0!</v>
      </c>
      <c r="AD138" s="42" t="e">
        <f t="shared" si="25"/>
        <v>#DIV/0!</v>
      </c>
      <c r="AE138" s="304"/>
      <c r="AF138" s="304"/>
      <c r="AG138" s="356" t="e">
        <f t="shared" si="26"/>
        <v>#DIV/0!</v>
      </c>
      <c r="AH138" s="42" t="e">
        <f t="shared" si="27"/>
        <v>#DIV/0!</v>
      </c>
      <c r="AI138" s="304"/>
      <c r="AJ138" s="304"/>
      <c r="AK138" s="356" t="e">
        <f t="shared" si="28"/>
        <v>#DIV/0!</v>
      </c>
      <c r="AL138" s="42" t="e">
        <f t="shared" si="29"/>
        <v>#DIV/0!</v>
      </c>
      <c r="AM138" s="304"/>
      <c r="AN138" s="304"/>
      <c r="AO138" s="356" t="e">
        <f t="shared" si="30"/>
        <v>#DIV/0!</v>
      </c>
      <c r="AP138" s="42" t="e">
        <f t="shared" si="31"/>
        <v>#DIV/0!</v>
      </c>
    </row>
    <row r="139" spans="1:42" s="305" customFormat="1" ht="219.75" customHeight="1" x14ac:dyDescent="0.25">
      <c r="A139" s="309" t="s">
        <v>186</v>
      </c>
      <c r="B139" s="584" t="s">
        <v>1018</v>
      </c>
      <c r="C139" s="585"/>
      <c r="D139" s="413" t="s">
        <v>91</v>
      </c>
      <c r="E139" s="412" t="s">
        <v>357</v>
      </c>
      <c r="F139" s="577" t="s">
        <v>350</v>
      </c>
      <c r="G139" s="577"/>
      <c r="H139" s="578" t="s">
        <v>924</v>
      </c>
      <c r="I139" s="579"/>
      <c r="J139" s="580"/>
      <c r="K139" s="368"/>
      <c r="L139" s="368"/>
      <c r="M139" s="436"/>
      <c r="N139" s="316"/>
      <c r="O139" s="443"/>
      <c r="P139" s="555" t="s">
        <v>902</v>
      </c>
      <c r="Q139" s="556"/>
      <c r="R139" s="557"/>
      <c r="S139" s="299" t="s">
        <v>149</v>
      </c>
      <c r="T139" s="303" t="s">
        <v>58</v>
      </c>
      <c r="U139" s="294">
        <v>1</v>
      </c>
      <c r="V139" s="398">
        <f t="shared" si="33"/>
        <v>1</v>
      </c>
      <c r="W139" s="398"/>
      <c r="X139" s="356">
        <f t="shared" si="22"/>
        <v>0</v>
      </c>
      <c r="Y139" s="42">
        <f t="shared" si="23"/>
        <v>0</v>
      </c>
      <c r="Z139" s="311"/>
      <c r="AA139" s="275"/>
      <c r="AB139" s="275"/>
      <c r="AC139" s="356" t="e">
        <f t="shared" si="24"/>
        <v>#DIV/0!</v>
      </c>
      <c r="AD139" s="42" t="e">
        <f t="shared" si="25"/>
        <v>#DIV/0!</v>
      </c>
      <c r="AE139" s="304"/>
      <c r="AF139" s="304"/>
      <c r="AG139" s="356" t="e">
        <f t="shared" si="26"/>
        <v>#DIV/0!</v>
      </c>
      <c r="AH139" s="42" t="e">
        <f t="shared" si="27"/>
        <v>#DIV/0!</v>
      </c>
      <c r="AI139" s="304"/>
      <c r="AJ139" s="304"/>
      <c r="AK139" s="356" t="e">
        <f t="shared" si="28"/>
        <v>#DIV/0!</v>
      </c>
      <c r="AL139" s="42" t="e">
        <f t="shared" si="29"/>
        <v>#DIV/0!</v>
      </c>
      <c r="AM139" s="304"/>
      <c r="AN139" s="304"/>
      <c r="AO139" s="356" t="e">
        <f t="shared" si="30"/>
        <v>#DIV/0!</v>
      </c>
      <c r="AP139" s="42" t="e">
        <f t="shared" si="31"/>
        <v>#DIV/0!</v>
      </c>
    </row>
    <row r="140" spans="1:42" s="305" customFormat="1" ht="183" customHeight="1" x14ac:dyDescent="0.25">
      <c r="A140" s="309" t="s">
        <v>186</v>
      </c>
      <c r="B140" s="584" t="s">
        <v>1018</v>
      </c>
      <c r="C140" s="585"/>
      <c r="D140" s="413" t="s">
        <v>91</v>
      </c>
      <c r="E140" s="412" t="s">
        <v>357</v>
      </c>
      <c r="F140" s="577" t="s">
        <v>350</v>
      </c>
      <c r="G140" s="577"/>
      <c r="H140" s="578" t="s">
        <v>923</v>
      </c>
      <c r="I140" s="579"/>
      <c r="J140" s="580"/>
      <c r="K140" s="368"/>
      <c r="L140" s="368"/>
      <c r="M140" s="436"/>
      <c r="N140" s="316"/>
      <c r="O140" s="443"/>
      <c r="P140" s="555" t="s">
        <v>902</v>
      </c>
      <c r="Q140" s="556"/>
      <c r="R140" s="557"/>
      <c r="S140" s="299" t="s">
        <v>149</v>
      </c>
      <c r="T140" s="303" t="s">
        <v>58</v>
      </c>
      <c r="U140" s="294">
        <v>1</v>
      </c>
      <c r="V140" s="398">
        <f t="shared" si="33"/>
        <v>1</v>
      </c>
      <c r="W140" s="398"/>
      <c r="X140" s="356">
        <f t="shared" ref="X140:X178" si="34">+W140/V140</f>
        <v>0</v>
      </c>
      <c r="Y140" s="42">
        <f t="shared" ref="Y140:Y178" si="35">X140</f>
        <v>0</v>
      </c>
      <c r="Z140" s="311"/>
      <c r="AA140" s="275"/>
      <c r="AB140" s="275"/>
      <c r="AC140" s="356" t="e">
        <f t="shared" ref="AC140:AC178" si="36">+AB140/AA140</f>
        <v>#DIV/0!</v>
      </c>
      <c r="AD140" s="42" t="e">
        <f t="shared" ref="AD140:AD178" si="37">AC140</f>
        <v>#DIV/0!</v>
      </c>
      <c r="AE140" s="304"/>
      <c r="AF140" s="304"/>
      <c r="AG140" s="356" t="e">
        <f t="shared" ref="AG140:AG178" si="38">+AF140/AE140</f>
        <v>#DIV/0!</v>
      </c>
      <c r="AH140" s="42" t="e">
        <f t="shared" ref="AH140:AH178" si="39">AG140</f>
        <v>#DIV/0!</v>
      </c>
      <c r="AI140" s="304"/>
      <c r="AJ140" s="304"/>
      <c r="AK140" s="356" t="e">
        <f t="shared" ref="AK140:AK178" si="40">+AJ140/AI140</f>
        <v>#DIV/0!</v>
      </c>
      <c r="AL140" s="42" t="e">
        <f t="shared" ref="AL140:AL178" si="41">AK140</f>
        <v>#DIV/0!</v>
      </c>
      <c r="AM140" s="304"/>
      <c r="AN140" s="304"/>
      <c r="AO140" s="356" t="e">
        <f t="shared" ref="AO140:AO178" si="42">+AN140/AM140</f>
        <v>#DIV/0!</v>
      </c>
      <c r="AP140" s="42" t="e">
        <f t="shared" ref="AP140:AP178" si="43">AO140</f>
        <v>#DIV/0!</v>
      </c>
    </row>
    <row r="141" spans="1:42" s="305" customFormat="1" ht="219.75" customHeight="1" x14ac:dyDescent="0.25">
      <c r="A141" s="309" t="s">
        <v>168</v>
      </c>
      <c r="B141" s="584" t="s">
        <v>1019</v>
      </c>
      <c r="C141" s="550"/>
      <c r="D141" s="413" t="s">
        <v>91</v>
      </c>
      <c r="E141" s="412"/>
      <c r="F141" s="577" t="s">
        <v>193</v>
      </c>
      <c r="G141" s="577"/>
      <c r="H141" s="578" t="s">
        <v>925</v>
      </c>
      <c r="I141" s="554"/>
      <c r="J141" s="550"/>
      <c r="K141" s="314" t="s">
        <v>926</v>
      </c>
      <c r="L141" s="313"/>
      <c r="M141" s="437" t="s">
        <v>766</v>
      </c>
      <c r="N141" s="316">
        <v>2351054</v>
      </c>
      <c r="O141" s="443">
        <v>2351054</v>
      </c>
      <c r="P141" s="555" t="s">
        <v>902</v>
      </c>
      <c r="Q141" s="556"/>
      <c r="R141" s="557"/>
      <c r="S141" s="299" t="s">
        <v>149</v>
      </c>
      <c r="T141" s="303" t="s">
        <v>58</v>
      </c>
      <c r="U141" s="294">
        <v>1</v>
      </c>
      <c r="V141" s="398">
        <f t="shared" si="33"/>
        <v>1</v>
      </c>
      <c r="W141" s="398"/>
      <c r="X141" s="356">
        <f t="shared" si="34"/>
        <v>0</v>
      </c>
      <c r="Y141" s="42">
        <f t="shared" si="35"/>
        <v>0</v>
      </c>
      <c r="Z141" s="311"/>
      <c r="AA141" s="275"/>
      <c r="AB141" s="275"/>
      <c r="AC141" s="356" t="e">
        <f t="shared" si="36"/>
        <v>#DIV/0!</v>
      </c>
      <c r="AD141" s="42" t="e">
        <f t="shared" si="37"/>
        <v>#DIV/0!</v>
      </c>
      <c r="AE141" s="304"/>
      <c r="AF141" s="304"/>
      <c r="AG141" s="356" t="e">
        <f t="shared" si="38"/>
        <v>#DIV/0!</v>
      </c>
      <c r="AH141" s="42" t="e">
        <f t="shared" si="39"/>
        <v>#DIV/0!</v>
      </c>
      <c r="AI141" s="304"/>
      <c r="AJ141" s="304"/>
      <c r="AK141" s="356" t="e">
        <f t="shared" si="40"/>
        <v>#DIV/0!</v>
      </c>
      <c r="AL141" s="42" t="e">
        <f t="shared" si="41"/>
        <v>#DIV/0!</v>
      </c>
      <c r="AM141" s="304"/>
      <c r="AN141" s="304"/>
      <c r="AO141" s="356" t="e">
        <f t="shared" si="42"/>
        <v>#DIV/0!</v>
      </c>
      <c r="AP141" s="42" t="e">
        <f t="shared" si="43"/>
        <v>#DIV/0!</v>
      </c>
    </row>
    <row r="142" spans="1:42" s="305" customFormat="1" ht="219.75" customHeight="1" x14ac:dyDescent="0.25">
      <c r="A142" s="309" t="s">
        <v>168</v>
      </c>
      <c r="B142" s="584" t="s">
        <v>1019</v>
      </c>
      <c r="C142" s="550"/>
      <c r="D142" s="413" t="s">
        <v>91</v>
      </c>
      <c r="E142" s="412"/>
      <c r="F142" s="577" t="s">
        <v>193</v>
      </c>
      <c r="G142" s="577"/>
      <c r="H142" s="578" t="s">
        <v>927</v>
      </c>
      <c r="I142" s="554"/>
      <c r="J142" s="550"/>
      <c r="K142" s="416">
        <v>43532</v>
      </c>
      <c r="L142" s="416">
        <v>43532</v>
      </c>
      <c r="M142" s="437" t="s">
        <v>942</v>
      </c>
      <c r="N142" s="316">
        <v>0</v>
      </c>
      <c r="O142" s="443">
        <v>0</v>
      </c>
      <c r="P142" s="555" t="s">
        <v>902</v>
      </c>
      <c r="Q142" s="556"/>
      <c r="R142" s="557"/>
      <c r="S142" s="299" t="s">
        <v>149</v>
      </c>
      <c r="T142" s="303" t="s">
        <v>58</v>
      </c>
      <c r="U142" s="294">
        <v>1</v>
      </c>
      <c r="V142" s="398">
        <f t="shared" si="33"/>
        <v>1</v>
      </c>
      <c r="W142" s="398"/>
      <c r="X142" s="356">
        <f t="shared" si="34"/>
        <v>0</v>
      </c>
      <c r="Y142" s="42">
        <f t="shared" si="35"/>
        <v>0</v>
      </c>
      <c r="Z142" s="311"/>
      <c r="AA142" s="275"/>
      <c r="AB142" s="275"/>
      <c r="AC142" s="356" t="e">
        <f t="shared" si="36"/>
        <v>#DIV/0!</v>
      </c>
      <c r="AD142" s="42" t="e">
        <f t="shared" si="37"/>
        <v>#DIV/0!</v>
      </c>
      <c r="AE142" s="304"/>
      <c r="AF142" s="304"/>
      <c r="AG142" s="356" t="e">
        <f t="shared" si="38"/>
        <v>#DIV/0!</v>
      </c>
      <c r="AH142" s="42" t="e">
        <f t="shared" si="39"/>
        <v>#DIV/0!</v>
      </c>
      <c r="AI142" s="304"/>
      <c r="AJ142" s="304"/>
      <c r="AK142" s="356" t="e">
        <f t="shared" si="40"/>
        <v>#DIV/0!</v>
      </c>
      <c r="AL142" s="42" t="e">
        <f t="shared" si="41"/>
        <v>#DIV/0!</v>
      </c>
      <c r="AM142" s="304"/>
      <c r="AN142" s="304"/>
      <c r="AO142" s="356" t="e">
        <f t="shared" si="42"/>
        <v>#DIV/0!</v>
      </c>
      <c r="AP142" s="42" t="e">
        <f t="shared" si="43"/>
        <v>#DIV/0!</v>
      </c>
    </row>
    <row r="143" spans="1:42" s="305" customFormat="1" ht="219.75" customHeight="1" x14ac:dyDescent="0.25">
      <c r="A143" s="309" t="s">
        <v>168</v>
      </c>
      <c r="B143" s="584" t="s">
        <v>1019</v>
      </c>
      <c r="C143" s="550"/>
      <c r="D143" s="413" t="s">
        <v>91</v>
      </c>
      <c r="E143" s="412"/>
      <c r="F143" s="577" t="s">
        <v>193</v>
      </c>
      <c r="G143" s="577"/>
      <c r="H143" s="578" t="s">
        <v>928</v>
      </c>
      <c r="I143" s="554"/>
      <c r="J143" s="550"/>
      <c r="K143" s="416" t="s">
        <v>944</v>
      </c>
      <c r="L143" s="416" t="s">
        <v>944</v>
      </c>
      <c r="M143" s="437" t="s">
        <v>943</v>
      </c>
      <c r="N143" s="316">
        <v>0</v>
      </c>
      <c r="O143" s="443">
        <v>0</v>
      </c>
      <c r="P143" s="555" t="s">
        <v>902</v>
      </c>
      <c r="Q143" s="556"/>
      <c r="R143" s="557"/>
      <c r="S143" s="299" t="s">
        <v>149</v>
      </c>
      <c r="T143" s="303" t="s">
        <v>58</v>
      </c>
      <c r="U143" s="294">
        <v>1</v>
      </c>
      <c r="V143" s="398">
        <f t="shared" si="33"/>
        <v>1</v>
      </c>
      <c r="W143" s="398"/>
      <c r="X143" s="356">
        <f t="shared" si="34"/>
        <v>0</v>
      </c>
      <c r="Y143" s="42">
        <f t="shared" si="35"/>
        <v>0</v>
      </c>
      <c r="Z143" s="311"/>
      <c r="AA143" s="275"/>
      <c r="AB143" s="275"/>
      <c r="AC143" s="356" t="e">
        <f t="shared" si="36"/>
        <v>#DIV/0!</v>
      </c>
      <c r="AD143" s="42" t="e">
        <f t="shared" si="37"/>
        <v>#DIV/0!</v>
      </c>
      <c r="AE143" s="304"/>
      <c r="AF143" s="304"/>
      <c r="AG143" s="356" t="e">
        <f t="shared" si="38"/>
        <v>#DIV/0!</v>
      </c>
      <c r="AH143" s="42" t="e">
        <f t="shared" si="39"/>
        <v>#DIV/0!</v>
      </c>
      <c r="AI143" s="304"/>
      <c r="AJ143" s="304"/>
      <c r="AK143" s="356" t="e">
        <f t="shared" si="40"/>
        <v>#DIV/0!</v>
      </c>
      <c r="AL143" s="42" t="e">
        <f t="shared" si="41"/>
        <v>#DIV/0!</v>
      </c>
      <c r="AM143" s="304"/>
      <c r="AN143" s="304"/>
      <c r="AO143" s="356" t="e">
        <f t="shared" si="42"/>
        <v>#DIV/0!</v>
      </c>
      <c r="AP143" s="42" t="e">
        <f t="shared" si="43"/>
        <v>#DIV/0!</v>
      </c>
    </row>
    <row r="144" spans="1:42" s="305" customFormat="1" ht="219.75" customHeight="1" x14ac:dyDescent="0.25">
      <c r="A144" s="309" t="s">
        <v>168</v>
      </c>
      <c r="B144" s="584" t="s">
        <v>1019</v>
      </c>
      <c r="C144" s="550"/>
      <c r="D144" s="413" t="s">
        <v>91</v>
      </c>
      <c r="E144" s="412"/>
      <c r="F144" s="577" t="s">
        <v>193</v>
      </c>
      <c r="G144" s="577"/>
      <c r="H144" s="578" t="s">
        <v>929</v>
      </c>
      <c r="I144" s="554"/>
      <c r="J144" s="550"/>
      <c r="K144" s="420">
        <v>43646</v>
      </c>
      <c r="L144" s="420">
        <v>43646</v>
      </c>
      <c r="M144" s="437" t="s">
        <v>945</v>
      </c>
      <c r="N144" s="316">
        <v>14000000</v>
      </c>
      <c r="O144" s="443">
        <v>13993428</v>
      </c>
      <c r="P144" s="555" t="s">
        <v>902</v>
      </c>
      <c r="Q144" s="556"/>
      <c r="R144" s="557"/>
      <c r="S144" s="299" t="s">
        <v>149</v>
      </c>
      <c r="T144" s="303" t="s">
        <v>58</v>
      </c>
      <c r="U144" s="294">
        <v>1</v>
      </c>
      <c r="V144" s="398">
        <f t="shared" si="33"/>
        <v>1</v>
      </c>
      <c r="W144" s="398"/>
      <c r="X144" s="356">
        <f t="shared" si="34"/>
        <v>0</v>
      </c>
      <c r="Y144" s="42">
        <f t="shared" si="35"/>
        <v>0</v>
      </c>
      <c r="Z144" s="311"/>
      <c r="AA144" s="275"/>
      <c r="AB144" s="275"/>
      <c r="AC144" s="356" t="e">
        <f t="shared" si="36"/>
        <v>#DIV/0!</v>
      </c>
      <c r="AD144" s="42" t="e">
        <f t="shared" si="37"/>
        <v>#DIV/0!</v>
      </c>
      <c r="AE144" s="304"/>
      <c r="AF144" s="304"/>
      <c r="AG144" s="356" t="e">
        <f t="shared" si="38"/>
        <v>#DIV/0!</v>
      </c>
      <c r="AH144" s="42" t="e">
        <f t="shared" si="39"/>
        <v>#DIV/0!</v>
      </c>
      <c r="AI144" s="304"/>
      <c r="AJ144" s="304"/>
      <c r="AK144" s="356" t="e">
        <f t="shared" si="40"/>
        <v>#DIV/0!</v>
      </c>
      <c r="AL144" s="42" t="e">
        <f t="shared" si="41"/>
        <v>#DIV/0!</v>
      </c>
      <c r="AM144" s="304"/>
      <c r="AN144" s="304"/>
      <c r="AO144" s="356" t="e">
        <f t="shared" si="42"/>
        <v>#DIV/0!</v>
      </c>
      <c r="AP144" s="42" t="e">
        <f t="shared" si="43"/>
        <v>#DIV/0!</v>
      </c>
    </row>
    <row r="145" spans="1:42" s="305" customFormat="1" ht="219.75" customHeight="1" x14ac:dyDescent="0.25">
      <c r="A145" s="309" t="s">
        <v>168</v>
      </c>
      <c r="B145" s="584" t="s">
        <v>1019</v>
      </c>
      <c r="C145" s="550"/>
      <c r="D145" s="413" t="s">
        <v>91</v>
      </c>
      <c r="E145" s="412"/>
      <c r="F145" s="577" t="s">
        <v>193</v>
      </c>
      <c r="G145" s="577"/>
      <c r="H145" s="578" t="s">
        <v>930</v>
      </c>
      <c r="I145" s="554"/>
      <c r="J145" s="550"/>
      <c r="K145" s="314" t="s">
        <v>947</v>
      </c>
      <c r="L145" s="368"/>
      <c r="M145" s="437" t="s">
        <v>946</v>
      </c>
      <c r="N145" s="316">
        <v>7500000</v>
      </c>
      <c r="O145" s="443">
        <v>5218994</v>
      </c>
      <c r="P145" s="555" t="s">
        <v>902</v>
      </c>
      <c r="Q145" s="556"/>
      <c r="R145" s="557"/>
      <c r="S145" s="299" t="s">
        <v>149</v>
      </c>
      <c r="T145" s="303" t="s">
        <v>58</v>
      </c>
      <c r="U145" s="294">
        <v>1</v>
      </c>
      <c r="V145" s="398">
        <f t="shared" si="33"/>
        <v>1</v>
      </c>
      <c r="W145" s="398"/>
      <c r="X145" s="356">
        <f t="shared" si="34"/>
        <v>0</v>
      </c>
      <c r="Y145" s="42">
        <f t="shared" si="35"/>
        <v>0</v>
      </c>
      <c r="Z145" s="311"/>
      <c r="AA145" s="275"/>
      <c r="AB145" s="275"/>
      <c r="AC145" s="356" t="e">
        <f t="shared" si="36"/>
        <v>#DIV/0!</v>
      </c>
      <c r="AD145" s="42" t="e">
        <f t="shared" si="37"/>
        <v>#DIV/0!</v>
      </c>
      <c r="AE145" s="304"/>
      <c r="AF145" s="304"/>
      <c r="AG145" s="356" t="e">
        <f t="shared" si="38"/>
        <v>#DIV/0!</v>
      </c>
      <c r="AH145" s="42" t="e">
        <f t="shared" si="39"/>
        <v>#DIV/0!</v>
      </c>
      <c r="AI145" s="304"/>
      <c r="AJ145" s="304"/>
      <c r="AK145" s="356" t="e">
        <f t="shared" si="40"/>
        <v>#DIV/0!</v>
      </c>
      <c r="AL145" s="42" t="e">
        <f t="shared" si="41"/>
        <v>#DIV/0!</v>
      </c>
      <c r="AM145" s="304"/>
      <c r="AN145" s="304"/>
      <c r="AO145" s="356" t="e">
        <f t="shared" si="42"/>
        <v>#DIV/0!</v>
      </c>
      <c r="AP145" s="42" t="e">
        <f t="shared" si="43"/>
        <v>#DIV/0!</v>
      </c>
    </row>
    <row r="146" spans="1:42" s="305" customFormat="1" ht="219.75" customHeight="1" x14ac:dyDescent="0.25">
      <c r="A146" s="309" t="s">
        <v>168</v>
      </c>
      <c r="B146" s="584" t="s">
        <v>1019</v>
      </c>
      <c r="C146" s="550"/>
      <c r="D146" s="413" t="s">
        <v>91</v>
      </c>
      <c r="E146" s="412"/>
      <c r="F146" s="577" t="s">
        <v>193</v>
      </c>
      <c r="G146" s="577"/>
      <c r="H146" s="578" t="s">
        <v>932</v>
      </c>
      <c r="I146" s="554"/>
      <c r="J146" s="550"/>
      <c r="K146" s="314" t="s">
        <v>948</v>
      </c>
      <c r="L146" s="368"/>
      <c r="M146" s="437" t="s">
        <v>946</v>
      </c>
      <c r="N146" s="316">
        <v>22000000</v>
      </c>
      <c r="O146" s="443">
        <v>0</v>
      </c>
      <c r="P146" s="555" t="s">
        <v>902</v>
      </c>
      <c r="Q146" s="556"/>
      <c r="R146" s="557"/>
      <c r="S146" s="299" t="s">
        <v>149</v>
      </c>
      <c r="T146" s="303" t="s">
        <v>58</v>
      </c>
      <c r="U146" s="294">
        <v>1</v>
      </c>
      <c r="V146" s="398">
        <f t="shared" si="33"/>
        <v>1</v>
      </c>
      <c r="W146" s="398"/>
      <c r="X146" s="356">
        <f t="shared" si="34"/>
        <v>0</v>
      </c>
      <c r="Y146" s="42">
        <f t="shared" si="35"/>
        <v>0</v>
      </c>
      <c r="Z146" s="311"/>
      <c r="AA146" s="275"/>
      <c r="AB146" s="275"/>
      <c r="AC146" s="356" t="e">
        <f t="shared" si="36"/>
        <v>#DIV/0!</v>
      </c>
      <c r="AD146" s="42" t="e">
        <f t="shared" si="37"/>
        <v>#DIV/0!</v>
      </c>
      <c r="AE146" s="304"/>
      <c r="AF146" s="304"/>
      <c r="AG146" s="356" t="e">
        <f t="shared" si="38"/>
        <v>#DIV/0!</v>
      </c>
      <c r="AH146" s="42" t="e">
        <f t="shared" si="39"/>
        <v>#DIV/0!</v>
      </c>
      <c r="AI146" s="304"/>
      <c r="AJ146" s="304"/>
      <c r="AK146" s="356" t="e">
        <f t="shared" si="40"/>
        <v>#DIV/0!</v>
      </c>
      <c r="AL146" s="42" t="e">
        <f t="shared" si="41"/>
        <v>#DIV/0!</v>
      </c>
      <c r="AM146" s="304"/>
      <c r="AN146" s="304"/>
      <c r="AO146" s="356" t="e">
        <f t="shared" si="42"/>
        <v>#DIV/0!</v>
      </c>
      <c r="AP146" s="42" t="e">
        <f t="shared" si="43"/>
        <v>#DIV/0!</v>
      </c>
    </row>
    <row r="147" spans="1:42" s="305" customFormat="1" ht="219.75" customHeight="1" x14ac:dyDescent="0.25">
      <c r="A147" s="309" t="s">
        <v>168</v>
      </c>
      <c r="B147" s="584" t="s">
        <v>1019</v>
      </c>
      <c r="C147" s="550"/>
      <c r="D147" s="413" t="s">
        <v>91</v>
      </c>
      <c r="E147" s="412"/>
      <c r="F147" s="577" t="s">
        <v>193</v>
      </c>
      <c r="G147" s="577"/>
      <c r="H147" s="578" t="s">
        <v>931</v>
      </c>
      <c r="I147" s="554"/>
      <c r="J147" s="550"/>
      <c r="K147" s="420" t="s">
        <v>941</v>
      </c>
      <c r="L147" s="368"/>
      <c r="M147" s="437" t="s">
        <v>766</v>
      </c>
      <c r="N147" s="316">
        <v>0</v>
      </c>
      <c r="O147" s="443">
        <v>0</v>
      </c>
      <c r="P147" s="555" t="s">
        <v>902</v>
      </c>
      <c r="Q147" s="556"/>
      <c r="R147" s="557"/>
      <c r="S147" s="299" t="s">
        <v>149</v>
      </c>
      <c r="T147" s="303" t="s">
        <v>58</v>
      </c>
      <c r="U147" s="294">
        <v>1</v>
      </c>
      <c r="V147" s="398">
        <f t="shared" si="33"/>
        <v>1</v>
      </c>
      <c r="W147" s="398"/>
      <c r="X147" s="356">
        <f t="shared" si="34"/>
        <v>0</v>
      </c>
      <c r="Y147" s="42">
        <f t="shared" si="35"/>
        <v>0</v>
      </c>
      <c r="Z147" s="311"/>
      <c r="AA147" s="275"/>
      <c r="AB147" s="275"/>
      <c r="AC147" s="356" t="e">
        <f t="shared" si="36"/>
        <v>#DIV/0!</v>
      </c>
      <c r="AD147" s="42" t="e">
        <f t="shared" si="37"/>
        <v>#DIV/0!</v>
      </c>
      <c r="AE147" s="304"/>
      <c r="AF147" s="304"/>
      <c r="AG147" s="356" t="e">
        <f t="shared" si="38"/>
        <v>#DIV/0!</v>
      </c>
      <c r="AH147" s="42" t="e">
        <f t="shared" si="39"/>
        <v>#DIV/0!</v>
      </c>
      <c r="AI147" s="304"/>
      <c r="AJ147" s="304"/>
      <c r="AK147" s="356" t="e">
        <f t="shared" si="40"/>
        <v>#DIV/0!</v>
      </c>
      <c r="AL147" s="42" t="e">
        <f t="shared" si="41"/>
        <v>#DIV/0!</v>
      </c>
      <c r="AM147" s="304"/>
      <c r="AN147" s="304"/>
      <c r="AO147" s="356" t="e">
        <f t="shared" si="42"/>
        <v>#DIV/0!</v>
      </c>
      <c r="AP147" s="42" t="e">
        <f t="shared" si="43"/>
        <v>#DIV/0!</v>
      </c>
    </row>
    <row r="148" spans="1:42" s="305" customFormat="1" ht="219.75" customHeight="1" x14ac:dyDescent="0.25">
      <c r="A148" s="309" t="s">
        <v>168</v>
      </c>
      <c r="B148" s="584" t="s">
        <v>1019</v>
      </c>
      <c r="C148" s="550"/>
      <c r="D148" s="413" t="s">
        <v>91</v>
      </c>
      <c r="E148" s="412"/>
      <c r="F148" s="577" t="s">
        <v>193</v>
      </c>
      <c r="G148" s="577"/>
      <c r="H148" s="578" t="s">
        <v>949</v>
      </c>
      <c r="I148" s="554"/>
      <c r="J148" s="550"/>
      <c r="K148" s="417" t="s">
        <v>951</v>
      </c>
      <c r="L148" s="368"/>
      <c r="M148" s="437" t="s">
        <v>950</v>
      </c>
      <c r="N148" s="316">
        <v>2000000</v>
      </c>
      <c r="O148" s="443">
        <v>992373</v>
      </c>
      <c r="P148" s="555" t="s">
        <v>902</v>
      </c>
      <c r="Q148" s="556"/>
      <c r="R148" s="557"/>
      <c r="S148" s="299" t="s">
        <v>149</v>
      </c>
      <c r="T148" s="303" t="s">
        <v>58</v>
      </c>
      <c r="U148" s="294">
        <v>1</v>
      </c>
      <c r="V148" s="398">
        <f t="shared" si="33"/>
        <v>1</v>
      </c>
      <c r="W148" s="398"/>
      <c r="X148" s="356">
        <f t="shared" si="34"/>
        <v>0</v>
      </c>
      <c r="Y148" s="42">
        <f t="shared" si="35"/>
        <v>0</v>
      </c>
      <c r="Z148" s="311"/>
      <c r="AA148" s="275"/>
      <c r="AB148" s="275"/>
      <c r="AC148" s="356" t="e">
        <f t="shared" si="36"/>
        <v>#DIV/0!</v>
      </c>
      <c r="AD148" s="42" t="e">
        <f t="shared" si="37"/>
        <v>#DIV/0!</v>
      </c>
      <c r="AE148" s="304"/>
      <c r="AF148" s="304"/>
      <c r="AG148" s="356" t="e">
        <f t="shared" si="38"/>
        <v>#DIV/0!</v>
      </c>
      <c r="AH148" s="42" t="e">
        <f t="shared" si="39"/>
        <v>#DIV/0!</v>
      </c>
      <c r="AI148" s="304"/>
      <c r="AJ148" s="304"/>
      <c r="AK148" s="356" t="e">
        <f t="shared" si="40"/>
        <v>#DIV/0!</v>
      </c>
      <c r="AL148" s="42" t="e">
        <f t="shared" si="41"/>
        <v>#DIV/0!</v>
      </c>
      <c r="AM148" s="304"/>
      <c r="AN148" s="304"/>
      <c r="AO148" s="356" t="e">
        <f t="shared" si="42"/>
        <v>#DIV/0!</v>
      </c>
      <c r="AP148" s="42" t="e">
        <f t="shared" si="43"/>
        <v>#DIV/0!</v>
      </c>
    </row>
    <row r="149" spans="1:42" s="305" customFormat="1" ht="219.75" customHeight="1" x14ac:dyDescent="0.25">
      <c r="A149" s="309" t="s">
        <v>168</v>
      </c>
      <c r="B149" s="584" t="s">
        <v>1019</v>
      </c>
      <c r="C149" s="550"/>
      <c r="D149" s="413" t="s">
        <v>91</v>
      </c>
      <c r="E149" s="412"/>
      <c r="F149" s="577" t="s">
        <v>193</v>
      </c>
      <c r="G149" s="577"/>
      <c r="H149" s="578" t="s">
        <v>933</v>
      </c>
      <c r="I149" s="554"/>
      <c r="J149" s="550"/>
      <c r="K149" s="417" t="s">
        <v>953</v>
      </c>
      <c r="L149" s="368">
        <v>43830</v>
      </c>
      <c r="M149" s="437" t="s">
        <v>952</v>
      </c>
      <c r="N149" s="316">
        <v>2500000</v>
      </c>
      <c r="O149" s="443">
        <v>1335100</v>
      </c>
      <c r="P149" s="555" t="s">
        <v>902</v>
      </c>
      <c r="Q149" s="556"/>
      <c r="R149" s="557"/>
      <c r="S149" s="299" t="s">
        <v>149</v>
      </c>
      <c r="T149" s="303" t="s">
        <v>58</v>
      </c>
      <c r="U149" s="294">
        <v>1</v>
      </c>
      <c r="V149" s="398">
        <f t="shared" si="33"/>
        <v>1</v>
      </c>
      <c r="W149" s="398"/>
      <c r="X149" s="356">
        <f t="shared" si="34"/>
        <v>0</v>
      </c>
      <c r="Y149" s="42">
        <f t="shared" si="35"/>
        <v>0</v>
      </c>
      <c r="Z149" s="311"/>
      <c r="AA149" s="275"/>
      <c r="AB149" s="275"/>
      <c r="AC149" s="356" t="e">
        <f t="shared" si="36"/>
        <v>#DIV/0!</v>
      </c>
      <c r="AD149" s="42" t="e">
        <f t="shared" si="37"/>
        <v>#DIV/0!</v>
      </c>
      <c r="AE149" s="304"/>
      <c r="AF149" s="304"/>
      <c r="AG149" s="356" t="e">
        <f t="shared" si="38"/>
        <v>#DIV/0!</v>
      </c>
      <c r="AH149" s="42" t="e">
        <f t="shared" si="39"/>
        <v>#DIV/0!</v>
      </c>
      <c r="AI149" s="304"/>
      <c r="AJ149" s="304"/>
      <c r="AK149" s="356" t="e">
        <f t="shared" si="40"/>
        <v>#DIV/0!</v>
      </c>
      <c r="AL149" s="42" t="e">
        <f t="shared" si="41"/>
        <v>#DIV/0!</v>
      </c>
      <c r="AM149" s="304"/>
      <c r="AN149" s="304"/>
      <c r="AO149" s="356" t="e">
        <f t="shared" si="42"/>
        <v>#DIV/0!</v>
      </c>
      <c r="AP149" s="42" t="e">
        <f t="shared" si="43"/>
        <v>#DIV/0!</v>
      </c>
    </row>
    <row r="150" spans="1:42" s="305" customFormat="1" ht="219.75" customHeight="1" x14ac:dyDescent="0.25">
      <c r="A150" s="309" t="s">
        <v>168</v>
      </c>
      <c r="B150" s="584" t="s">
        <v>1019</v>
      </c>
      <c r="C150" s="550"/>
      <c r="D150" s="413" t="s">
        <v>91</v>
      </c>
      <c r="E150" s="412"/>
      <c r="F150" s="577" t="s">
        <v>193</v>
      </c>
      <c r="G150" s="577"/>
      <c r="H150" s="578" t="s">
        <v>934</v>
      </c>
      <c r="I150" s="554"/>
      <c r="J150" s="550"/>
      <c r="K150" s="420" t="s">
        <v>954</v>
      </c>
      <c r="L150" s="420" t="s">
        <v>954</v>
      </c>
      <c r="M150" s="437" t="s">
        <v>955</v>
      </c>
      <c r="N150" s="316">
        <v>8000000</v>
      </c>
      <c r="O150" s="443">
        <v>5605812</v>
      </c>
      <c r="P150" s="555" t="s">
        <v>902</v>
      </c>
      <c r="Q150" s="556"/>
      <c r="R150" s="557"/>
      <c r="S150" s="299" t="s">
        <v>149</v>
      </c>
      <c r="T150" s="303" t="s">
        <v>58</v>
      </c>
      <c r="U150" s="294">
        <v>1</v>
      </c>
      <c r="V150" s="398">
        <f t="shared" si="33"/>
        <v>1</v>
      </c>
      <c r="W150" s="398"/>
      <c r="X150" s="356">
        <f t="shared" si="34"/>
        <v>0</v>
      </c>
      <c r="Y150" s="42">
        <f t="shared" si="35"/>
        <v>0</v>
      </c>
      <c r="Z150" s="311"/>
      <c r="AA150" s="275"/>
      <c r="AB150" s="275"/>
      <c r="AC150" s="356" t="e">
        <f t="shared" si="36"/>
        <v>#DIV/0!</v>
      </c>
      <c r="AD150" s="42" t="e">
        <f t="shared" si="37"/>
        <v>#DIV/0!</v>
      </c>
      <c r="AE150" s="304"/>
      <c r="AF150" s="304"/>
      <c r="AG150" s="356" t="e">
        <f t="shared" si="38"/>
        <v>#DIV/0!</v>
      </c>
      <c r="AH150" s="42" t="e">
        <f t="shared" si="39"/>
        <v>#DIV/0!</v>
      </c>
      <c r="AI150" s="304"/>
      <c r="AJ150" s="304"/>
      <c r="AK150" s="356" t="e">
        <f t="shared" si="40"/>
        <v>#DIV/0!</v>
      </c>
      <c r="AL150" s="42" t="e">
        <f t="shared" si="41"/>
        <v>#DIV/0!</v>
      </c>
      <c r="AM150" s="304"/>
      <c r="AN150" s="304"/>
      <c r="AO150" s="356" t="e">
        <f t="shared" si="42"/>
        <v>#DIV/0!</v>
      </c>
      <c r="AP150" s="42" t="e">
        <f t="shared" si="43"/>
        <v>#DIV/0!</v>
      </c>
    </row>
    <row r="151" spans="1:42" s="305" customFormat="1" ht="219.75" customHeight="1" x14ac:dyDescent="0.25">
      <c r="A151" s="309" t="s">
        <v>168</v>
      </c>
      <c r="B151" s="584" t="s">
        <v>1019</v>
      </c>
      <c r="C151" s="550"/>
      <c r="D151" s="413" t="s">
        <v>91</v>
      </c>
      <c r="E151" s="412"/>
      <c r="F151" s="577" t="s">
        <v>193</v>
      </c>
      <c r="G151" s="577"/>
      <c r="H151" s="578" t="s">
        <v>956</v>
      </c>
      <c r="I151" s="554"/>
      <c r="J151" s="550"/>
      <c r="K151" s="417" t="s">
        <v>958</v>
      </c>
      <c r="L151" s="368"/>
      <c r="M151" s="437" t="s">
        <v>957</v>
      </c>
      <c r="N151" s="316">
        <v>9932039</v>
      </c>
      <c r="O151" s="443">
        <v>5671293</v>
      </c>
      <c r="P151" s="555" t="s">
        <v>902</v>
      </c>
      <c r="Q151" s="556"/>
      <c r="R151" s="557"/>
      <c r="S151" s="299" t="s">
        <v>149</v>
      </c>
      <c r="T151" s="303" t="s">
        <v>58</v>
      </c>
      <c r="U151" s="294">
        <v>1</v>
      </c>
      <c r="V151" s="398">
        <f t="shared" si="33"/>
        <v>1</v>
      </c>
      <c r="W151" s="398"/>
      <c r="X151" s="356">
        <f t="shared" si="34"/>
        <v>0</v>
      </c>
      <c r="Y151" s="42">
        <f t="shared" si="35"/>
        <v>0</v>
      </c>
      <c r="Z151" s="311"/>
      <c r="AA151" s="275"/>
      <c r="AB151" s="275"/>
      <c r="AC151" s="356" t="e">
        <f t="shared" si="36"/>
        <v>#DIV/0!</v>
      </c>
      <c r="AD151" s="42" t="e">
        <f t="shared" si="37"/>
        <v>#DIV/0!</v>
      </c>
      <c r="AE151" s="304"/>
      <c r="AF151" s="304"/>
      <c r="AG151" s="356" t="e">
        <f t="shared" si="38"/>
        <v>#DIV/0!</v>
      </c>
      <c r="AH151" s="42" t="e">
        <f t="shared" si="39"/>
        <v>#DIV/0!</v>
      </c>
      <c r="AI151" s="304"/>
      <c r="AJ151" s="304"/>
      <c r="AK151" s="356" t="e">
        <f t="shared" si="40"/>
        <v>#DIV/0!</v>
      </c>
      <c r="AL151" s="42" t="e">
        <f t="shared" si="41"/>
        <v>#DIV/0!</v>
      </c>
      <c r="AM151" s="304"/>
      <c r="AN151" s="304"/>
      <c r="AO151" s="356" t="e">
        <f t="shared" si="42"/>
        <v>#DIV/0!</v>
      </c>
      <c r="AP151" s="42" t="e">
        <f t="shared" si="43"/>
        <v>#DIV/0!</v>
      </c>
    </row>
    <row r="152" spans="1:42" s="305" customFormat="1" ht="219.75" customHeight="1" x14ac:dyDescent="0.25">
      <c r="A152" s="309" t="s">
        <v>168</v>
      </c>
      <c r="B152" s="584" t="s">
        <v>1019</v>
      </c>
      <c r="C152" s="550"/>
      <c r="D152" s="413" t="s">
        <v>91</v>
      </c>
      <c r="E152" s="412"/>
      <c r="F152" s="577" t="s">
        <v>193</v>
      </c>
      <c r="G152" s="577"/>
      <c r="H152" s="578" t="s">
        <v>935</v>
      </c>
      <c r="I152" s="554"/>
      <c r="J152" s="550"/>
      <c r="K152" s="418" t="s">
        <v>936</v>
      </c>
      <c r="L152" s="368"/>
      <c r="M152" s="437" t="s">
        <v>766</v>
      </c>
      <c r="N152" s="316">
        <v>0</v>
      </c>
      <c r="O152" s="443">
        <v>0</v>
      </c>
      <c r="P152" s="555" t="s">
        <v>902</v>
      </c>
      <c r="Q152" s="556"/>
      <c r="R152" s="557"/>
      <c r="S152" s="299" t="s">
        <v>149</v>
      </c>
      <c r="T152" s="303" t="s">
        <v>58</v>
      </c>
      <c r="U152" s="294">
        <v>1</v>
      </c>
      <c r="V152" s="398">
        <f t="shared" si="33"/>
        <v>1</v>
      </c>
      <c r="W152" s="398"/>
      <c r="X152" s="356">
        <f t="shared" si="34"/>
        <v>0</v>
      </c>
      <c r="Y152" s="42">
        <f t="shared" si="35"/>
        <v>0</v>
      </c>
      <c r="Z152" s="311"/>
      <c r="AA152" s="275"/>
      <c r="AB152" s="275"/>
      <c r="AC152" s="356" t="e">
        <f t="shared" si="36"/>
        <v>#DIV/0!</v>
      </c>
      <c r="AD152" s="42" t="e">
        <f t="shared" si="37"/>
        <v>#DIV/0!</v>
      </c>
      <c r="AE152" s="304"/>
      <c r="AF152" s="304"/>
      <c r="AG152" s="356" t="e">
        <f t="shared" si="38"/>
        <v>#DIV/0!</v>
      </c>
      <c r="AH152" s="42" t="e">
        <f t="shared" si="39"/>
        <v>#DIV/0!</v>
      </c>
      <c r="AI152" s="304"/>
      <c r="AJ152" s="304"/>
      <c r="AK152" s="356" t="e">
        <f t="shared" si="40"/>
        <v>#DIV/0!</v>
      </c>
      <c r="AL152" s="42" t="e">
        <f t="shared" si="41"/>
        <v>#DIV/0!</v>
      </c>
      <c r="AM152" s="304"/>
      <c r="AN152" s="304"/>
      <c r="AO152" s="356" t="e">
        <f t="shared" si="42"/>
        <v>#DIV/0!</v>
      </c>
      <c r="AP152" s="42" t="e">
        <f t="shared" si="43"/>
        <v>#DIV/0!</v>
      </c>
    </row>
    <row r="153" spans="1:42" s="305" customFormat="1" ht="249" customHeight="1" x14ac:dyDescent="0.25">
      <c r="A153" s="309" t="s">
        <v>168</v>
      </c>
      <c r="B153" s="584" t="s">
        <v>1019</v>
      </c>
      <c r="C153" s="550"/>
      <c r="D153" s="413" t="s">
        <v>91</v>
      </c>
      <c r="E153" s="412"/>
      <c r="F153" s="577" t="s">
        <v>193</v>
      </c>
      <c r="G153" s="577"/>
      <c r="H153" s="578" t="s">
        <v>937</v>
      </c>
      <c r="I153" s="554"/>
      <c r="J153" s="550"/>
      <c r="K153" s="418" t="s">
        <v>940</v>
      </c>
      <c r="L153" s="368"/>
      <c r="M153" s="437" t="s">
        <v>960</v>
      </c>
      <c r="N153" s="316">
        <v>10000000</v>
      </c>
      <c r="O153" s="443">
        <v>4638000</v>
      </c>
      <c r="P153" s="555" t="s">
        <v>902</v>
      </c>
      <c r="Q153" s="556"/>
      <c r="R153" s="557"/>
      <c r="S153" s="299" t="s">
        <v>149</v>
      </c>
      <c r="T153" s="303" t="s">
        <v>58</v>
      </c>
      <c r="U153" s="294">
        <v>1</v>
      </c>
      <c r="V153" s="398">
        <f t="shared" si="33"/>
        <v>1</v>
      </c>
      <c r="W153" s="398"/>
      <c r="X153" s="356">
        <f t="shared" si="34"/>
        <v>0</v>
      </c>
      <c r="Y153" s="42">
        <f t="shared" si="35"/>
        <v>0</v>
      </c>
      <c r="Z153" s="311"/>
      <c r="AA153" s="275"/>
      <c r="AB153" s="275"/>
      <c r="AC153" s="356" t="e">
        <f t="shared" si="36"/>
        <v>#DIV/0!</v>
      </c>
      <c r="AD153" s="42" t="e">
        <f t="shared" si="37"/>
        <v>#DIV/0!</v>
      </c>
      <c r="AE153" s="304"/>
      <c r="AF153" s="304"/>
      <c r="AG153" s="356" t="e">
        <f t="shared" si="38"/>
        <v>#DIV/0!</v>
      </c>
      <c r="AH153" s="42" t="e">
        <f t="shared" si="39"/>
        <v>#DIV/0!</v>
      </c>
      <c r="AI153" s="304"/>
      <c r="AJ153" s="304"/>
      <c r="AK153" s="356" t="e">
        <f t="shared" si="40"/>
        <v>#DIV/0!</v>
      </c>
      <c r="AL153" s="42" t="e">
        <f t="shared" si="41"/>
        <v>#DIV/0!</v>
      </c>
      <c r="AM153" s="304"/>
      <c r="AN153" s="304"/>
      <c r="AO153" s="356" t="e">
        <f t="shared" si="42"/>
        <v>#DIV/0!</v>
      </c>
      <c r="AP153" s="42" t="e">
        <f t="shared" si="43"/>
        <v>#DIV/0!</v>
      </c>
    </row>
    <row r="154" spans="1:42" s="305" customFormat="1" ht="219.75" customHeight="1" x14ac:dyDescent="0.25">
      <c r="A154" s="309" t="s">
        <v>168</v>
      </c>
      <c r="B154" s="584" t="s">
        <v>1019</v>
      </c>
      <c r="C154" s="550"/>
      <c r="D154" s="413" t="s">
        <v>91</v>
      </c>
      <c r="E154" s="412"/>
      <c r="F154" s="577" t="s">
        <v>193</v>
      </c>
      <c r="G154" s="577"/>
      <c r="H154" s="578" t="s">
        <v>938</v>
      </c>
      <c r="I154" s="554"/>
      <c r="J154" s="550"/>
      <c r="K154" s="418" t="s">
        <v>962</v>
      </c>
      <c r="L154" s="368"/>
      <c r="M154" s="437" t="s">
        <v>960</v>
      </c>
      <c r="N154" s="316">
        <v>13000000</v>
      </c>
      <c r="O154" s="443">
        <v>7538131</v>
      </c>
      <c r="P154" s="555" t="s">
        <v>902</v>
      </c>
      <c r="Q154" s="556"/>
      <c r="R154" s="557"/>
      <c r="S154" s="299" t="s">
        <v>149</v>
      </c>
      <c r="T154" s="303" t="s">
        <v>58</v>
      </c>
      <c r="U154" s="294">
        <v>1</v>
      </c>
      <c r="V154" s="398">
        <f t="shared" si="33"/>
        <v>1</v>
      </c>
      <c r="W154" s="398"/>
      <c r="X154" s="356">
        <f t="shared" si="34"/>
        <v>0</v>
      </c>
      <c r="Y154" s="42">
        <f t="shared" si="35"/>
        <v>0</v>
      </c>
      <c r="Z154" s="311"/>
      <c r="AA154" s="275"/>
      <c r="AB154" s="275"/>
      <c r="AC154" s="356" t="e">
        <f t="shared" si="36"/>
        <v>#DIV/0!</v>
      </c>
      <c r="AD154" s="42" t="e">
        <f t="shared" si="37"/>
        <v>#DIV/0!</v>
      </c>
      <c r="AE154" s="304"/>
      <c r="AF154" s="304"/>
      <c r="AG154" s="356" t="e">
        <f t="shared" si="38"/>
        <v>#DIV/0!</v>
      </c>
      <c r="AH154" s="42" t="e">
        <f t="shared" si="39"/>
        <v>#DIV/0!</v>
      </c>
      <c r="AI154" s="304"/>
      <c r="AJ154" s="304"/>
      <c r="AK154" s="356" t="e">
        <f t="shared" si="40"/>
        <v>#DIV/0!</v>
      </c>
      <c r="AL154" s="42" t="e">
        <f t="shared" si="41"/>
        <v>#DIV/0!</v>
      </c>
      <c r="AM154" s="304"/>
      <c r="AN154" s="304"/>
      <c r="AO154" s="356" t="e">
        <f t="shared" si="42"/>
        <v>#DIV/0!</v>
      </c>
      <c r="AP154" s="42" t="e">
        <f t="shared" si="43"/>
        <v>#DIV/0!</v>
      </c>
    </row>
    <row r="155" spans="1:42" s="305" customFormat="1" ht="219.75" customHeight="1" x14ac:dyDescent="0.25">
      <c r="A155" s="309" t="s">
        <v>168</v>
      </c>
      <c r="B155" s="584" t="s">
        <v>1019</v>
      </c>
      <c r="C155" s="550"/>
      <c r="D155" s="413" t="s">
        <v>91</v>
      </c>
      <c r="E155" s="412"/>
      <c r="F155" s="577" t="s">
        <v>193</v>
      </c>
      <c r="G155" s="577"/>
      <c r="H155" s="578" t="s">
        <v>959</v>
      </c>
      <c r="I155" s="554"/>
      <c r="J155" s="550"/>
      <c r="K155" s="417" t="s">
        <v>963</v>
      </c>
      <c r="L155" s="368"/>
      <c r="M155" s="437" t="s">
        <v>960</v>
      </c>
      <c r="N155" s="316">
        <v>0</v>
      </c>
      <c r="O155" s="443">
        <v>0</v>
      </c>
      <c r="P155" s="555" t="s">
        <v>902</v>
      </c>
      <c r="Q155" s="556"/>
      <c r="R155" s="557"/>
      <c r="S155" s="299" t="s">
        <v>149</v>
      </c>
      <c r="T155" s="303" t="s">
        <v>58</v>
      </c>
      <c r="U155" s="294">
        <v>1</v>
      </c>
      <c r="V155" s="398">
        <f t="shared" si="33"/>
        <v>1</v>
      </c>
      <c r="W155" s="398"/>
      <c r="X155" s="356">
        <f t="shared" si="34"/>
        <v>0</v>
      </c>
      <c r="Y155" s="42">
        <f t="shared" si="35"/>
        <v>0</v>
      </c>
      <c r="Z155" s="311"/>
      <c r="AA155" s="275"/>
      <c r="AB155" s="275"/>
      <c r="AC155" s="356" t="e">
        <f t="shared" si="36"/>
        <v>#DIV/0!</v>
      </c>
      <c r="AD155" s="42" t="e">
        <f t="shared" si="37"/>
        <v>#DIV/0!</v>
      </c>
      <c r="AE155" s="304"/>
      <c r="AF155" s="304"/>
      <c r="AG155" s="356" t="e">
        <f t="shared" si="38"/>
        <v>#DIV/0!</v>
      </c>
      <c r="AH155" s="42" t="e">
        <f t="shared" si="39"/>
        <v>#DIV/0!</v>
      </c>
      <c r="AI155" s="304"/>
      <c r="AJ155" s="304"/>
      <c r="AK155" s="356" t="e">
        <f t="shared" si="40"/>
        <v>#DIV/0!</v>
      </c>
      <c r="AL155" s="42" t="e">
        <f t="shared" si="41"/>
        <v>#DIV/0!</v>
      </c>
      <c r="AM155" s="304"/>
      <c r="AN155" s="304"/>
      <c r="AO155" s="356" t="e">
        <f t="shared" si="42"/>
        <v>#DIV/0!</v>
      </c>
      <c r="AP155" s="42" t="e">
        <f t="shared" si="43"/>
        <v>#DIV/0!</v>
      </c>
    </row>
    <row r="156" spans="1:42" s="305" customFormat="1" ht="219.75" customHeight="1" x14ac:dyDescent="0.25">
      <c r="A156" s="419" t="s">
        <v>168</v>
      </c>
      <c r="B156" s="584" t="s">
        <v>1019</v>
      </c>
      <c r="C156" s="550"/>
      <c r="D156" s="413" t="s">
        <v>91</v>
      </c>
      <c r="E156" s="412"/>
      <c r="F156" s="577" t="s">
        <v>193</v>
      </c>
      <c r="G156" s="577"/>
      <c r="H156" s="578" t="s">
        <v>939</v>
      </c>
      <c r="I156" s="554"/>
      <c r="J156" s="550"/>
      <c r="K156" s="418" t="s">
        <v>941</v>
      </c>
      <c r="L156" s="368"/>
      <c r="M156" s="437" t="s">
        <v>961</v>
      </c>
      <c r="N156" s="316">
        <v>8000000</v>
      </c>
      <c r="O156" s="443">
        <v>0</v>
      </c>
      <c r="P156" s="555" t="s">
        <v>902</v>
      </c>
      <c r="Q156" s="556"/>
      <c r="R156" s="557"/>
      <c r="S156" s="299" t="s">
        <v>149</v>
      </c>
      <c r="T156" s="303" t="s">
        <v>58</v>
      </c>
      <c r="U156" s="294">
        <v>1</v>
      </c>
      <c r="V156" s="398">
        <f t="shared" si="33"/>
        <v>1</v>
      </c>
      <c r="W156" s="398"/>
      <c r="X156" s="356">
        <f t="shared" si="34"/>
        <v>0</v>
      </c>
      <c r="Y156" s="42">
        <f t="shared" si="35"/>
        <v>0</v>
      </c>
      <c r="Z156" s="311"/>
      <c r="AA156" s="275"/>
      <c r="AB156" s="275"/>
      <c r="AC156" s="356" t="e">
        <f t="shared" si="36"/>
        <v>#DIV/0!</v>
      </c>
      <c r="AD156" s="42" t="e">
        <f t="shared" si="37"/>
        <v>#DIV/0!</v>
      </c>
      <c r="AE156" s="304"/>
      <c r="AF156" s="304"/>
      <c r="AG156" s="356" t="e">
        <f t="shared" si="38"/>
        <v>#DIV/0!</v>
      </c>
      <c r="AH156" s="42" t="e">
        <f t="shared" si="39"/>
        <v>#DIV/0!</v>
      </c>
      <c r="AI156" s="304"/>
      <c r="AJ156" s="304"/>
      <c r="AK156" s="356" t="e">
        <f t="shared" si="40"/>
        <v>#DIV/0!</v>
      </c>
      <c r="AL156" s="42" t="e">
        <f t="shared" si="41"/>
        <v>#DIV/0!</v>
      </c>
      <c r="AM156" s="304"/>
      <c r="AN156" s="304"/>
      <c r="AO156" s="356" t="e">
        <f t="shared" si="42"/>
        <v>#DIV/0!</v>
      </c>
      <c r="AP156" s="42" t="e">
        <f t="shared" si="43"/>
        <v>#DIV/0!</v>
      </c>
    </row>
    <row r="157" spans="1:42" s="305" customFormat="1" ht="266.25" customHeight="1" x14ac:dyDescent="0.25">
      <c r="A157" s="419" t="s">
        <v>168</v>
      </c>
      <c r="B157" s="576" t="s">
        <v>1020</v>
      </c>
      <c r="C157" s="566"/>
      <c r="D157" s="413" t="s">
        <v>91</v>
      </c>
      <c r="E157" s="412"/>
      <c r="F157" s="577" t="s">
        <v>193</v>
      </c>
      <c r="G157" s="577"/>
      <c r="H157" s="578" t="s">
        <v>998</v>
      </c>
      <c r="I157" s="579"/>
      <c r="J157" s="580"/>
      <c r="K157" s="418" t="s">
        <v>983</v>
      </c>
      <c r="L157" s="368"/>
      <c r="M157" s="436" t="s">
        <v>972</v>
      </c>
      <c r="N157" s="316">
        <v>0</v>
      </c>
      <c r="O157" s="443">
        <v>0</v>
      </c>
      <c r="P157" s="555" t="s">
        <v>902</v>
      </c>
      <c r="Q157" s="556"/>
      <c r="R157" s="557"/>
      <c r="S157" s="299" t="s">
        <v>149</v>
      </c>
      <c r="T157" s="303" t="s">
        <v>58</v>
      </c>
      <c r="U157" s="294">
        <v>1</v>
      </c>
      <c r="V157" s="398">
        <f t="shared" si="33"/>
        <v>1</v>
      </c>
      <c r="W157" s="398"/>
      <c r="X157" s="356">
        <f t="shared" si="34"/>
        <v>0</v>
      </c>
      <c r="Y157" s="42">
        <f t="shared" si="35"/>
        <v>0</v>
      </c>
      <c r="Z157" s="311"/>
      <c r="AA157" s="275"/>
      <c r="AB157" s="275"/>
      <c r="AC157" s="356" t="e">
        <f t="shared" si="36"/>
        <v>#DIV/0!</v>
      </c>
      <c r="AD157" s="42" t="e">
        <f t="shared" si="37"/>
        <v>#DIV/0!</v>
      </c>
      <c r="AE157" s="304"/>
      <c r="AF157" s="304"/>
      <c r="AG157" s="356" t="e">
        <f t="shared" si="38"/>
        <v>#DIV/0!</v>
      </c>
      <c r="AH157" s="42" t="e">
        <f t="shared" si="39"/>
        <v>#DIV/0!</v>
      </c>
      <c r="AI157" s="304"/>
      <c r="AJ157" s="304"/>
      <c r="AK157" s="356" t="e">
        <f t="shared" si="40"/>
        <v>#DIV/0!</v>
      </c>
      <c r="AL157" s="42" t="e">
        <f t="shared" si="41"/>
        <v>#DIV/0!</v>
      </c>
      <c r="AM157" s="304"/>
      <c r="AN157" s="304"/>
      <c r="AO157" s="356" t="e">
        <f t="shared" si="42"/>
        <v>#DIV/0!</v>
      </c>
      <c r="AP157" s="42" t="e">
        <f t="shared" si="43"/>
        <v>#DIV/0!</v>
      </c>
    </row>
    <row r="158" spans="1:42" s="305" customFormat="1" ht="270" customHeight="1" x14ac:dyDescent="0.25">
      <c r="A158" s="419" t="s">
        <v>168</v>
      </c>
      <c r="B158" s="576" t="s">
        <v>1020</v>
      </c>
      <c r="C158" s="566"/>
      <c r="D158" s="413" t="s">
        <v>91</v>
      </c>
      <c r="E158" s="412"/>
      <c r="F158" s="577" t="s">
        <v>193</v>
      </c>
      <c r="G158" s="577"/>
      <c r="H158" s="578" t="s">
        <v>999</v>
      </c>
      <c r="I158" s="579"/>
      <c r="J158" s="580"/>
      <c r="K158" s="418" t="s">
        <v>984</v>
      </c>
      <c r="L158" s="368"/>
      <c r="M158" s="436" t="s">
        <v>973</v>
      </c>
      <c r="N158" s="316">
        <v>0</v>
      </c>
      <c r="O158" s="443">
        <v>0</v>
      </c>
      <c r="P158" s="555" t="s">
        <v>902</v>
      </c>
      <c r="Q158" s="556"/>
      <c r="R158" s="557"/>
      <c r="S158" s="299" t="s">
        <v>149</v>
      </c>
      <c r="T158" s="303" t="s">
        <v>58</v>
      </c>
      <c r="U158" s="294">
        <v>1</v>
      </c>
      <c r="V158" s="398">
        <f t="shared" si="33"/>
        <v>1</v>
      </c>
      <c r="W158" s="398"/>
      <c r="X158" s="356">
        <f t="shared" si="34"/>
        <v>0</v>
      </c>
      <c r="Y158" s="42">
        <f t="shared" si="35"/>
        <v>0</v>
      </c>
      <c r="Z158" s="311"/>
      <c r="AA158" s="275"/>
      <c r="AB158" s="275"/>
      <c r="AC158" s="356" t="e">
        <f t="shared" si="36"/>
        <v>#DIV/0!</v>
      </c>
      <c r="AD158" s="42" t="e">
        <f t="shared" si="37"/>
        <v>#DIV/0!</v>
      </c>
      <c r="AE158" s="304"/>
      <c r="AF158" s="304"/>
      <c r="AG158" s="356" t="e">
        <f t="shared" si="38"/>
        <v>#DIV/0!</v>
      </c>
      <c r="AH158" s="42" t="e">
        <f t="shared" si="39"/>
        <v>#DIV/0!</v>
      </c>
      <c r="AI158" s="304"/>
      <c r="AJ158" s="304"/>
      <c r="AK158" s="356" t="e">
        <f t="shared" si="40"/>
        <v>#DIV/0!</v>
      </c>
      <c r="AL158" s="42" t="e">
        <f t="shared" si="41"/>
        <v>#DIV/0!</v>
      </c>
      <c r="AM158" s="304"/>
      <c r="AN158" s="304"/>
      <c r="AO158" s="356" t="e">
        <f t="shared" si="42"/>
        <v>#DIV/0!</v>
      </c>
      <c r="AP158" s="42" t="e">
        <f t="shared" si="43"/>
        <v>#DIV/0!</v>
      </c>
    </row>
    <row r="159" spans="1:42" s="305" customFormat="1" ht="273.75" customHeight="1" x14ac:dyDescent="0.25">
      <c r="A159" s="419" t="s">
        <v>168</v>
      </c>
      <c r="B159" s="576" t="s">
        <v>1020</v>
      </c>
      <c r="C159" s="566"/>
      <c r="D159" s="413" t="s">
        <v>91</v>
      </c>
      <c r="E159" s="412"/>
      <c r="F159" s="577" t="s">
        <v>193</v>
      </c>
      <c r="G159" s="577"/>
      <c r="H159" s="578" t="s">
        <v>1000</v>
      </c>
      <c r="I159" s="579"/>
      <c r="J159" s="580"/>
      <c r="K159" s="418" t="s">
        <v>985</v>
      </c>
      <c r="L159" s="368"/>
      <c r="M159" s="436" t="s">
        <v>974</v>
      </c>
      <c r="N159" s="316">
        <v>0</v>
      </c>
      <c r="O159" s="443">
        <v>0</v>
      </c>
      <c r="P159" s="555" t="s">
        <v>902</v>
      </c>
      <c r="Q159" s="556"/>
      <c r="R159" s="557"/>
      <c r="S159" s="299" t="s">
        <v>149</v>
      </c>
      <c r="T159" s="303" t="s">
        <v>58</v>
      </c>
      <c r="U159" s="294">
        <v>1</v>
      </c>
      <c r="V159" s="398">
        <f t="shared" si="33"/>
        <v>1</v>
      </c>
      <c r="W159" s="398"/>
      <c r="X159" s="356">
        <f t="shared" si="34"/>
        <v>0</v>
      </c>
      <c r="Y159" s="42">
        <f t="shared" si="35"/>
        <v>0</v>
      </c>
      <c r="Z159" s="311"/>
      <c r="AA159" s="275"/>
      <c r="AB159" s="275"/>
      <c r="AC159" s="356" t="e">
        <f t="shared" si="36"/>
        <v>#DIV/0!</v>
      </c>
      <c r="AD159" s="42" t="e">
        <f t="shared" si="37"/>
        <v>#DIV/0!</v>
      </c>
      <c r="AE159" s="304"/>
      <c r="AF159" s="304"/>
      <c r="AG159" s="356" t="e">
        <f t="shared" si="38"/>
        <v>#DIV/0!</v>
      </c>
      <c r="AH159" s="42" t="e">
        <f t="shared" si="39"/>
        <v>#DIV/0!</v>
      </c>
      <c r="AI159" s="304"/>
      <c r="AJ159" s="304"/>
      <c r="AK159" s="356" t="e">
        <f t="shared" si="40"/>
        <v>#DIV/0!</v>
      </c>
      <c r="AL159" s="42" t="e">
        <f t="shared" si="41"/>
        <v>#DIV/0!</v>
      </c>
      <c r="AM159" s="304"/>
      <c r="AN159" s="304"/>
      <c r="AO159" s="356" t="e">
        <f t="shared" si="42"/>
        <v>#DIV/0!</v>
      </c>
      <c r="AP159" s="42" t="e">
        <f t="shared" si="43"/>
        <v>#DIV/0!</v>
      </c>
    </row>
    <row r="160" spans="1:42" s="305" customFormat="1" ht="273.75" customHeight="1" x14ac:dyDescent="0.25">
      <c r="A160" s="419" t="s">
        <v>168</v>
      </c>
      <c r="B160" s="576" t="s">
        <v>1020</v>
      </c>
      <c r="C160" s="566"/>
      <c r="D160" s="413" t="s">
        <v>91</v>
      </c>
      <c r="E160" s="412"/>
      <c r="F160" s="577" t="s">
        <v>193</v>
      </c>
      <c r="G160" s="577"/>
      <c r="H160" s="578" t="s">
        <v>1001</v>
      </c>
      <c r="I160" s="579"/>
      <c r="J160" s="580"/>
      <c r="K160" s="418" t="s">
        <v>944</v>
      </c>
      <c r="L160" s="368"/>
      <c r="M160" s="436" t="s">
        <v>975</v>
      </c>
      <c r="N160" s="316">
        <v>0</v>
      </c>
      <c r="O160" s="443">
        <v>0</v>
      </c>
      <c r="P160" s="555" t="s">
        <v>902</v>
      </c>
      <c r="Q160" s="556"/>
      <c r="R160" s="557"/>
      <c r="S160" s="299" t="s">
        <v>149</v>
      </c>
      <c r="T160" s="303" t="s">
        <v>58</v>
      </c>
      <c r="U160" s="294">
        <v>1</v>
      </c>
      <c r="V160" s="398">
        <f t="shared" si="33"/>
        <v>1</v>
      </c>
      <c r="W160" s="398"/>
      <c r="X160" s="356">
        <f t="shared" si="34"/>
        <v>0</v>
      </c>
      <c r="Y160" s="42">
        <f t="shared" si="35"/>
        <v>0</v>
      </c>
      <c r="Z160" s="311"/>
      <c r="AA160" s="275"/>
      <c r="AB160" s="275"/>
      <c r="AC160" s="356" t="e">
        <f t="shared" si="36"/>
        <v>#DIV/0!</v>
      </c>
      <c r="AD160" s="42" t="e">
        <f t="shared" si="37"/>
        <v>#DIV/0!</v>
      </c>
      <c r="AE160" s="304"/>
      <c r="AF160" s="304"/>
      <c r="AG160" s="356" t="e">
        <f t="shared" si="38"/>
        <v>#DIV/0!</v>
      </c>
      <c r="AH160" s="42" t="e">
        <f t="shared" si="39"/>
        <v>#DIV/0!</v>
      </c>
      <c r="AI160" s="304"/>
      <c r="AJ160" s="304"/>
      <c r="AK160" s="356" t="e">
        <f t="shared" si="40"/>
        <v>#DIV/0!</v>
      </c>
      <c r="AL160" s="42" t="e">
        <f t="shared" si="41"/>
        <v>#DIV/0!</v>
      </c>
      <c r="AM160" s="304"/>
      <c r="AN160" s="304"/>
      <c r="AO160" s="356" t="e">
        <f t="shared" si="42"/>
        <v>#DIV/0!</v>
      </c>
      <c r="AP160" s="42" t="e">
        <f t="shared" si="43"/>
        <v>#DIV/0!</v>
      </c>
    </row>
    <row r="161" spans="1:42" s="305" customFormat="1" ht="219.75" customHeight="1" x14ac:dyDescent="0.25">
      <c r="A161" s="419" t="s">
        <v>168</v>
      </c>
      <c r="B161" s="576" t="s">
        <v>1020</v>
      </c>
      <c r="C161" s="566"/>
      <c r="D161" s="413" t="s">
        <v>91</v>
      </c>
      <c r="E161" s="412"/>
      <c r="F161" s="577" t="s">
        <v>193</v>
      </c>
      <c r="G161" s="577"/>
      <c r="H161" s="578" t="s">
        <v>1002</v>
      </c>
      <c r="I161" s="579"/>
      <c r="J161" s="580"/>
      <c r="K161" s="418" t="s">
        <v>986</v>
      </c>
      <c r="L161" s="368"/>
      <c r="M161" s="436" t="s">
        <v>975</v>
      </c>
      <c r="N161" s="316">
        <v>5800000</v>
      </c>
      <c r="O161" s="443">
        <v>0</v>
      </c>
      <c r="P161" s="555" t="s">
        <v>902</v>
      </c>
      <c r="Q161" s="556"/>
      <c r="R161" s="557"/>
      <c r="S161" s="299" t="s">
        <v>149</v>
      </c>
      <c r="T161" s="303" t="s">
        <v>58</v>
      </c>
      <c r="U161" s="294">
        <v>1</v>
      </c>
      <c r="V161" s="398">
        <f t="shared" si="33"/>
        <v>1</v>
      </c>
      <c r="W161" s="398"/>
      <c r="X161" s="356">
        <f t="shared" si="34"/>
        <v>0</v>
      </c>
      <c r="Y161" s="42">
        <f t="shared" si="35"/>
        <v>0</v>
      </c>
      <c r="Z161" s="311"/>
      <c r="AA161" s="275"/>
      <c r="AB161" s="275"/>
      <c r="AC161" s="356" t="e">
        <f t="shared" si="36"/>
        <v>#DIV/0!</v>
      </c>
      <c r="AD161" s="42" t="e">
        <f t="shared" si="37"/>
        <v>#DIV/0!</v>
      </c>
      <c r="AE161" s="304"/>
      <c r="AF161" s="304"/>
      <c r="AG161" s="356" t="e">
        <f t="shared" si="38"/>
        <v>#DIV/0!</v>
      </c>
      <c r="AH161" s="42" t="e">
        <f t="shared" si="39"/>
        <v>#DIV/0!</v>
      </c>
      <c r="AI161" s="304"/>
      <c r="AJ161" s="304"/>
      <c r="AK161" s="356" t="e">
        <f t="shared" si="40"/>
        <v>#DIV/0!</v>
      </c>
      <c r="AL161" s="42" t="e">
        <f t="shared" si="41"/>
        <v>#DIV/0!</v>
      </c>
      <c r="AM161" s="304"/>
      <c r="AN161" s="304"/>
      <c r="AO161" s="356" t="e">
        <f t="shared" si="42"/>
        <v>#DIV/0!</v>
      </c>
      <c r="AP161" s="42" t="e">
        <f t="shared" si="43"/>
        <v>#DIV/0!</v>
      </c>
    </row>
    <row r="162" spans="1:42" s="305" customFormat="1" ht="219.75" customHeight="1" x14ac:dyDescent="0.25">
      <c r="A162" s="419" t="s">
        <v>168</v>
      </c>
      <c r="B162" s="576" t="s">
        <v>1020</v>
      </c>
      <c r="C162" s="566"/>
      <c r="D162" s="413" t="s">
        <v>91</v>
      </c>
      <c r="E162" s="412"/>
      <c r="F162" s="577" t="s">
        <v>193</v>
      </c>
      <c r="G162" s="577"/>
      <c r="H162" s="578" t="s">
        <v>1003</v>
      </c>
      <c r="I162" s="579"/>
      <c r="J162" s="580"/>
      <c r="K162" s="418" t="s">
        <v>962</v>
      </c>
      <c r="L162" s="368"/>
      <c r="M162" s="436" t="s">
        <v>975</v>
      </c>
      <c r="N162" s="316">
        <v>0</v>
      </c>
      <c r="O162" s="443">
        <v>0</v>
      </c>
      <c r="P162" s="555" t="s">
        <v>902</v>
      </c>
      <c r="Q162" s="556"/>
      <c r="R162" s="557"/>
      <c r="S162" s="299" t="s">
        <v>149</v>
      </c>
      <c r="T162" s="303" t="s">
        <v>58</v>
      </c>
      <c r="U162" s="294">
        <v>1</v>
      </c>
      <c r="V162" s="398">
        <f t="shared" si="33"/>
        <v>1</v>
      </c>
      <c r="W162" s="398"/>
      <c r="X162" s="356">
        <f t="shared" si="34"/>
        <v>0</v>
      </c>
      <c r="Y162" s="42">
        <f t="shared" si="35"/>
        <v>0</v>
      </c>
      <c r="Z162" s="311"/>
      <c r="AA162" s="275"/>
      <c r="AB162" s="275"/>
      <c r="AC162" s="356" t="e">
        <f t="shared" si="36"/>
        <v>#DIV/0!</v>
      </c>
      <c r="AD162" s="42" t="e">
        <f t="shared" si="37"/>
        <v>#DIV/0!</v>
      </c>
      <c r="AE162" s="304"/>
      <c r="AF162" s="304"/>
      <c r="AG162" s="356" t="e">
        <f t="shared" si="38"/>
        <v>#DIV/0!</v>
      </c>
      <c r="AH162" s="42" t="e">
        <f t="shared" si="39"/>
        <v>#DIV/0!</v>
      </c>
      <c r="AI162" s="304"/>
      <c r="AJ162" s="304"/>
      <c r="AK162" s="356" t="e">
        <f t="shared" si="40"/>
        <v>#DIV/0!</v>
      </c>
      <c r="AL162" s="42" t="e">
        <f t="shared" si="41"/>
        <v>#DIV/0!</v>
      </c>
      <c r="AM162" s="304"/>
      <c r="AN162" s="304"/>
      <c r="AO162" s="356" t="e">
        <f t="shared" si="42"/>
        <v>#DIV/0!</v>
      </c>
      <c r="AP162" s="42" t="e">
        <f t="shared" si="43"/>
        <v>#DIV/0!</v>
      </c>
    </row>
    <row r="163" spans="1:42" s="305" customFormat="1" ht="324" customHeight="1" x14ac:dyDescent="0.25">
      <c r="A163" s="419" t="s">
        <v>168</v>
      </c>
      <c r="B163" s="576" t="s">
        <v>1020</v>
      </c>
      <c r="C163" s="566"/>
      <c r="D163" s="413" t="s">
        <v>91</v>
      </c>
      <c r="E163" s="412"/>
      <c r="F163" s="577" t="s">
        <v>193</v>
      </c>
      <c r="G163" s="577"/>
      <c r="H163" s="578" t="s">
        <v>1004</v>
      </c>
      <c r="I163" s="579"/>
      <c r="J163" s="580"/>
      <c r="K163" s="418" t="s">
        <v>962</v>
      </c>
      <c r="L163" s="368"/>
      <c r="M163" s="436" t="s">
        <v>975</v>
      </c>
      <c r="N163" s="316">
        <v>0</v>
      </c>
      <c r="O163" s="443">
        <v>0</v>
      </c>
      <c r="P163" s="555" t="s">
        <v>902</v>
      </c>
      <c r="Q163" s="556"/>
      <c r="R163" s="557"/>
      <c r="S163" s="299" t="s">
        <v>149</v>
      </c>
      <c r="T163" s="303" t="s">
        <v>58</v>
      </c>
      <c r="U163" s="294">
        <v>1</v>
      </c>
      <c r="V163" s="398">
        <f t="shared" si="33"/>
        <v>1</v>
      </c>
      <c r="W163" s="398"/>
      <c r="X163" s="356">
        <f t="shared" si="34"/>
        <v>0</v>
      </c>
      <c r="Y163" s="42">
        <f t="shared" si="35"/>
        <v>0</v>
      </c>
      <c r="Z163" s="311"/>
      <c r="AA163" s="275"/>
      <c r="AB163" s="275"/>
      <c r="AC163" s="356" t="e">
        <f t="shared" si="36"/>
        <v>#DIV/0!</v>
      </c>
      <c r="AD163" s="42" t="e">
        <f t="shared" si="37"/>
        <v>#DIV/0!</v>
      </c>
      <c r="AE163" s="304"/>
      <c r="AF163" s="304"/>
      <c r="AG163" s="356" t="e">
        <f t="shared" si="38"/>
        <v>#DIV/0!</v>
      </c>
      <c r="AH163" s="42" t="e">
        <f t="shared" si="39"/>
        <v>#DIV/0!</v>
      </c>
      <c r="AI163" s="304"/>
      <c r="AJ163" s="304"/>
      <c r="AK163" s="356" t="e">
        <f t="shared" si="40"/>
        <v>#DIV/0!</v>
      </c>
      <c r="AL163" s="42" t="e">
        <f t="shared" si="41"/>
        <v>#DIV/0!</v>
      </c>
      <c r="AM163" s="304"/>
      <c r="AN163" s="304"/>
      <c r="AO163" s="356" t="e">
        <f t="shared" si="42"/>
        <v>#DIV/0!</v>
      </c>
      <c r="AP163" s="42" t="e">
        <f t="shared" si="43"/>
        <v>#DIV/0!</v>
      </c>
    </row>
    <row r="164" spans="1:42" s="305" customFormat="1" ht="240.75" customHeight="1" x14ac:dyDescent="0.25">
      <c r="A164" s="419" t="s">
        <v>168</v>
      </c>
      <c r="B164" s="576" t="s">
        <v>1020</v>
      </c>
      <c r="C164" s="566"/>
      <c r="D164" s="413" t="s">
        <v>91</v>
      </c>
      <c r="E164" s="412"/>
      <c r="F164" s="577" t="s">
        <v>193</v>
      </c>
      <c r="G164" s="577"/>
      <c r="H164" s="581" t="s">
        <v>1005</v>
      </c>
      <c r="I164" s="582"/>
      <c r="J164" s="583"/>
      <c r="K164" s="418" t="s">
        <v>962</v>
      </c>
      <c r="L164" s="368"/>
      <c r="M164" s="436" t="s">
        <v>976</v>
      </c>
      <c r="N164" s="316">
        <v>0</v>
      </c>
      <c r="O164" s="443">
        <v>0</v>
      </c>
      <c r="P164" s="555" t="s">
        <v>902</v>
      </c>
      <c r="Q164" s="556"/>
      <c r="R164" s="557"/>
      <c r="S164" s="299" t="s">
        <v>149</v>
      </c>
      <c r="T164" s="303" t="s">
        <v>58</v>
      </c>
      <c r="U164" s="294">
        <v>1</v>
      </c>
      <c r="V164" s="398">
        <f t="shared" si="33"/>
        <v>1</v>
      </c>
      <c r="W164" s="398"/>
      <c r="X164" s="356">
        <f t="shared" si="34"/>
        <v>0</v>
      </c>
      <c r="Y164" s="42">
        <f t="shared" si="35"/>
        <v>0</v>
      </c>
      <c r="Z164" s="311"/>
      <c r="AA164" s="275"/>
      <c r="AB164" s="275"/>
      <c r="AC164" s="356" t="e">
        <f t="shared" si="36"/>
        <v>#DIV/0!</v>
      </c>
      <c r="AD164" s="42" t="e">
        <f t="shared" si="37"/>
        <v>#DIV/0!</v>
      </c>
      <c r="AE164" s="304"/>
      <c r="AF164" s="304"/>
      <c r="AG164" s="356" t="e">
        <f t="shared" si="38"/>
        <v>#DIV/0!</v>
      </c>
      <c r="AH164" s="42" t="e">
        <f t="shared" si="39"/>
        <v>#DIV/0!</v>
      </c>
      <c r="AI164" s="304"/>
      <c r="AJ164" s="304"/>
      <c r="AK164" s="356" t="e">
        <f t="shared" si="40"/>
        <v>#DIV/0!</v>
      </c>
      <c r="AL164" s="42" t="e">
        <f t="shared" si="41"/>
        <v>#DIV/0!</v>
      </c>
      <c r="AM164" s="304"/>
      <c r="AN164" s="304"/>
      <c r="AO164" s="356" t="e">
        <f t="shared" si="42"/>
        <v>#DIV/0!</v>
      </c>
      <c r="AP164" s="42" t="e">
        <f t="shared" si="43"/>
        <v>#DIV/0!</v>
      </c>
    </row>
    <row r="165" spans="1:42" s="305" customFormat="1" ht="219.75" customHeight="1" x14ac:dyDescent="0.25">
      <c r="A165" s="419" t="s">
        <v>168</v>
      </c>
      <c r="B165" s="576" t="s">
        <v>1020</v>
      </c>
      <c r="C165" s="566"/>
      <c r="D165" s="413" t="s">
        <v>91</v>
      </c>
      <c r="E165" s="412"/>
      <c r="F165" s="577" t="s">
        <v>193</v>
      </c>
      <c r="G165" s="577"/>
      <c r="H165" s="581" t="s">
        <v>1006</v>
      </c>
      <c r="I165" s="582"/>
      <c r="J165" s="583"/>
      <c r="K165" s="418" t="s">
        <v>954</v>
      </c>
      <c r="L165" s="368"/>
      <c r="M165" s="436" t="s">
        <v>976</v>
      </c>
      <c r="N165" s="316">
        <v>4500000</v>
      </c>
      <c r="O165" s="443">
        <v>0</v>
      </c>
      <c r="P165" s="555" t="s">
        <v>902</v>
      </c>
      <c r="Q165" s="556"/>
      <c r="R165" s="557"/>
      <c r="S165" s="299" t="s">
        <v>149</v>
      </c>
      <c r="T165" s="303" t="s">
        <v>58</v>
      </c>
      <c r="U165" s="294">
        <v>1</v>
      </c>
      <c r="V165" s="398">
        <f t="shared" si="33"/>
        <v>1</v>
      </c>
      <c r="W165" s="398"/>
      <c r="X165" s="356">
        <f t="shared" si="34"/>
        <v>0</v>
      </c>
      <c r="Y165" s="42">
        <f t="shared" si="35"/>
        <v>0</v>
      </c>
      <c r="Z165" s="311"/>
      <c r="AA165" s="275"/>
      <c r="AB165" s="275"/>
      <c r="AC165" s="356" t="e">
        <f t="shared" si="36"/>
        <v>#DIV/0!</v>
      </c>
      <c r="AD165" s="42" t="e">
        <f t="shared" si="37"/>
        <v>#DIV/0!</v>
      </c>
      <c r="AE165" s="304"/>
      <c r="AF165" s="304"/>
      <c r="AG165" s="356" t="e">
        <f t="shared" si="38"/>
        <v>#DIV/0!</v>
      </c>
      <c r="AH165" s="42" t="e">
        <f t="shared" si="39"/>
        <v>#DIV/0!</v>
      </c>
      <c r="AI165" s="304"/>
      <c r="AJ165" s="304"/>
      <c r="AK165" s="356" t="e">
        <f t="shared" si="40"/>
        <v>#DIV/0!</v>
      </c>
      <c r="AL165" s="42" t="e">
        <f t="shared" si="41"/>
        <v>#DIV/0!</v>
      </c>
      <c r="AM165" s="304"/>
      <c r="AN165" s="304"/>
      <c r="AO165" s="356" t="e">
        <f t="shared" si="42"/>
        <v>#DIV/0!</v>
      </c>
      <c r="AP165" s="42" t="e">
        <f t="shared" si="43"/>
        <v>#DIV/0!</v>
      </c>
    </row>
    <row r="166" spans="1:42" s="305" customFormat="1" ht="219.75" customHeight="1" x14ac:dyDescent="0.25">
      <c r="A166" s="419" t="s">
        <v>168</v>
      </c>
      <c r="B166" s="576" t="s">
        <v>1020</v>
      </c>
      <c r="C166" s="566"/>
      <c r="D166" s="413" t="s">
        <v>91</v>
      </c>
      <c r="E166" s="412"/>
      <c r="F166" s="577" t="s">
        <v>193</v>
      </c>
      <c r="G166" s="577"/>
      <c r="H166" s="578" t="s">
        <v>1007</v>
      </c>
      <c r="I166" s="579"/>
      <c r="J166" s="580"/>
      <c r="K166" s="418" t="s">
        <v>987</v>
      </c>
      <c r="L166" s="368"/>
      <c r="M166" s="436" t="s">
        <v>976</v>
      </c>
      <c r="N166" s="316">
        <v>2000000</v>
      </c>
      <c r="O166" s="443">
        <v>0</v>
      </c>
      <c r="P166" s="555" t="s">
        <v>902</v>
      </c>
      <c r="Q166" s="556"/>
      <c r="R166" s="557"/>
      <c r="S166" s="299" t="s">
        <v>149</v>
      </c>
      <c r="T166" s="303" t="s">
        <v>58</v>
      </c>
      <c r="U166" s="294">
        <v>1</v>
      </c>
      <c r="V166" s="398">
        <f t="shared" si="33"/>
        <v>1</v>
      </c>
      <c r="W166" s="398"/>
      <c r="X166" s="356">
        <f t="shared" si="34"/>
        <v>0</v>
      </c>
      <c r="Y166" s="42">
        <f t="shared" si="35"/>
        <v>0</v>
      </c>
      <c r="Z166" s="311"/>
      <c r="AA166" s="275"/>
      <c r="AB166" s="275"/>
      <c r="AC166" s="356" t="e">
        <f t="shared" si="36"/>
        <v>#DIV/0!</v>
      </c>
      <c r="AD166" s="42" t="e">
        <f t="shared" si="37"/>
        <v>#DIV/0!</v>
      </c>
      <c r="AE166" s="304"/>
      <c r="AF166" s="304"/>
      <c r="AG166" s="356" t="e">
        <f t="shared" si="38"/>
        <v>#DIV/0!</v>
      </c>
      <c r="AH166" s="42" t="e">
        <f t="shared" si="39"/>
        <v>#DIV/0!</v>
      </c>
      <c r="AI166" s="304"/>
      <c r="AJ166" s="304"/>
      <c r="AK166" s="356" t="e">
        <f t="shared" si="40"/>
        <v>#DIV/0!</v>
      </c>
      <c r="AL166" s="42" t="e">
        <f t="shared" si="41"/>
        <v>#DIV/0!</v>
      </c>
      <c r="AM166" s="304"/>
      <c r="AN166" s="304"/>
      <c r="AO166" s="356" t="e">
        <f t="shared" si="42"/>
        <v>#DIV/0!</v>
      </c>
      <c r="AP166" s="42" t="e">
        <f t="shared" si="43"/>
        <v>#DIV/0!</v>
      </c>
    </row>
    <row r="167" spans="1:42" s="305" customFormat="1" ht="219.75" customHeight="1" x14ac:dyDescent="0.25">
      <c r="A167" s="419" t="s">
        <v>168</v>
      </c>
      <c r="B167" s="576" t="s">
        <v>1020</v>
      </c>
      <c r="C167" s="566"/>
      <c r="D167" s="413" t="s">
        <v>91</v>
      </c>
      <c r="E167" s="412"/>
      <c r="F167" s="577" t="s">
        <v>193</v>
      </c>
      <c r="G167" s="577"/>
      <c r="H167" s="578" t="s">
        <v>1008</v>
      </c>
      <c r="I167" s="579"/>
      <c r="J167" s="580"/>
      <c r="K167" s="418" t="s">
        <v>988</v>
      </c>
      <c r="L167" s="368"/>
      <c r="M167" s="436" t="s">
        <v>976</v>
      </c>
      <c r="N167" s="316">
        <v>0</v>
      </c>
      <c r="O167" s="443">
        <v>0</v>
      </c>
      <c r="P167" s="555" t="s">
        <v>902</v>
      </c>
      <c r="Q167" s="556"/>
      <c r="R167" s="557"/>
      <c r="S167" s="299" t="s">
        <v>149</v>
      </c>
      <c r="T167" s="303" t="s">
        <v>58</v>
      </c>
      <c r="U167" s="294">
        <v>1</v>
      </c>
      <c r="V167" s="398">
        <f t="shared" si="33"/>
        <v>1</v>
      </c>
      <c r="W167" s="398"/>
      <c r="X167" s="356">
        <f t="shared" si="34"/>
        <v>0</v>
      </c>
      <c r="Y167" s="42">
        <f t="shared" si="35"/>
        <v>0</v>
      </c>
      <c r="Z167" s="311"/>
      <c r="AA167" s="275"/>
      <c r="AB167" s="275"/>
      <c r="AC167" s="356" t="e">
        <f t="shared" si="36"/>
        <v>#DIV/0!</v>
      </c>
      <c r="AD167" s="42" t="e">
        <f t="shared" si="37"/>
        <v>#DIV/0!</v>
      </c>
      <c r="AE167" s="304"/>
      <c r="AF167" s="304"/>
      <c r="AG167" s="356" t="e">
        <f t="shared" si="38"/>
        <v>#DIV/0!</v>
      </c>
      <c r="AH167" s="42" t="e">
        <f t="shared" si="39"/>
        <v>#DIV/0!</v>
      </c>
      <c r="AI167" s="304"/>
      <c r="AJ167" s="304"/>
      <c r="AK167" s="356" t="e">
        <f t="shared" si="40"/>
        <v>#DIV/0!</v>
      </c>
      <c r="AL167" s="42" t="e">
        <f t="shared" si="41"/>
        <v>#DIV/0!</v>
      </c>
      <c r="AM167" s="304"/>
      <c r="AN167" s="304"/>
      <c r="AO167" s="356" t="e">
        <f t="shared" si="42"/>
        <v>#DIV/0!</v>
      </c>
      <c r="AP167" s="42" t="e">
        <f t="shared" si="43"/>
        <v>#DIV/0!</v>
      </c>
    </row>
    <row r="168" spans="1:42" s="305" customFormat="1" ht="219.75" customHeight="1" x14ac:dyDescent="0.25">
      <c r="A168" s="419" t="s">
        <v>168</v>
      </c>
      <c r="B168" s="576" t="s">
        <v>1020</v>
      </c>
      <c r="C168" s="566"/>
      <c r="D168" s="413" t="s">
        <v>91</v>
      </c>
      <c r="E168" s="412"/>
      <c r="F168" s="577" t="s">
        <v>193</v>
      </c>
      <c r="G168" s="577"/>
      <c r="H168" s="578" t="s">
        <v>1009</v>
      </c>
      <c r="I168" s="579"/>
      <c r="J168" s="580"/>
      <c r="K168" s="418" t="s">
        <v>989</v>
      </c>
      <c r="L168" s="368"/>
      <c r="M168" s="436" t="s">
        <v>977</v>
      </c>
      <c r="N168" s="316">
        <v>9700000</v>
      </c>
      <c r="O168" s="443">
        <v>0</v>
      </c>
      <c r="P168" s="555" t="s">
        <v>902</v>
      </c>
      <c r="Q168" s="556"/>
      <c r="R168" s="557"/>
      <c r="S168" s="299" t="s">
        <v>149</v>
      </c>
      <c r="T168" s="303" t="s">
        <v>58</v>
      </c>
      <c r="U168" s="294">
        <v>1</v>
      </c>
      <c r="V168" s="398">
        <f t="shared" si="33"/>
        <v>1</v>
      </c>
      <c r="W168" s="398"/>
      <c r="X168" s="356">
        <f t="shared" si="34"/>
        <v>0</v>
      </c>
      <c r="Y168" s="42">
        <f t="shared" si="35"/>
        <v>0</v>
      </c>
      <c r="Z168" s="311"/>
      <c r="AA168" s="275"/>
      <c r="AB168" s="275"/>
      <c r="AC168" s="356" t="e">
        <f t="shared" si="36"/>
        <v>#DIV/0!</v>
      </c>
      <c r="AD168" s="42" t="e">
        <f t="shared" si="37"/>
        <v>#DIV/0!</v>
      </c>
      <c r="AE168" s="304"/>
      <c r="AF168" s="304"/>
      <c r="AG168" s="356" t="e">
        <f t="shared" si="38"/>
        <v>#DIV/0!</v>
      </c>
      <c r="AH168" s="42" t="e">
        <f t="shared" si="39"/>
        <v>#DIV/0!</v>
      </c>
      <c r="AI168" s="304"/>
      <c r="AJ168" s="304"/>
      <c r="AK168" s="356" t="e">
        <f t="shared" si="40"/>
        <v>#DIV/0!</v>
      </c>
      <c r="AL168" s="42" t="e">
        <f t="shared" si="41"/>
        <v>#DIV/0!</v>
      </c>
      <c r="AM168" s="304"/>
      <c r="AN168" s="304"/>
      <c r="AO168" s="356" t="e">
        <f t="shared" si="42"/>
        <v>#DIV/0!</v>
      </c>
      <c r="AP168" s="42" t="e">
        <f t="shared" si="43"/>
        <v>#DIV/0!</v>
      </c>
    </row>
    <row r="169" spans="1:42" s="305" customFormat="1" ht="219.75" customHeight="1" x14ac:dyDescent="0.25">
      <c r="A169" s="419" t="s">
        <v>168</v>
      </c>
      <c r="B169" s="576" t="s">
        <v>1020</v>
      </c>
      <c r="C169" s="566"/>
      <c r="D169" s="413" t="s">
        <v>91</v>
      </c>
      <c r="E169" s="412"/>
      <c r="F169" s="577" t="s">
        <v>193</v>
      </c>
      <c r="G169" s="577"/>
      <c r="H169" s="581" t="s">
        <v>1010</v>
      </c>
      <c r="I169" s="582"/>
      <c r="J169" s="583"/>
      <c r="K169" s="418" t="s">
        <v>990</v>
      </c>
      <c r="L169" s="368"/>
      <c r="M169" s="436" t="s">
        <v>978</v>
      </c>
      <c r="N169" s="316">
        <v>23000000</v>
      </c>
      <c r="O169" s="443">
        <v>0</v>
      </c>
      <c r="P169" s="555" t="s">
        <v>902</v>
      </c>
      <c r="Q169" s="556"/>
      <c r="R169" s="557"/>
      <c r="S169" s="299" t="s">
        <v>149</v>
      </c>
      <c r="T169" s="303" t="s">
        <v>58</v>
      </c>
      <c r="U169" s="294">
        <v>1</v>
      </c>
      <c r="V169" s="398">
        <f t="shared" si="33"/>
        <v>1</v>
      </c>
      <c r="W169" s="398"/>
      <c r="X169" s="356">
        <f t="shared" si="34"/>
        <v>0</v>
      </c>
      <c r="Y169" s="42">
        <f t="shared" si="35"/>
        <v>0</v>
      </c>
      <c r="Z169" s="311"/>
      <c r="AA169" s="275"/>
      <c r="AB169" s="275"/>
      <c r="AC169" s="356" t="e">
        <f t="shared" si="36"/>
        <v>#DIV/0!</v>
      </c>
      <c r="AD169" s="42" t="e">
        <f t="shared" si="37"/>
        <v>#DIV/0!</v>
      </c>
      <c r="AE169" s="304"/>
      <c r="AF169" s="304"/>
      <c r="AG169" s="356" t="e">
        <f t="shared" si="38"/>
        <v>#DIV/0!</v>
      </c>
      <c r="AH169" s="42" t="e">
        <f t="shared" si="39"/>
        <v>#DIV/0!</v>
      </c>
      <c r="AI169" s="304"/>
      <c r="AJ169" s="304"/>
      <c r="AK169" s="356" t="e">
        <f t="shared" si="40"/>
        <v>#DIV/0!</v>
      </c>
      <c r="AL169" s="42" t="e">
        <f t="shared" si="41"/>
        <v>#DIV/0!</v>
      </c>
      <c r="AM169" s="304"/>
      <c r="AN169" s="304"/>
      <c r="AO169" s="356" t="e">
        <f t="shared" si="42"/>
        <v>#DIV/0!</v>
      </c>
      <c r="AP169" s="42" t="e">
        <f t="shared" si="43"/>
        <v>#DIV/0!</v>
      </c>
    </row>
    <row r="170" spans="1:42" s="305" customFormat="1" ht="219.75" customHeight="1" x14ac:dyDescent="0.25">
      <c r="A170" s="419" t="s">
        <v>168</v>
      </c>
      <c r="B170" s="576" t="s">
        <v>1020</v>
      </c>
      <c r="C170" s="566"/>
      <c r="D170" s="413" t="s">
        <v>91</v>
      </c>
      <c r="E170" s="412"/>
      <c r="F170" s="577" t="s">
        <v>193</v>
      </c>
      <c r="G170" s="577"/>
      <c r="H170" s="578" t="s">
        <v>1239</v>
      </c>
      <c r="I170" s="579"/>
      <c r="J170" s="580"/>
      <c r="K170" s="418" t="s">
        <v>991</v>
      </c>
      <c r="L170" s="368"/>
      <c r="M170" s="436" t="s">
        <v>979</v>
      </c>
      <c r="N170" s="316">
        <v>0</v>
      </c>
      <c r="O170" s="443">
        <v>0</v>
      </c>
      <c r="P170" s="555" t="s">
        <v>902</v>
      </c>
      <c r="Q170" s="556"/>
      <c r="R170" s="557"/>
      <c r="S170" s="299" t="s">
        <v>149</v>
      </c>
      <c r="T170" s="303" t="s">
        <v>58</v>
      </c>
      <c r="U170" s="294">
        <v>1</v>
      </c>
      <c r="V170" s="398">
        <f t="shared" si="33"/>
        <v>1</v>
      </c>
      <c r="W170" s="398"/>
      <c r="X170" s="356">
        <f t="shared" si="34"/>
        <v>0</v>
      </c>
      <c r="Y170" s="42">
        <f t="shared" si="35"/>
        <v>0</v>
      </c>
      <c r="Z170" s="311"/>
      <c r="AA170" s="275"/>
      <c r="AB170" s="275"/>
      <c r="AC170" s="356" t="e">
        <f t="shared" si="36"/>
        <v>#DIV/0!</v>
      </c>
      <c r="AD170" s="42" t="e">
        <f t="shared" si="37"/>
        <v>#DIV/0!</v>
      </c>
      <c r="AE170" s="304"/>
      <c r="AF170" s="304"/>
      <c r="AG170" s="356" t="e">
        <f t="shared" si="38"/>
        <v>#DIV/0!</v>
      </c>
      <c r="AH170" s="42" t="e">
        <f t="shared" si="39"/>
        <v>#DIV/0!</v>
      </c>
      <c r="AI170" s="304"/>
      <c r="AJ170" s="304"/>
      <c r="AK170" s="356" t="e">
        <f t="shared" si="40"/>
        <v>#DIV/0!</v>
      </c>
      <c r="AL170" s="42" t="e">
        <f t="shared" si="41"/>
        <v>#DIV/0!</v>
      </c>
      <c r="AM170" s="304"/>
      <c r="AN170" s="304"/>
      <c r="AO170" s="356" t="e">
        <f t="shared" si="42"/>
        <v>#DIV/0!</v>
      </c>
      <c r="AP170" s="42" t="e">
        <f t="shared" si="43"/>
        <v>#DIV/0!</v>
      </c>
    </row>
    <row r="171" spans="1:42" s="305" customFormat="1" ht="219.75" customHeight="1" x14ac:dyDescent="0.25">
      <c r="A171" s="419" t="s">
        <v>168</v>
      </c>
      <c r="B171" s="576" t="s">
        <v>1020</v>
      </c>
      <c r="C171" s="566"/>
      <c r="D171" s="413" t="s">
        <v>91</v>
      </c>
      <c r="E171" s="412"/>
      <c r="F171" s="577" t="s">
        <v>193</v>
      </c>
      <c r="G171" s="577"/>
      <c r="H171" s="578" t="s">
        <v>1240</v>
      </c>
      <c r="I171" s="579"/>
      <c r="J171" s="580"/>
      <c r="K171" s="418" t="s">
        <v>992</v>
      </c>
      <c r="L171" s="368"/>
      <c r="M171" s="436" t="s">
        <v>980</v>
      </c>
      <c r="N171" s="316">
        <v>0</v>
      </c>
      <c r="O171" s="443">
        <v>0</v>
      </c>
      <c r="P171" s="555" t="s">
        <v>902</v>
      </c>
      <c r="Q171" s="556"/>
      <c r="R171" s="557"/>
      <c r="S171" s="299" t="s">
        <v>149</v>
      </c>
      <c r="T171" s="303" t="s">
        <v>58</v>
      </c>
      <c r="U171" s="294">
        <v>1</v>
      </c>
      <c r="V171" s="398">
        <f t="shared" si="33"/>
        <v>1</v>
      </c>
      <c r="W171" s="398"/>
      <c r="X171" s="356">
        <f t="shared" si="34"/>
        <v>0</v>
      </c>
      <c r="Y171" s="42">
        <f t="shared" si="35"/>
        <v>0</v>
      </c>
      <c r="Z171" s="311"/>
      <c r="AA171" s="275"/>
      <c r="AB171" s="275"/>
      <c r="AC171" s="356" t="e">
        <f t="shared" si="36"/>
        <v>#DIV/0!</v>
      </c>
      <c r="AD171" s="42" t="e">
        <f t="shared" si="37"/>
        <v>#DIV/0!</v>
      </c>
      <c r="AE171" s="304"/>
      <c r="AF171" s="304"/>
      <c r="AG171" s="356" t="e">
        <f t="shared" si="38"/>
        <v>#DIV/0!</v>
      </c>
      <c r="AH171" s="42" t="e">
        <f t="shared" si="39"/>
        <v>#DIV/0!</v>
      </c>
      <c r="AI171" s="304"/>
      <c r="AJ171" s="304"/>
      <c r="AK171" s="356" t="e">
        <f t="shared" si="40"/>
        <v>#DIV/0!</v>
      </c>
      <c r="AL171" s="42" t="e">
        <f t="shared" si="41"/>
        <v>#DIV/0!</v>
      </c>
      <c r="AM171" s="304"/>
      <c r="AN171" s="304"/>
      <c r="AO171" s="356" t="e">
        <f t="shared" si="42"/>
        <v>#DIV/0!</v>
      </c>
      <c r="AP171" s="42" t="e">
        <f t="shared" si="43"/>
        <v>#DIV/0!</v>
      </c>
    </row>
    <row r="172" spans="1:42" s="305" customFormat="1" ht="219.75" customHeight="1" x14ac:dyDescent="0.25">
      <c r="A172" s="419" t="s">
        <v>168</v>
      </c>
      <c r="B172" s="576" t="s">
        <v>1020</v>
      </c>
      <c r="C172" s="566"/>
      <c r="D172" s="413" t="s">
        <v>91</v>
      </c>
      <c r="E172" s="412"/>
      <c r="F172" s="577" t="s">
        <v>193</v>
      </c>
      <c r="G172" s="577"/>
      <c r="H172" s="581" t="s">
        <v>1241</v>
      </c>
      <c r="I172" s="582"/>
      <c r="J172" s="583"/>
      <c r="K172" s="418" t="s">
        <v>993</v>
      </c>
      <c r="L172" s="368"/>
      <c r="M172" s="436"/>
      <c r="N172" s="316">
        <v>0</v>
      </c>
      <c r="O172" s="443">
        <v>0</v>
      </c>
      <c r="P172" s="555" t="s">
        <v>902</v>
      </c>
      <c r="Q172" s="556"/>
      <c r="R172" s="557"/>
      <c r="S172" s="299" t="s">
        <v>149</v>
      </c>
      <c r="T172" s="303" t="s">
        <v>58</v>
      </c>
      <c r="U172" s="294">
        <v>1</v>
      </c>
      <c r="V172" s="398">
        <f t="shared" si="33"/>
        <v>1</v>
      </c>
      <c r="W172" s="398"/>
      <c r="X172" s="356">
        <f t="shared" si="34"/>
        <v>0</v>
      </c>
      <c r="Y172" s="42">
        <f t="shared" si="35"/>
        <v>0</v>
      </c>
      <c r="Z172" s="311"/>
      <c r="AA172" s="275"/>
      <c r="AB172" s="275"/>
      <c r="AC172" s="356" t="e">
        <f t="shared" si="36"/>
        <v>#DIV/0!</v>
      </c>
      <c r="AD172" s="42" t="e">
        <f t="shared" si="37"/>
        <v>#DIV/0!</v>
      </c>
      <c r="AE172" s="304"/>
      <c r="AF172" s="304"/>
      <c r="AG172" s="356" t="e">
        <f t="shared" si="38"/>
        <v>#DIV/0!</v>
      </c>
      <c r="AH172" s="42" t="e">
        <f t="shared" si="39"/>
        <v>#DIV/0!</v>
      </c>
      <c r="AI172" s="304"/>
      <c r="AJ172" s="304"/>
      <c r="AK172" s="356" t="e">
        <f t="shared" si="40"/>
        <v>#DIV/0!</v>
      </c>
      <c r="AL172" s="42" t="e">
        <f t="shared" si="41"/>
        <v>#DIV/0!</v>
      </c>
      <c r="AM172" s="304"/>
      <c r="AN172" s="304"/>
      <c r="AO172" s="356" t="e">
        <f t="shared" si="42"/>
        <v>#DIV/0!</v>
      </c>
      <c r="AP172" s="42" t="e">
        <f t="shared" si="43"/>
        <v>#DIV/0!</v>
      </c>
    </row>
    <row r="173" spans="1:42" s="305" customFormat="1" ht="219.75" customHeight="1" x14ac:dyDescent="0.25">
      <c r="A173" s="419" t="s">
        <v>168</v>
      </c>
      <c r="B173" s="576" t="s">
        <v>1020</v>
      </c>
      <c r="C173" s="566"/>
      <c r="D173" s="413" t="s">
        <v>91</v>
      </c>
      <c r="E173" s="412"/>
      <c r="F173" s="577" t="s">
        <v>193</v>
      </c>
      <c r="G173" s="577"/>
      <c r="H173" s="581" t="s">
        <v>1011</v>
      </c>
      <c r="I173" s="582"/>
      <c r="J173" s="583"/>
      <c r="K173" s="418" t="s">
        <v>994</v>
      </c>
      <c r="L173" s="368"/>
      <c r="M173" s="436" t="s">
        <v>978</v>
      </c>
      <c r="N173" s="316">
        <v>0</v>
      </c>
      <c r="O173" s="443">
        <v>0</v>
      </c>
      <c r="P173" s="555" t="s">
        <v>902</v>
      </c>
      <c r="Q173" s="556"/>
      <c r="R173" s="557"/>
      <c r="S173" s="299" t="s">
        <v>149</v>
      </c>
      <c r="T173" s="303" t="s">
        <v>58</v>
      </c>
      <c r="U173" s="294">
        <v>1</v>
      </c>
      <c r="V173" s="398">
        <f t="shared" si="33"/>
        <v>1</v>
      </c>
      <c r="W173" s="398"/>
      <c r="X173" s="356">
        <f t="shared" si="34"/>
        <v>0</v>
      </c>
      <c r="Y173" s="42">
        <f t="shared" si="35"/>
        <v>0</v>
      </c>
      <c r="Z173" s="311"/>
      <c r="AA173" s="275"/>
      <c r="AB173" s="275"/>
      <c r="AC173" s="356" t="e">
        <f t="shared" si="36"/>
        <v>#DIV/0!</v>
      </c>
      <c r="AD173" s="42" t="e">
        <f t="shared" si="37"/>
        <v>#DIV/0!</v>
      </c>
      <c r="AE173" s="304"/>
      <c r="AF173" s="304"/>
      <c r="AG173" s="356" t="e">
        <f t="shared" si="38"/>
        <v>#DIV/0!</v>
      </c>
      <c r="AH173" s="42" t="e">
        <f t="shared" si="39"/>
        <v>#DIV/0!</v>
      </c>
      <c r="AI173" s="304"/>
      <c r="AJ173" s="304"/>
      <c r="AK173" s="356" t="e">
        <f t="shared" si="40"/>
        <v>#DIV/0!</v>
      </c>
      <c r="AL173" s="42" t="e">
        <f t="shared" si="41"/>
        <v>#DIV/0!</v>
      </c>
      <c r="AM173" s="304"/>
      <c r="AN173" s="304"/>
      <c r="AO173" s="356" t="e">
        <f t="shared" si="42"/>
        <v>#DIV/0!</v>
      </c>
      <c r="AP173" s="42" t="e">
        <f t="shared" si="43"/>
        <v>#DIV/0!</v>
      </c>
    </row>
    <row r="174" spans="1:42" s="305" customFormat="1" ht="219.75" customHeight="1" x14ac:dyDescent="0.25">
      <c r="A174" s="419" t="s">
        <v>168</v>
      </c>
      <c r="B174" s="576" t="s">
        <v>1020</v>
      </c>
      <c r="C174" s="566"/>
      <c r="D174" s="413" t="s">
        <v>91</v>
      </c>
      <c r="E174" s="412"/>
      <c r="F174" s="577" t="s">
        <v>193</v>
      </c>
      <c r="G174" s="577"/>
      <c r="H174" s="581" t="s">
        <v>1012</v>
      </c>
      <c r="I174" s="582"/>
      <c r="J174" s="583"/>
      <c r="K174" s="418" t="s">
        <v>878</v>
      </c>
      <c r="L174" s="368"/>
      <c r="M174" s="436" t="s">
        <v>978</v>
      </c>
      <c r="N174" s="316">
        <v>0</v>
      </c>
      <c r="O174" s="443">
        <v>0</v>
      </c>
      <c r="P174" s="555" t="s">
        <v>902</v>
      </c>
      <c r="Q174" s="556"/>
      <c r="R174" s="557"/>
      <c r="S174" s="299" t="s">
        <v>149</v>
      </c>
      <c r="T174" s="303" t="s">
        <v>58</v>
      </c>
      <c r="U174" s="294">
        <v>1</v>
      </c>
      <c r="V174" s="398">
        <f t="shared" si="33"/>
        <v>1</v>
      </c>
      <c r="W174" s="398"/>
      <c r="X174" s="356">
        <f t="shared" si="34"/>
        <v>0</v>
      </c>
      <c r="Y174" s="42">
        <f t="shared" si="35"/>
        <v>0</v>
      </c>
      <c r="Z174" s="311"/>
      <c r="AA174" s="275"/>
      <c r="AB174" s="275"/>
      <c r="AC174" s="356" t="e">
        <f t="shared" si="36"/>
        <v>#DIV/0!</v>
      </c>
      <c r="AD174" s="42" t="e">
        <f t="shared" si="37"/>
        <v>#DIV/0!</v>
      </c>
      <c r="AE174" s="304"/>
      <c r="AF174" s="304"/>
      <c r="AG174" s="356" t="e">
        <f t="shared" si="38"/>
        <v>#DIV/0!</v>
      </c>
      <c r="AH174" s="42" t="e">
        <f t="shared" si="39"/>
        <v>#DIV/0!</v>
      </c>
      <c r="AI174" s="304"/>
      <c r="AJ174" s="304"/>
      <c r="AK174" s="356" t="e">
        <f t="shared" si="40"/>
        <v>#DIV/0!</v>
      </c>
      <c r="AL174" s="42" t="e">
        <f t="shared" si="41"/>
        <v>#DIV/0!</v>
      </c>
      <c r="AM174" s="304"/>
      <c r="AN174" s="304"/>
      <c r="AO174" s="356" t="e">
        <f t="shared" si="42"/>
        <v>#DIV/0!</v>
      </c>
      <c r="AP174" s="42" t="e">
        <f t="shared" si="43"/>
        <v>#DIV/0!</v>
      </c>
    </row>
    <row r="175" spans="1:42" s="305" customFormat="1" ht="219.75" customHeight="1" x14ac:dyDescent="0.25">
      <c r="A175" s="419" t="s">
        <v>168</v>
      </c>
      <c r="B175" s="576" t="s">
        <v>1020</v>
      </c>
      <c r="C175" s="566"/>
      <c r="D175" s="413" t="s">
        <v>91</v>
      </c>
      <c r="E175" s="412"/>
      <c r="F175" s="577" t="s">
        <v>193</v>
      </c>
      <c r="G175" s="577"/>
      <c r="H175" s="578" t="s">
        <v>1013</v>
      </c>
      <c r="I175" s="579"/>
      <c r="J175" s="580"/>
      <c r="K175" s="418" t="s">
        <v>995</v>
      </c>
      <c r="L175" s="368"/>
      <c r="M175" s="436" t="s">
        <v>981</v>
      </c>
      <c r="N175" s="316">
        <v>6000000</v>
      </c>
      <c r="O175" s="443">
        <v>0</v>
      </c>
      <c r="P175" s="555" t="s">
        <v>902</v>
      </c>
      <c r="Q175" s="556"/>
      <c r="R175" s="557"/>
      <c r="S175" s="299" t="s">
        <v>149</v>
      </c>
      <c r="T175" s="303" t="s">
        <v>58</v>
      </c>
      <c r="U175" s="294">
        <v>1</v>
      </c>
      <c r="V175" s="398">
        <f t="shared" si="33"/>
        <v>1</v>
      </c>
      <c r="W175" s="398"/>
      <c r="X175" s="356">
        <f t="shared" si="34"/>
        <v>0</v>
      </c>
      <c r="Y175" s="42">
        <f t="shared" si="35"/>
        <v>0</v>
      </c>
      <c r="Z175" s="311"/>
      <c r="AA175" s="275"/>
      <c r="AB175" s="275"/>
      <c r="AC175" s="356" t="e">
        <f t="shared" si="36"/>
        <v>#DIV/0!</v>
      </c>
      <c r="AD175" s="42" t="e">
        <f t="shared" si="37"/>
        <v>#DIV/0!</v>
      </c>
      <c r="AE175" s="304"/>
      <c r="AF175" s="304"/>
      <c r="AG175" s="356" t="e">
        <f t="shared" si="38"/>
        <v>#DIV/0!</v>
      </c>
      <c r="AH175" s="42" t="e">
        <f t="shared" si="39"/>
        <v>#DIV/0!</v>
      </c>
      <c r="AI175" s="304"/>
      <c r="AJ175" s="304"/>
      <c r="AK175" s="356" t="e">
        <f t="shared" si="40"/>
        <v>#DIV/0!</v>
      </c>
      <c r="AL175" s="42" t="e">
        <f t="shared" si="41"/>
        <v>#DIV/0!</v>
      </c>
      <c r="AM175" s="304"/>
      <c r="AN175" s="304"/>
      <c r="AO175" s="356" t="e">
        <f t="shared" si="42"/>
        <v>#DIV/0!</v>
      </c>
      <c r="AP175" s="42" t="e">
        <f t="shared" si="43"/>
        <v>#DIV/0!</v>
      </c>
    </row>
    <row r="176" spans="1:42" s="305" customFormat="1" ht="219.75" customHeight="1" x14ac:dyDescent="0.25">
      <c r="A176" s="419" t="s">
        <v>168</v>
      </c>
      <c r="B176" s="576" t="s">
        <v>1020</v>
      </c>
      <c r="C176" s="566"/>
      <c r="D176" s="413" t="s">
        <v>91</v>
      </c>
      <c r="E176" s="412"/>
      <c r="F176" s="577" t="s">
        <v>193</v>
      </c>
      <c r="G176" s="577"/>
      <c r="H176" s="581" t="s">
        <v>1014</v>
      </c>
      <c r="I176" s="582"/>
      <c r="J176" s="583"/>
      <c r="K176" s="418" t="s">
        <v>996</v>
      </c>
      <c r="L176" s="368"/>
      <c r="M176" s="436"/>
      <c r="N176" s="316">
        <v>5000000</v>
      </c>
      <c r="O176" s="443">
        <v>0</v>
      </c>
      <c r="P176" s="555" t="s">
        <v>902</v>
      </c>
      <c r="Q176" s="556"/>
      <c r="R176" s="557"/>
      <c r="S176" s="299" t="s">
        <v>149</v>
      </c>
      <c r="T176" s="303" t="s">
        <v>58</v>
      </c>
      <c r="U176" s="294">
        <v>1</v>
      </c>
      <c r="V176" s="398">
        <f t="shared" si="33"/>
        <v>1</v>
      </c>
      <c r="W176" s="398"/>
      <c r="X176" s="356">
        <f t="shared" si="34"/>
        <v>0</v>
      </c>
      <c r="Y176" s="42">
        <f t="shared" si="35"/>
        <v>0</v>
      </c>
      <c r="Z176" s="311"/>
      <c r="AA176" s="275"/>
      <c r="AB176" s="275"/>
      <c r="AC176" s="356" t="e">
        <f t="shared" si="36"/>
        <v>#DIV/0!</v>
      </c>
      <c r="AD176" s="42" t="e">
        <f t="shared" si="37"/>
        <v>#DIV/0!</v>
      </c>
      <c r="AE176" s="304"/>
      <c r="AF176" s="304"/>
      <c r="AG176" s="356" t="e">
        <f t="shared" si="38"/>
        <v>#DIV/0!</v>
      </c>
      <c r="AH176" s="42" t="e">
        <f t="shared" si="39"/>
        <v>#DIV/0!</v>
      </c>
      <c r="AI176" s="304"/>
      <c r="AJ176" s="304"/>
      <c r="AK176" s="356" t="e">
        <f t="shared" si="40"/>
        <v>#DIV/0!</v>
      </c>
      <c r="AL176" s="42" t="e">
        <f t="shared" si="41"/>
        <v>#DIV/0!</v>
      </c>
      <c r="AM176" s="304"/>
      <c r="AN176" s="304"/>
      <c r="AO176" s="356" t="e">
        <f t="shared" si="42"/>
        <v>#DIV/0!</v>
      </c>
      <c r="AP176" s="42" t="e">
        <f t="shared" si="43"/>
        <v>#DIV/0!</v>
      </c>
    </row>
    <row r="177" spans="1:256" s="305" customFormat="1" ht="219.75" customHeight="1" x14ac:dyDescent="0.25">
      <c r="A177" s="419" t="s">
        <v>168</v>
      </c>
      <c r="B177" s="576" t="s">
        <v>1020</v>
      </c>
      <c r="C177" s="566"/>
      <c r="D177" s="413" t="s">
        <v>91</v>
      </c>
      <c r="E177" s="412"/>
      <c r="F177" s="577" t="s">
        <v>193</v>
      </c>
      <c r="G177" s="577"/>
      <c r="H177" s="581" t="s">
        <v>1015</v>
      </c>
      <c r="I177" s="582"/>
      <c r="J177" s="583"/>
      <c r="K177" s="418" t="s">
        <v>997</v>
      </c>
      <c r="L177" s="368"/>
      <c r="M177" s="436" t="s">
        <v>766</v>
      </c>
      <c r="N177" s="316">
        <v>0</v>
      </c>
      <c r="O177" s="443">
        <v>0</v>
      </c>
      <c r="P177" s="555" t="s">
        <v>902</v>
      </c>
      <c r="Q177" s="556"/>
      <c r="R177" s="557"/>
      <c r="S177" s="299" t="s">
        <v>149</v>
      </c>
      <c r="T177" s="303" t="s">
        <v>58</v>
      </c>
      <c r="U177" s="294">
        <v>1</v>
      </c>
      <c r="V177" s="398">
        <f t="shared" si="33"/>
        <v>1</v>
      </c>
      <c r="W177" s="398"/>
      <c r="X177" s="356">
        <f t="shared" si="34"/>
        <v>0</v>
      </c>
      <c r="Y177" s="42">
        <f t="shared" si="35"/>
        <v>0</v>
      </c>
      <c r="Z177" s="311"/>
      <c r="AA177" s="275"/>
      <c r="AB177" s="275"/>
      <c r="AC177" s="356" t="e">
        <f t="shared" si="36"/>
        <v>#DIV/0!</v>
      </c>
      <c r="AD177" s="42" t="e">
        <f t="shared" si="37"/>
        <v>#DIV/0!</v>
      </c>
      <c r="AE177" s="304"/>
      <c r="AF177" s="304"/>
      <c r="AG177" s="356" t="e">
        <f t="shared" si="38"/>
        <v>#DIV/0!</v>
      </c>
      <c r="AH177" s="42" t="e">
        <f t="shared" si="39"/>
        <v>#DIV/0!</v>
      </c>
      <c r="AI177" s="304"/>
      <c r="AJ177" s="304"/>
      <c r="AK177" s="356" t="e">
        <f t="shared" si="40"/>
        <v>#DIV/0!</v>
      </c>
      <c r="AL177" s="42" t="e">
        <f t="shared" si="41"/>
        <v>#DIV/0!</v>
      </c>
      <c r="AM177" s="304"/>
      <c r="AN177" s="304"/>
      <c r="AO177" s="356" t="e">
        <f t="shared" si="42"/>
        <v>#DIV/0!</v>
      </c>
      <c r="AP177" s="42" t="e">
        <f t="shared" si="43"/>
        <v>#DIV/0!</v>
      </c>
    </row>
    <row r="178" spans="1:256" s="305" customFormat="1" ht="219.75" customHeight="1" x14ac:dyDescent="0.25">
      <c r="A178" s="419" t="s">
        <v>168</v>
      </c>
      <c r="B178" s="576" t="s">
        <v>1020</v>
      </c>
      <c r="C178" s="566"/>
      <c r="D178" s="413" t="s">
        <v>91</v>
      </c>
      <c r="E178" s="412"/>
      <c r="F178" s="577" t="s">
        <v>193</v>
      </c>
      <c r="G178" s="577"/>
      <c r="H178" s="578" t="s">
        <v>1016</v>
      </c>
      <c r="I178" s="579"/>
      <c r="J178" s="580"/>
      <c r="K178" s="418" t="s">
        <v>944</v>
      </c>
      <c r="L178" s="368"/>
      <c r="M178" s="436" t="s">
        <v>982</v>
      </c>
      <c r="N178" s="316">
        <v>0</v>
      </c>
      <c r="O178" s="443">
        <v>0</v>
      </c>
      <c r="P178" s="555" t="s">
        <v>902</v>
      </c>
      <c r="Q178" s="556"/>
      <c r="R178" s="557"/>
      <c r="S178" s="299" t="s">
        <v>149</v>
      </c>
      <c r="T178" s="303" t="s">
        <v>58</v>
      </c>
      <c r="U178" s="294">
        <v>1</v>
      </c>
      <c r="V178" s="398">
        <f t="shared" si="33"/>
        <v>1</v>
      </c>
      <c r="W178" s="398"/>
      <c r="X178" s="356">
        <f t="shared" si="34"/>
        <v>0</v>
      </c>
      <c r="Y178" s="42">
        <f t="shared" si="35"/>
        <v>0</v>
      </c>
      <c r="Z178" s="311"/>
      <c r="AA178" s="275"/>
      <c r="AB178" s="275"/>
      <c r="AC178" s="356" t="e">
        <f t="shared" si="36"/>
        <v>#DIV/0!</v>
      </c>
      <c r="AD178" s="42" t="e">
        <f t="shared" si="37"/>
        <v>#DIV/0!</v>
      </c>
      <c r="AE178" s="304"/>
      <c r="AF178" s="304"/>
      <c r="AG178" s="356" t="e">
        <f t="shared" si="38"/>
        <v>#DIV/0!</v>
      </c>
      <c r="AH178" s="42" t="e">
        <f t="shared" si="39"/>
        <v>#DIV/0!</v>
      </c>
      <c r="AI178" s="304"/>
      <c r="AJ178" s="304"/>
      <c r="AK178" s="356" t="e">
        <f t="shared" si="40"/>
        <v>#DIV/0!</v>
      </c>
      <c r="AL178" s="42" t="e">
        <f t="shared" si="41"/>
        <v>#DIV/0!</v>
      </c>
      <c r="AM178" s="304"/>
      <c r="AN178" s="304"/>
      <c r="AO178" s="356" t="e">
        <f t="shared" si="42"/>
        <v>#DIV/0!</v>
      </c>
      <c r="AP178" s="42" t="e">
        <f t="shared" si="43"/>
        <v>#DIV/0!</v>
      </c>
    </row>
    <row r="179" spans="1:256" s="305" customFormat="1" ht="234" customHeight="1" x14ac:dyDescent="0.25">
      <c r="A179" s="309" t="s">
        <v>186</v>
      </c>
      <c r="B179" s="549" t="s">
        <v>84</v>
      </c>
      <c r="C179" s="550"/>
      <c r="D179" s="411" t="s">
        <v>497</v>
      </c>
      <c r="E179" s="412" t="s">
        <v>358</v>
      </c>
      <c r="F179" s="551" t="str">
        <f>+Hoja1!C169</f>
        <v>Implementar el 100% de las acciones de formulación, seguimiento y evaluación de las políticas públicas de los subcampos del arte, la cultura y el patrimonio priorizados.</v>
      </c>
      <c r="G179" s="550"/>
      <c r="H179" s="553" t="str">
        <f>+Hoja1!H169</f>
        <v>PRESTAR CON PLENA AUTONOMÍA TÉCNICA Y ADMINISTRATIVA, LOS SERVICIOS PROFESIONALES PARA SOPORTE, MANTENIMIENTO Y NUEVAS FUNCIONALIDADES DE LOS SISTEMAS DE INFORMACIÓN PLAN ANUAL DE ADQUISICIONES, PLANES DE GESTIÓN DE RECURSOS HUMANOS Y NUEVOS DESARROLLOS PARA SISTEMAS ADMINISTRATIVOS DE LA SECRETARÍA.</v>
      </c>
      <c r="I179" s="613"/>
      <c r="J179" s="614"/>
      <c r="K179" s="317">
        <f>+Hoja1!X169</f>
        <v>43892</v>
      </c>
      <c r="L179" s="313">
        <f>+Hoja1!AC169</f>
        <v>44192</v>
      </c>
      <c r="M179" s="435"/>
      <c r="N179" s="316">
        <f>+Hoja1!F169</f>
        <v>62160000</v>
      </c>
      <c r="O179" s="443">
        <f>+N179</f>
        <v>62160000</v>
      </c>
      <c r="P179" s="555" t="s">
        <v>107</v>
      </c>
      <c r="Q179" s="556"/>
      <c r="R179" s="557"/>
      <c r="S179" s="302" t="s">
        <v>151</v>
      </c>
      <c r="T179" s="303" t="s">
        <v>58</v>
      </c>
      <c r="U179" s="294">
        <v>1</v>
      </c>
      <c r="V179" s="398">
        <f t="shared" si="33"/>
        <v>1</v>
      </c>
      <c r="W179" s="398"/>
      <c r="X179" s="356">
        <f>+W179/V179</f>
        <v>0</v>
      </c>
      <c r="Y179" s="42">
        <f>X179</f>
        <v>0</v>
      </c>
      <c r="Z179" s="311"/>
      <c r="AA179" s="275"/>
      <c r="AB179" s="275"/>
      <c r="AC179" s="356" t="e">
        <f>+AB179/AA179</f>
        <v>#DIV/0!</v>
      </c>
      <c r="AD179" s="42" t="e">
        <f>AC179</f>
        <v>#DIV/0!</v>
      </c>
      <c r="AE179" s="304"/>
      <c r="AF179" s="304"/>
      <c r="AG179" s="356" t="e">
        <f>+AF179/AE179</f>
        <v>#DIV/0!</v>
      </c>
      <c r="AH179" s="42" t="e">
        <f>AG179</f>
        <v>#DIV/0!</v>
      </c>
      <c r="AI179" s="304"/>
      <c r="AJ179" s="304"/>
      <c r="AK179" s="356" t="e">
        <f>+AJ179/AI179</f>
        <v>#DIV/0!</v>
      </c>
      <c r="AL179" s="42" t="e">
        <f>AK179</f>
        <v>#DIV/0!</v>
      </c>
      <c r="AM179" s="304"/>
      <c r="AN179" s="304"/>
      <c r="AO179" s="356" t="e">
        <f>+AN179/AM179</f>
        <v>#DIV/0!</v>
      </c>
      <c r="AP179" s="42" t="e">
        <f>AO179</f>
        <v>#DIV/0!</v>
      </c>
    </row>
    <row r="180" spans="1:256" s="305" customFormat="1" ht="224.25" customHeight="1" x14ac:dyDescent="0.25">
      <c r="A180" s="309" t="s">
        <v>186</v>
      </c>
      <c r="B180" s="549" t="s">
        <v>84</v>
      </c>
      <c r="C180" s="550"/>
      <c r="D180" s="411" t="s">
        <v>199</v>
      </c>
      <c r="E180" s="412" t="s">
        <v>361</v>
      </c>
      <c r="F180" s="551" t="s">
        <v>195</v>
      </c>
      <c r="G180" s="552"/>
      <c r="H180" s="553" t="str">
        <f>+Hoja1!H176</f>
        <v>Servicios profesionales para soportar y administrar las bases de datos y servidor de aplicaciones web Oracle de la Secretaria.</v>
      </c>
      <c r="I180" s="613"/>
      <c r="J180" s="614"/>
      <c r="K180" s="317">
        <f>+Hoja1!X176</f>
        <v>43858</v>
      </c>
      <c r="L180" s="313">
        <f>+Hoja1!AC176</f>
        <v>44188</v>
      </c>
      <c r="M180" s="435"/>
      <c r="N180" s="316">
        <f>+Hoja1!F176</f>
        <v>55351818</v>
      </c>
      <c r="O180" s="443">
        <f>+N180</f>
        <v>55351818</v>
      </c>
      <c r="P180" s="555" t="s">
        <v>107</v>
      </c>
      <c r="Q180" s="556"/>
      <c r="R180" s="557"/>
      <c r="S180" s="302" t="s">
        <v>151</v>
      </c>
      <c r="T180" s="303" t="s">
        <v>58</v>
      </c>
      <c r="U180" s="294">
        <v>1</v>
      </c>
      <c r="V180" s="398">
        <f t="shared" ref="V180:V234" si="44">U180</f>
        <v>1</v>
      </c>
      <c r="W180" s="398"/>
      <c r="X180" s="356">
        <f t="shared" ref="X180:X238" si="45">+W180/V180</f>
        <v>0</v>
      </c>
      <c r="Y180" s="42">
        <f t="shared" ref="Y180:Y238" si="46">X180</f>
        <v>0</v>
      </c>
      <c r="Z180" s="311"/>
      <c r="AA180" s="275"/>
      <c r="AB180" s="275"/>
      <c r="AC180" s="356" t="e">
        <f t="shared" ref="AC180:AC238" si="47">+AB180/AA180</f>
        <v>#DIV/0!</v>
      </c>
      <c r="AD180" s="42" t="e">
        <f t="shared" ref="AD180:AD238" si="48">AC180</f>
        <v>#DIV/0!</v>
      </c>
      <c r="AE180" s="304"/>
      <c r="AF180" s="304"/>
      <c r="AG180" s="356" t="e">
        <f t="shared" ref="AG180:AG238" si="49">+AF180/AE180</f>
        <v>#DIV/0!</v>
      </c>
      <c r="AH180" s="42" t="e">
        <f t="shared" ref="AH180:AH238" si="50">AG180</f>
        <v>#DIV/0!</v>
      </c>
      <c r="AI180" s="304"/>
      <c r="AJ180" s="304"/>
      <c r="AK180" s="356" t="e">
        <f t="shared" ref="AK180:AK238" si="51">+AJ180/AI180</f>
        <v>#DIV/0!</v>
      </c>
      <c r="AL180" s="42" t="e">
        <f t="shared" ref="AL180:AL238" si="52">AK180</f>
        <v>#DIV/0!</v>
      </c>
      <c r="AM180" s="304"/>
      <c r="AN180" s="304"/>
      <c r="AO180" s="356" t="e">
        <f t="shared" ref="AO180:AO238" si="53">+AN180/AM180</f>
        <v>#DIV/0!</v>
      </c>
      <c r="AP180" s="42" t="e">
        <f t="shared" ref="AP180:AP238" si="54">AO180</f>
        <v>#DIV/0!</v>
      </c>
    </row>
    <row r="181" spans="1:256" s="305" customFormat="1" ht="194.25" customHeight="1" x14ac:dyDescent="0.25">
      <c r="A181" s="309" t="s">
        <v>186</v>
      </c>
      <c r="B181" s="549" t="s">
        <v>84</v>
      </c>
      <c r="C181" s="550"/>
      <c r="D181" s="411" t="s">
        <v>199</v>
      </c>
      <c r="E181" s="412" t="s">
        <v>362</v>
      </c>
      <c r="F181" s="551" t="s">
        <v>195</v>
      </c>
      <c r="G181" s="552"/>
      <c r="H181" s="553" t="str">
        <f>+Hoja1!H177</f>
        <v>Prestar con plena autonomía técnica y administrativa, los servicios profesionales para el mantenimiento, soporte y mejoramiento del sistema de gestión documental de la entidad.</v>
      </c>
      <c r="I181" s="613"/>
      <c r="J181" s="614"/>
      <c r="K181" s="317">
        <f>+Hoja1!X177</f>
        <v>43871</v>
      </c>
      <c r="L181" s="313">
        <f>+Hoja1!AC177</f>
        <v>44201</v>
      </c>
      <c r="M181" s="435"/>
      <c r="N181" s="316">
        <f>+Hoja1!F177</f>
        <v>75735455</v>
      </c>
      <c r="O181" s="443">
        <f>+N181</f>
        <v>75735455</v>
      </c>
      <c r="P181" s="555" t="s">
        <v>107</v>
      </c>
      <c r="Q181" s="556"/>
      <c r="R181" s="557"/>
      <c r="S181" s="302" t="s">
        <v>151</v>
      </c>
      <c r="T181" s="303" t="s">
        <v>58</v>
      </c>
      <c r="U181" s="294">
        <v>1</v>
      </c>
      <c r="V181" s="398">
        <f t="shared" si="44"/>
        <v>1</v>
      </c>
      <c r="W181" s="398"/>
      <c r="X181" s="356">
        <f t="shared" si="45"/>
        <v>0</v>
      </c>
      <c r="Y181" s="42">
        <f t="shared" si="46"/>
        <v>0</v>
      </c>
      <c r="Z181" s="311"/>
      <c r="AA181" s="275"/>
      <c r="AB181" s="275"/>
      <c r="AC181" s="356" t="e">
        <f t="shared" si="47"/>
        <v>#DIV/0!</v>
      </c>
      <c r="AD181" s="42" t="e">
        <f t="shared" si="48"/>
        <v>#DIV/0!</v>
      </c>
      <c r="AE181" s="304"/>
      <c r="AF181" s="304"/>
      <c r="AG181" s="356" t="e">
        <f t="shared" si="49"/>
        <v>#DIV/0!</v>
      </c>
      <c r="AH181" s="42" t="e">
        <f t="shared" si="50"/>
        <v>#DIV/0!</v>
      </c>
      <c r="AI181" s="304"/>
      <c r="AJ181" s="304"/>
      <c r="AK181" s="356" t="e">
        <f t="shared" si="51"/>
        <v>#DIV/0!</v>
      </c>
      <c r="AL181" s="42" t="e">
        <f t="shared" si="52"/>
        <v>#DIV/0!</v>
      </c>
      <c r="AM181" s="304"/>
      <c r="AN181" s="304"/>
      <c r="AO181" s="356" t="e">
        <f t="shared" si="53"/>
        <v>#DIV/0!</v>
      </c>
      <c r="AP181" s="42" t="e">
        <f t="shared" si="54"/>
        <v>#DIV/0!</v>
      </c>
    </row>
    <row r="182" spans="1:256" s="305" customFormat="1" ht="333" customHeight="1" x14ac:dyDescent="0.25">
      <c r="A182" s="309" t="s">
        <v>186</v>
      </c>
      <c r="B182" s="549" t="s">
        <v>84</v>
      </c>
      <c r="C182" s="550"/>
      <c r="D182" s="411" t="s">
        <v>199</v>
      </c>
      <c r="E182" s="508" t="s">
        <v>362</v>
      </c>
      <c r="F182" s="551" t="s">
        <v>195</v>
      </c>
      <c r="G182" s="552"/>
      <c r="H182" s="553" t="str">
        <f>+Hoja1!H178</f>
        <v>Servicios de desarrollo y soporte de un sistema de migración y consulta histórica de información de las aplicaciones administrativas y financieras de la Secretaría.</v>
      </c>
      <c r="I182" s="613"/>
      <c r="J182" s="614"/>
      <c r="K182" s="310">
        <f>+Hoja1!X178</f>
        <v>43871</v>
      </c>
      <c r="L182" s="310">
        <f>+Hoja1!AC178</f>
        <v>44201</v>
      </c>
      <c r="M182" s="435"/>
      <c r="N182" s="316">
        <f>+Hoja1!F178</f>
        <v>57310000</v>
      </c>
      <c r="O182" s="443">
        <f>+N182</f>
        <v>57310000</v>
      </c>
      <c r="P182" s="555" t="s">
        <v>107</v>
      </c>
      <c r="Q182" s="556"/>
      <c r="R182" s="557"/>
      <c r="S182" s="302" t="s">
        <v>151</v>
      </c>
      <c r="T182" s="303" t="s">
        <v>58</v>
      </c>
      <c r="U182" s="294">
        <v>1</v>
      </c>
      <c r="V182" s="398">
        <f t="shared" si="44"/>
        <v>1</v>
      </c>
      <c r="W182" s="398"/>
      <c r="X182" s="356">
        <f t="shared" si="45"/>
        <v>0</v>
      </c>
      <c r="Y182" s="42">
        <f t="shared" si="46"/>
        <v>0</v>
      </c>
      <c r="Z182" s="311"/>
      <c r="AA182" s="275"/>
      <c r="AB182" s="275"/>
      <c r="AC182" s="356" t="e">
        <f t="shared" si="47"/>
        <v>#DIV/0!</v>
      </c>
      <c r="AD182" s="42" t="e">
        <f t="shared" si="48"/>
        <v>#DIV/0!</v>
      </c>
      <c r="AE182" s="304"/>
      <c r="AF182" s="304"/>
      <c r="AG182" s="356" t="e">
        <f t="shared" si="49"/>
        <v>#DIV/0!</v>
      </c>
      <c r="AH182" s="42" t="e">
        <f t="shared" si="50"/>
        <v>#DIV/0!</v>
      </c>
      <c r="AI182" s="304"/>
      <c r="AJ182" s="304"/>
      <c r="AK182" s="356" t="e">
        <f t="shared" si="51"/>
        <v>#DIV/0!</v>
      </c>
      <c r="AL182" s="42" t="e">
        <f t="shared" si="52"/>
        <v>#DIV/0!</v>
      </c>
      <c r="AM182" s="304"/>
      <c r="AN182" s="304"/>
      <c r="AO182" s="356" t="e">
        <f t="shared" si="53"/>
        <v>#DIV/0!</v>
      </c>
      <c r="AP182" s="42" t="e">
        <f t="shared" si="54"/>
        <v>#DIV/0!</v>
      </c>
    </row>
    <row r="183" spans="1:256" s="305" customFormat="1" ht="256.5" customHeight="1" x14ac:dyDescent="0.25">
      <c r="A183" s="309" t="s">
        <v>78</v>
      </c>
      <c r="B183" s="549" t="s">
        <v>84</v>
      </c>
      <c r="C183" s="550"/>
      <c r="D183" s="411" t="str">
        <f>+Hoja1!D66</f>
        <v>Construcción CEFE Chapinero</v>
      </c>
      <c r="E183" s="412" t="s">
        <v>158</v>
      </c>
      <c r="F183" s="551" t="str">
        <f>+Hoja1!C66</f>
        <v>Gestionar 0,60 la construcción del equipamiento cultural CEFE Chapinero</v>
      </c>
      <c r="G183" s="550"/>
      <c r="H183" s="553" t="str">
        <f>+Hoja1!H66</f>
        <v>Servicio de mantenimiento preventivo y/o correctivo para los bienes muebles e inmuebles a cargo de la SCRD.</v>
      </c>
      <c r="I183" s="613"/>
      <c r="J183" s="614"/>
      <c r="K183" s="313">
        <f>+Hoja1!X66</f>
        <v>43892</v>
      </c>
      <c r="L183" s="313">
        <f>+Hoja1!AC66</f>
        <v>43982</v>
      </c>
      <c r="M183" s="434"/>
      <c r="N183" s="316">
        <f>+Hoja1!F66</f>
        <v>20000000</v>
      </c>
      <c r="O183" s="443"/>
      <c r="P183" s="555" t="s">
        <v>107</v>
      </c>
      <c r="Q183" s="556"/>
      <c r="R183" s="557"/>
      <c r="S183" s="302" t="s">
        <v>151</v>
      </c>
      <c r="T183" s="303" t="s">
        <v>58</v>
      </c>
      <c r="U183" s="294">
        <v>1</v>
      </c>
      <c r="V183" s="398">
        <f t="shared" si="44"/>
        <v>1</v>
      </c>
      <c r="W183" s="398"/>
      <c r="X183" s="356">
        <f t="shared" si="45"/>
        <v>0</v>
      </c>
      <c r="Y183" s="42">
        <f t="shared" si="46"/>
        <v>0</v>
      </c>
      <c r="Z183" s="311"/>
      <c r="AA183" s="275"/>
      <c r="AB183" s="275"/>
      <c r="AC183" s="356" t="e">
        <f t="shared" si="47"/>
        <v>#DIV/0!</v>
      </c>
      <c r="AD183" s="42" t="e">
        <f t="shared" si="48"/>
        <v>#DIV/0!</v>
      </c>
      <c r="AE183" s="304"/>
      <c r="AF183" s="304"/>
      <c r="AG183" s="356" t="e">
        <f t="shared" si="49"/>
        <v>#DIV/0!</v>
      </c>
      <c r="AH183" s="42" t="e">
        <f t="shared" si="50"/>
        <v>#DIV/0!</v>
      </c>
      <c r="AI183" s="304"/>
      <c r="AJ183" s="304"/>
      <c r="AK183" s="356" t="e">
        <f t="shared" si="51"/>
        <v>#DIV/0!</v>
      </c>
      <c r="AL183" s="42" t="e">
        <f t="shared" si="52"/>
        <v>#DIV/0!</v>
      </c>
      <c r="AM183" s="304"/>
      <c r="AN183" s="304"/>
      <c r="AO183" s="356" t="e">
        <f t="shared" si="53"/>
        <v>#DIV/0!</v>
      </c>
      <c r="AP183" s="42" t="e">
        <f t="shared" si="54"/>
        <v>#DIV/0!</v>
      </c>
    </row>
    <row r="184" spans="1:256" s="305" customFormat="1" ht="256.5" customHeight="1" x14ac:dyDescent="0.25">
      <c r="A184" s="306" t="s">
        <v>168</v>
      </c>
      <c r="B184" s="549" t="s">
        <v>84</v>
      </c>
      <c r="C184" s="550"/>
      <c r="D184" s="411" t="s">
        <v>202</v>
      </c>
      <c r="E184" s="412" t="s">
        <v>158</v>
      </c>
      <c r="F184" s="551" t="s">
        <v>193</v>
      </c>
      <c r="G184" s="550"/>
      <c r="H184" s="553" t="str">
        <f>+Hoja1!H106</f>
        <v>Servicios para la identificación, diseño y ejecución de actividades que mejoren la cohesión, armonía y eficacia del talento humano al servicio de la entidad</v>
      </c>
      <c r="I184" s="554"/>
      <c r="J184" s="550"/>
      <c r="K184" s="313">
        <f>+Hoja1!X106</f>
        <v>43892</v>
      </c>
      <c r="L184" s="313">
        <f>K184+360</f>
        <v>44252</v>
      </c>
      <c r="M184" s="434"/>
      <c r="N184" s="316">
        <f>+Hoja1!F106</f>
        <v>40000000</v>
      </c>
      <c r="O184" s="443">
        <v>0</v>
      </c>
      <c r="P184" s="555" t="s">
        <v>107</v>
      </c>
      <c r="Q184" s="556"/>
      <c r="R184" s="557"/>
      <c r="S184" s="299" t="s">
        <v>149</v>
      </c>
      <c r="T184" s="303" t="s">
        <v>58</v>
      </c>
      <c r="U184" s="294">
        <v>1</v>
      </c>
      <c r="V184" s="398">
        <f t="shared" si="44"/>
        <v>1</v>
      </c>
      <c r="W184" s="398"/>
      <c r="X184" s="356">
        <f t="shared" si="45"/>
        <v>0</v>
      </c>
      <c r="Y184" s="42">
        <f t="shared" si="46"/>
        <v>0</v>
      </c>
      <c r="Z184" s="311"/>
      <c r="AA184" s="275"/>
      <c r="AB184" s="275"/>
      <c r="AC184" s="356" t="e">
        <f t="shared" si="47"/>
        <v>#DIV/0!</v>
      </c>
      <c r="AD184" s="42" t="e">
        <f t="shared" si="48"/>
        <v>#DIV/0!</v>
      </c>
      <c r="AE184" s="304"/>
      <c r="AF184" s="304"/>
      <c r="AG184" s="356" t="e">
        <f t="shared" si="49"/>
        <v>#DIV/0!</v>
      </c>
      <c r="AH184" s="42" t="e">
        <f t="shared" si="50"/>
        <v>#DIV/0!</v>
      </c>
      <c r="AI184" s="304"/>
      <c r="AJ184" s="304"/>
      <c r="AK184" s="356" t="e">
        <f t="shared" si="51"/>
        <v>#DIV/0!</v>
      </c>
      <c r="AL184" s="42" t="e">
        <f t="shared" si="52"/>
        <v>#DIV/0!</v>
      </c>
      <c r="AM184" s="304"/>
      <c r="AN184" s="304"/>
      <c r="AO184" s="356" t="e">
        <f t="shared" si="53"/>
        <v>#DIV/0!</v>
      </c>
      <c r="AP184" s="42" t="e">
        <f t="shared" si="54"/>
        <v>#DIV/0!</v>
      </c>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row>
    <row r="185" spans="1:256" s="305" customFormat="1" ht="234" customHeight="1" x14ac:dyDescent="0.25">
      <c r="A185" s="309" t="s">
        <v>78</v>
      </c>
      <c r="B185" s="549" t="s">
        <v>84</v>
      </c>
      <c r="C185" s="550"/>
      <c r="D185" s="411" t="s">
        <v>94</v>
      </c>
      <c r="E185" s="412" t="s">
        <v>158</v>
      </c>
      <c r="F185" s="551" t="s">
        <v>1605</v>
      </c>
      <c r="G185" s="550"/>
      <c r="H185" s="553" t="str">
        <f>+Hoja1!H171</f>
        <v>Servicios para la Gestión técnica y atención al usuario del archivo centralizado de la entidad</v>
      </c>
      <c r="I185" s="613"/>
      <c r="J185" s="614"/>
      <c r="K185" s="313">
        <f>+Hoja1!X171</f>
        <v>43970</v>
      </c>
      <c r="L185" s="313">
        <f>+Hoja1!AC171</f>
        <v>44330</v>
      </c>
      <c r="M185" s="434"/>
      <c r="N185" s="316">
        <f>+Hoja1!F171</f>
        <v>299282000</v>
      </c>
      <c r="O185" s="443"/>
      <c r="P185" s="555" t="s">
        <v>107</v>
      </c>
      <c r="Q185" s="556"/>
      <c r="R185" s="557"/>
      <c r="S185" s="302" t="s">
        <v>151</v>
      </c>
      <c r="T185" s="303" t="s">
        <v>58</v>
      </c>
      <c r="U185" s="294">
        <v>1</v>
      </c>
      <c r="V185" s="398">
        <f t="shared" si="44"/>
        <v>1</v>
      </c>
      <c r="W185" s="398"/>
      <c r="X185" s="356">
        <f t="shared" si="45"/>
        <v>0</v>
      </c>
      <c r="Y185" s="42">
        <f t="shared" si="46"/>
        <v>0</v>
      </c>
      <c r="Z185" s="311"/>
      <c r="AA185" s="275"/>
      <c r="AB185" s="275"/>
      <c r="AC185" s="356" t="e">
        <f t="shared" si="47"/>
        <v>#DIV/0!</v>
      </c>
      <c r="AD185" s="42" t="e">
        <f t="shared" si="48"/>
        <v>#DIV/0!</v>
      </c>
      <c r="AE185" s="304"/>
      <c r="AF185" s="304"/>
      <c r="AG185" s="356" t="e">
        <f t="shared" si="49"/>
        <v>#DIV/0!</v>
      </c>
      <c r="AH185" s="42" t="e">
        <f t="shared" si="50"/>
        <v>#DIV/0!</v>
      </c>
      <c r="AI185" s="304"/>
      <c r="AJ185" s="304"/>
      <c r="AK185" s="356" t="e">
        <f t="shared" si="51"/>
        <v>#DIV/0!</v>
      </c>
      <c r="AL185" s="42" t="e">
        <f t="shared" si="52"/>
        <v>#DIV/0!</v>
      </c>
      <c r="AM185" s="304"/>
      <c r="AN185" s="304"/>
      <c r="AO185" s="356" t="e">
        <f t="shared" si="53"/>
        <v>#DIV/0!</v>
      </c>
      <c r="AP185" s="42" t="e">
        <f t="shared" si="54"/>
        <v>#DIV/0!</v>
      </c>
    </row>
    <row r="186" spans="1:256" s="305" customFormat="1" ht="194.25" customHeight="1" x14ac:dyDescent="0.25">
      <c r="A186" s="309" t="s">
        <v>78</v>
      </c>
      <c r="B186" s="549" t="s">
        <v>84</v>
      </c>
      <c r="C186" s="550"/>
      <c r="D186" s="411" t="s">
        <v>94</v>
      </c>
      <c r="E186" s="412" t="s">
        <v>158</v>
      </c>
      <c r="F186" s="551" t="s">
        <v>1605</v>
      </c>
      <c r="G186" s="550"/>
      <c r="H186" s="553" t="str">
        <f>+Hoja1!H172</f>
        <v>SUSPENSIÓN PREVENTIVA</v>
      </c>
      <c r="I186" s="554"/>
      <c r="J186" s="550"/>
      <c r="K186" s="317">
        <f>+Hoja1!X172</f>
        <v>43981</v>
      </c>
      <c r="L186" s="423" t="s">
        <v>680</v>
      </c>
      <c r="M186" s="435"/>
      <c r="N186" s="316">
        <f>+Hoja1!F172</f>
        <v>681664000</v>
      </c>
      <c r="O186" s="443"/>
      <c r="P186" s="555" t="s">
        <v>107</v>
      </c>
      <c r="Q186" s="556"/>
      <c r="R186" s="557"/>
      <c r="S186" s="302" t="s">
        <v>151</v>
      </c>
      <c r="T186" s="303" t="s">
        <v>58</v>
      </c>
      <c r="U186" s="294">
        <v>1</v>
      </c>
      <c r="V186" s="398">
        <f t="shared" si="44"/>
        <v>1</v>
      </c>
      <c r="W186" s="398"/>
      <c r="X186" s="356">
        <f t="shared" si="45"/>
        <v>0</v>
      </c>
      <c r="Y186" s="42">
        <f t="shared" si="46"/>
        <v>0</v>
      </c>
      <c r="Z186" s="311"/>
      <c r="AA186" s="275"/>
      <c r="AB186" s="275"/>
      <c r="AC186" s="356" t="e">
        <f t="shared" si="47"/>
        <v>#DIV/0!</v>
      </c>
      <c r="AD186" s="42" t="e">
        <f t="shared" si="48"/>
        <v>#DIV/0!</v>
      </c>
      <c r="AE186" s="304"/>
      <c r="AF186" s="304"/>
      <c r="AG186" s="356" t="e">
        <f t="shared" si="49"/>
        <v>#DIV/0!</v>
      </c>
      <c r="AH186" s="42" t="e">
        <f t="shared" si="50"/>
        <v>#DIV/0!</v>
      </c>
      <c r="AI186" s="304"/>
      <c r="AJ186" s="304"/>
      <c r="AK186" s="356" t="e">
        <f t="shared" si="51"/>
        <v>#DIV/0!</v>
      </c>
      <c r="AL186" s="42" t="e">
        <f t="shared" si="52"/>
        <v>#DIV/0!</v>
      </c>
      <c r="AM186" s="304"/>
      <c r="AN186" s="304"/>
      <c r="AO186" s="356" t="e">
        <f t="shared" si="53"/>
        <v>#DIV/0!</v>
      </c>
      <c r="AP186" s="42" t="e">
        <f t="shared" si="54"/>
        <v>#DIV/0!</v>
      </c>
    </row>
    <row r="187" spans="1:256" s="305" customFormat="1" ht="194.25" customHeight="1" x14ac:dyDescent="0.25">
      <c r="A187" s="309" t="s">
        <v>186</v>
      </c>
      <c r="B187" s="549" t="s">
        <v>84</v>
      </c>
      <c r="C187" s="550"/>
      <c r="D187" s="411" t="s">
        <v>199</v>
      </c>
      <c r="E187" s="508" t="s">
        <v>362</v>
      </c>
      <c r="F187" s="551" t="s">
        <v>195</v>
      </c>
      <c r="G187" s="552"/>
      <c r="H187" s="553" t="str">
        <f>+Hoja1!H179</f>
        <v>Adición contrato 43 de 2019</v>
      </c>
      <c r="I187" s="554"/>
      <c r="J187" s="550"/>
      <c r="K187" s="317">
        <f>+Hoja1!X179</f>
        <v>43860</v>
      </c>
      <c r="L187" s="423" t="s">
        <v>680</v>
      </c>
      <c r="M187" s="435"/>
      <c r="N187" s="316">
        <f>+Hoja1!F179</f>
        <v>34668000</v>
      </c>
      <c r="O187" s="443">
        <f t="shared" ref="O187:O193" si="55">+N187</f>
        <v>34668000</v>
      </c>
      <c r="P187" s="555" t="s">
        <v>107</v>
      </c>
      <c r="Q187" s="556"/>
      <c r="R187" s="557"/>
      <c r="S187" s="302" t="s">
        <v>151</v>
      </c>
      <c r="T187" s="303" t="s">
        <v>58</v>
      </c>
      <c r="U187" s="294">
        <v>1</v>
      </c>
      <c r="V187" s="398">
        <f t="shared" si="44"/>
        <v>1</v>
      </c>
      <c r="W187" s="398"/>
      <c r="X187" s="356">
        <f t="shared" si="45"/>
        <v>0</v>
      </c>
      <c r="Y187" s="42">
        <f t="shared" si="46"/>
        <v>0</v>
      </c>
      <c r="Z187" s="311"/>
      <c r="AA187" s="275"/>
      <c r="AB187" s="275"/>
      <c r="AC187" s="356" t="e">
        <f t="shared" si="47"/>
        <v>#DIV/0!</v>
      </c>
      <c r="AD187" s="42" t="e">
        <f t="shared" si="48"/>
        <v>#DIV/0!</v>
      </c>
      <c r="AE187" s="304"/>
      <c r="AF187" s="304"/>
      <c r="AG187" s="356" t="e">
        <f t="shared" si="49"/>
        <v>#DIV/0!</v>
      </c>
      <c r="AH187" s="42" t="e">
        <f t="shared" si="50"/>
        <v>#DIV/0!</v>
      </c>
      <c r="AI187" s="304"/>
      <c r="AJ187" s="304"/>
      <c r="AK187" s="356" t="e">
        <f t="shared" si="51"/>
        <v>#DIV/0!</v>
      </c>
      <c r="AL187" s="42" t="e">
        <f t="shared" si="52"/>
        <v>#DIV/0!</v>
      </c>
      <c r="AM187" s="304"/>
      <c r="AN187" s="304"/>
      <c r="AO187" s="356" t="e">
        <f t="shared" si="53"/>
        <v>#DIV/0!</v>
      </c>
      <c r="AP187" s="42" t="e">
        <f t="shared" si="54"/>
        <v>#DIV/0!</v>
      </c>
    </row>
    <row r="188" spans="1:256" s="305" customFormat="1" ht="194.25" customHeight="1" x14ac:dyDescent="0.25">
      <c r="A188" s="309" t="s">
        <v>186</v>
      </c>
      <c r="B188" s="549" t="s">
        <v>84</v>
      </c>
      <c r="C188" s="550"/>
      <c r="D188" s="411" t="s">
        <v>199</v>
      </c>
      <c r="E188" s="508" t="s">
        <v>362</v>
      </c>
      <c r="F188" s="551" t="s">
        <v>195</v>
      </c>
      <c r="G188" s="552"/>
      <c r="H188" s="553" t="str">
        <f>+Hoja1!H180</f>
        <v>Adición al contrato 49 de 2019</v>
      </c>
      <c r="I188" s="554"/>
      <c r="J188" s="550"/>
      <c r="K188" s="317">
        <f>+Hoja1!X180</f>
        <v>43860</v>
      </c>
      <c r="L188" s="423" t="s">
        <v>680</v>
      </c>
      <c r="M188" s="438"/>
      <c r="N188" s="316">
        <f>+Hoja1!F180</f>
        <v>16220000</v>
      </c>
      <c r="O188" s="443">
        <f t="shared" si="55"/>
        <v>16220000</v>
      </c>
      <c r="P188" s="555" t="s">
        <v>107</v>
      </c>
      <c r="Q188" s="556"/>
      <c r="R188" s="557"/>
      <c r="S188" s="302" t="s">
        <v>151</v>
      </c>
      <c r="T188" s="303" t="s">
        <v>58</v>
      </c>
      <c r="U188" s="294">
        <v>1</v>
      </c>
      <c r="V188" s="398">
        <f t="shared" si="44"/>
        <v>1</v>
      </c>
      <c r="W188" s="398"/>
      <c r="X188" s="356">
        <f t="shared" si="45"/>
        <v>0</v>
      </c>
      <c r="Y188" s="42">
        <f t="shared" si="46"/>
        <v>0</v>
      </c>
      <c r="Z188" s="311"/>
      <c r="AA188" s="275"/>
      <c r="AB188" s="275"/>
      <c r="AC188" s="356" t="e">
        <f t="shared" si="47"/>
        <v>#DIV/0!</v>
      </c>
      <c r="AD188" s="42" t="e">
        <f t="shared" si="48"/>
        <v>#DIV/0!</v>
      </c>
      <c r="AE188" s="304"/>
      <c r="AF188" s="304"/>
      <c r="AG188" s="356" t="e">
        <f t="shared" si="49"/>
        <v>#DIV/0!</v>
      </c>
      <c r="AH188" s="42" t="e">
        <f t="shared" si="50"/>
        <v>#DIV/0!</v>
      </c>
      <c r="AI188" s="304"/>
      <c r="AJ188" s="304"/>
      <c r="AK188" s="356" t="e">
        <f t="shared" si="51"/>
        <v>#DIV/0!</v>
      </c>
      <c r="AL188" s="42" t="e">
        <f t="shared" si="52"/>
        <v>#DIV/0!</v>
      </c>
      <c r="AM188" s="304"/>
      <c r="AN188" s="304"/>
      <c r="AO188" s="356" t="e">
        <f t="shared" si="53"/>
        <v>#DIV/0!</v>
      </c>
      <c r="AP188" s="42" t="e">
        <f t="shared" si="54"/>
        <v>#DIV/0!</v>
      </c>
    </row>
    <row r="189" spans="1:256" s="305" customFormat="1" ht="194.25" customHeight="1" x14ac:dyDescent="0.25">
      <c r="A189" s="309" t="s">
        <v>186</v>
      </c>
      <c r="B189" s="549" t="s">
        <v>84</v>
      </c>
      <c r="C189" s="550"/>
      <c r="D189" s="411" t="s">
        <v>199</v>
      </c>
      <c r="E189" s="508" t="s">
        <v>362</v>
      </c>
      <c r="F189" s="551" t="s">
        <v>195</v>
      </c>
      <c r="G189" s="552"/>
      <c r="H189" s="553" t="str">
        <f>+Hoja1!H181</f>
        <v>Servicios profesionales para el mantenimiento, soporte y mejoramiento del sistema de personal y nómina de la entidad.</v>
      </c>
      <c r="I189" s="554"/>
      <c r="J189" s="550"/>
      <c r="K189" s="313">
        <f>+Hoja1!X181</f>
        <v>43858</v>
      </c>
      <c r="L189" s="313">
        <f>+Hoja1!AC181</f>
        <v>44188</v>
      </c>
      <c r="M189" s="438"/>
      <c r="N189" s="316">
        <f>+Hoja1!F181</f>
        <v>82523636</v>
      </c>
      <c r="O189" s="443">
        <f t="shared" si="55"/>
        <v>82523636</v>
      </c>
      <c r="P189" s="555" t="s">
        <v>107</v>
      </c>
      <c r="Q189" s="556"/>
      <c r="R189" s="557"/>
      <c r="S189" s="302" t="s">
        <v>151</v>
      </c>
      <c r="T189" s="303" t="s">
        <v>58</v>
      </c>
      <c r="U189" s="294">
        <v>1</v>
      </c>
      <c r="V189" s="398">
        <f t="shared" si="44"/>
        <v>1</v>
      </c>
      <c r="W189" s="398"/>
      <c r="X189" s="356">
        <f t="shared" si="45"/>
        <v>0</v>
      </c>
      <c r="Y189" s="42">
        <f t="shared" si="46"/>
        <v>0</v>
      </c>
      <c r="Z189" s="311"/>
      <c r="AA189" s="275"/>
      <c r="AB189" s="275"/>
      <c r="AC189" s="356" t="e">
        <f t="shared" si="47"/>
        <v>#DIV/0!</v>
      </c>
      <c r="AD189" s="42" t="e">
        <f t="shared" si="48"/>
        <v>#DIV/0!</v>
      </c>
      <c r="AE189" s="304"/>
      <c r="AF189" s="304"/>
      <c r="AG189" s="356" t="e">
        <f t="shared" si="49"/>
        <v>#DIV/0!</v>
      </c>
      <c r="AH189" s="42" t="e">
        <f t="shared" si="50"/>
        <v>#DIV/0!</v>
      </c>
      <c r="AI189" s="304"/>
      <c r="AJ189" s="304"/>
      <c r="AK189" s="356" t="e">
        <f t="shared" si="51"/>
        <v>#DIV/0!</v>
      </c>
      <c r="AL189" s="42" t="e">
        <f t="shared" si="52"/>
        <v>#DIV/0!</v>
      </c>
      <c r="AM189" s="304"/>
      <c r="AN189" s="304"/>
      <c r="AO189" s="356" t="e">
        <f t="shared" si="53"/>
        <v>#DIV/0!</v>
      </c>
      <c r="AP189" s="42" t="e">
        <f t="shared" si="54"/>
        <v>#DIV/0!</v>
      </c>
    </row>
    <row r="190" spans="1:256" s="305" customFormat="1" ht="194.25" customHeight="1" x14ac:dyDescent="0.25">
      <c r="A190" s="309" t="s">
        <v>186</v>
      </c>
      <c r="B190" s="549" t="s">
        <v>84</v>
      </c>
      <c r="C190" s="550"/>
      <c r="D190" s="411" t="s">
        <v>199</v>
      </c>
      <c r="E190" s="508" t="s">
        <v>362</v>
      </c>
      <c r="F190" s="551" t="s">
        <v>195</v>
      </c>
      <c r="G190" s="552"/>
      <c r="H190" s="553" t="str">
        <f>+Hoja1!H182</f>
        <v xml:space="preserve">SUSPENSIÓN PREVENTIVA </v>
      </c>
      <c r="I190" s="554"/>
      <c r="J190" s="550"/>
      <c r="K190" s="313">
        <f>+Hoja1!X182</f>
        <v>43981</v>
      </c>
      <c r="L190" s="423" t="s">
        <v>680</v>
      </c>
      <c r="M190" s="438"/>
      <c r="N190" s="316">
        <f>+Hoja1!F182</f>
        <v>37646273</v>
      </c>
      <c r="O190" s="443">
        <f t="shared" si="55"/>
        <v>37646273</v>
      </c>
      <c r="P190" s="555" t="s">
        <v>107</v>
      </c>
      <c r="Q190" s="556"/>
      <c r="R190" s="557"/>
      <c r="S190" s="302" t="s">
        <v>151</v>
      </c>
      <c r="T190" s="303" t="s">
        <v>58</v>
      </c>
      <c r="U190" s="294">
        <v>1</v>
      </c>
      <c r="V190" s="398">
        <f t="shared" si="44"/>
        <v>1</v>
      </c>
      <c r="W190" s="398"/>
      <c r="X190" s="356">
        <f t="shared" si="45"/>
        <v>0</v>
      </c>
      <c r="Y190" s="42">
        <f t="shared" si="46"/>
        <v>0</v>
      </c>
      <c r="Z190" s="311"/>
      <c r="AA190" s="275"/>
      <c r="AB190" s="275"/>
      <c r="AC190" s="356" t="e">
        <f t="shared" si="47"/>
        <v>#DIV/0!</v>
      </c>
      <c r="AD190" s="42" t="e">
        <f t="shared" si="48"/>
        <v>#DIV/0!</v>
      </c>
      <c r="AE190" s="304"/>
      <c r="AF190" s="304"/>
      <c r="AG190" s="356" t="e">
        <f t="shared" si="49"/>
        <v>#DIV/0!</v>
      </c>
      <c r="AH190" s="42" t="e">
        <f t="shared" si="50"/>
        <v>#DIV/0!</v>
      </c>
      <c r="AI190" s="304"/>
      <c r="AJ190" s="304"/>
      <c r="AK190" s="356" t="e">
        <f t="shared" si="51"/>
        <v>#DIV/0!</v>
      </c>
      <c r="AL190" s="42" t="e">
        <f t="shared" si="52"/>
        <v>#DIV/0!</v>
      </c>
      <c r="AM190" s="304"/>
      <c r="AN190" s="304"/>
      <c r="AO190" s="356" t="e">
        <f t="shared" si="53"/>
        <v>#DIV/0!</v>
      </c>
      <c r="AP190" s="42" t="e">
        <f t="shared" si="54"/>
        <v>#DIV/0!</v>
      </c>
    </row>
    <row r="191" spans="1:256" s="305" customFormat="1" ht="194.25" customHeight="1" x14ac:dyDescent="0.25">
      <c r="A191" s="309" t="s">
        <v>186</v>
      </c>
      <c r="B191" s="549" t="s">
        <v>84</v>
      </c>
      <c r="C191" s="550"/>
      <c r="D191" s="411" t="s">
        <v>199</v>
      </c>
      <c r="E191" s="508" t="s">
        <v>362</v>
      </c>
      <c r="F191" s="551" t="s">
        <v>195</v>
      </c>
      <c r="G191" s="552"/>
      <c r="H191" s="553" t="str">
        <f>+Hoja1!H183</f>
        <v>Prestar con plena autonomía técnica y administrativa, los servicios profesionales para el mantenimiento de administración y mejoramiento de la plataforma de la red informática de la entidad</v>
      </c>
      <c r="I191" s="554"/>
      <c r="J191" s="550"/>
      <c r="K191" s="313">
        <f>+Hoja1!X183</f>
        <v>43871</v>
      </c>
      <c r="L191" s="313">
        <f>+Hoja1!AC183</f>
        <v>44201</v>
      </c>
      <c r="M191" s="438"/>
      <c r="N191" s="316">
        <f>+Hoja1!F183</f>
        <v>54653818</v>
      </c>
      <c r="O191" s="443">
        <f t="shared" si="55"/>
        <v>54653818</v>
      </c>
      <c r="P191" s="555" t="s">
        <v>107</v>
      </c>
      <c r="Q191" s="556"/>
      <c r="R191" s="557"/>
      <c r="S191" s="302" t="s">
        <v>151</v>
      </c>
      <c r="T191" s="303" t="s">
        <v>58</v>
      </c>
      <c r="U191" s="294">
        <v>1</v>
      </c>
      <c r="V191" s="398">
        <f t="shared" si="44"/>
        <v>1</v>
      </c>
      <c r="W191" s="398"/>
      <c r="X191" s="356">
        <f t="shared" si="45"/>
        <v>0</v>
      </c>
      <c r="Y191" s="42">
        <f t="shared" si="46"/>
        <v>0</v>
      </c>
      <c r="Z191" s="311"/>
      <c r="AA191" s="275"/>
      <c r="AB191" s="275"/>
      <c r="AC191" s="356" t="e">
        <f t="shared" si="47"/>
        <v>#DIV/0!</v>
      </c>
      <c r="AD191" s="42" t="e">
        <f t="shared" si="48"/>
        <v>#DIV/0!</v>
      </c>
      <c r="AE191" s="304"/>
      <c r="AF191" s="304"/>
      <c r="AG191" s="356" t="e">
        <f t="shared" si="49"/>
        <v>#DIV/0!</v>
      </c>
      <c r="AH191" s="42" t="e">
        <f t="shared" si="50"/>
        <v>#DIV/0!</v>
      </c>
      <c r="AI191" s="304"/>
      <c r="AJ191" s="304"/>
      <c r="AK191" s="356" t="e">
        <f t="shared" si="51"/>
        <v>#DIV/0!</v>
      </c>
      <c r="AL191" s="42" t="e">
        <f t="shared" si="52"/>
        <v>#DIV/0!</v>
      </c>
      <c r="AM191" s="304"/>
      <c r="AN191" s="304"/>
      <c r="AO191" s="356" t="e">
        <f t="shared" si="53"/>
        <v>#DIV/0!</v>
      </c>
      <c r="AP191" s="42" t="e">
        <f t="shared" si="54"/>
        <v>#DIV/0!</v>
      </c>
    </row>
    <row r="192" spans="1:256" s="305" customFormat="1" ht="194.25" customHeight="1" x14ac:dyDescent="0.25">
      <c r="A192" s="309" t="s">
        <v>186</v>
      </c>
      <c r="B192" s="549" t="s">
        <v>84</v>
      </c>
      <c r="C192" s="550"/>
      <c r="D192" s="411" t="s">
        <v>199</v>
      </c>
      <c r="E192" s="508" t="s">
        <v>362</v>
      </c>
      <c r="F192" s="551" t="s">
        <v>195</v>
      </c>
      <c r="G192" s="552"/>
      <c r="H192" s="553" t="str">
        <f>+Hoja1!H184</f>
        <v>SUSPENSIÓN PREVENTIVA</v>
      </c>
      <c r="I192" s="554"/>
      <c r="J192" s="550"/>
      <c r="K192" s="313">
        <f>+Hoja1!X184</f>
        <v>43981</v>
      </c>
      <c r="L192" s="423" t="s">
        <v>680</v>
      </c>
      <c r="M192" s="438"/>
      <c r="N192" s="316">
        <f>+Hoja1!F184</f>
        <v>352424000</v>
      </c>
      <c r="O192" s="443">
        <f t="shared" si="55"/>
        <v>352424000</v>
      </c>
      <c r="P192" s="555" t="s">
        <v>107</v>
      </c>
      <c r="Q192" s="556"/>
      <c r="R192" s="557"/>
      <c r="S192" s="302" t="s">
        <v>151</v>
      </c>
      <c r="T192" s="303" t="s">
        <v>58</v>
      </c>
      <c r="U192" s="294">
        <v>1</v>
      </c>
      <c r="V192" s="398">
        <f t="shared" si="44"/>
        <v>1</v>
      </c>
      <c r="W192" s="398"/>
      <c r="X192" s="356">
        <f t="shared" si="45"/>
        <v>0</v>
      </c>
      <c r="Y192" s="42">
        <f t="shared" si="46"/>
        <v>0</v>
      </c>
      <c r="Z192" s="311"/>
      <c r="AA192" s="275"/>
      <c r="AB192" s="275"/>
      <c r="AC192" s="356" t="e">
        <f t="shared" si="47"/>
        <v>#DIV/0!</v>
      </c>
      <c r="AD192" s="42" t="e">
        <f t="shared" si="48"/>
        <v>#DIV/0!</v>
      </c>
      <c r="AE192" s="304"/>
      <c r="AF192" s="304"/>
      <c r="AG192" s="356" t="e">
        <f t="shared" si="49"/>
        <v>#DIV/0!</v>
      </c>
      <c r="AH192" s="42" t="e">
        <f t="shared" si="50"/>
        <v>#DIV/0!</v>
      </c>
      <c r="AI192" s="304"/>
      <c r="AJ192" s="304"/>
      <c r="AK192" s="356" t="e">
        <f t="shared" si="51"/>
        <v>#DIV/0!</v>
      </c>
      <c r="AL192" s="42" t="e">
        <f t="shared" si="52"/>
        <v>#DIV/0!</v>
      </c>
      <c r="AM192" s="304"/>
      <c r="AN192" s="304"/>
      <c r="AO192" s="356" t="e">
        <f t="shared" si="53"/>
        <v>#DIV/0!</v>
      </c>
      <c r="AP192" s="42" t="e">
        <f t="shared" si="54"/>
        <v>#DIV/0!</v>
      </c>
    </row>
    <row r="193" spans="1:42" s="305" customFormat="1" ht="194.25" customHeight="1" x14ac:dyDescent="0.25">
      <c r="A193" s="309" t="s">
        <v>186</v>
      </c>
      <c r="B193" s="549" t="s">
        <v>84</v>
      </c>
      <c r="C193" s="550"/>
      <c r="D193" s="413" t="s">
        <v>91</v>
      </c>
      <c r="E193" s="506" t="s">
        <v>680</v>
      </c>
      <c r="F193" s="558" t="s">
        <v>680</v>
      </c>
      <c r="G193" s="550"/>
      <c r="H193" s="553" t="str">
        <f>+Hoja1!H216</f>
        <v>Adquisición de licencias de software para la SCRD</v>
      </c>
      <c r="I193" s="554"/>
      <c r="J193" s="550"/>
      <c r="K193" s="313">
        <f>+Hoja1!X216</f>
        <v>43922</v>
      </c>
      <c r="L193" s="313">
        <f>+Hoja1!AC216</f>
        <v>44282</v>
      </c>
      <c r="M193" s="438"/>
      <c r="N193" s="316">
        <f>+Hoja1!F216</f>
        <v>45800000</v>
      </c>
      <c r="O193" s="443">
        <f t="shared" si="55"/>
        <v>45800000</v>
      </c>
      <c r="P193" s="555" t="s">
        <v>107</v>
      </c>
      <c r="Q193" s="556"/>
      <c r="R193" s="557"/>
      <c r="S193" s="302" t="s">
        <v>151</v>
      </c>
      <c r="T193" s="303" t="s">
        <v>58</v>
      </c>
      <c r="U193" s="294">
        <v>1</v>
      </c>
      <c r="V193" s="398">
        <f t="shared" si="44"/>
        <v>1</v>
      </c>
      <c r="W193" s="398"/>
      <c r="X193" s="356">
        <f t="shared" si="45"/>
        <v>0</v>
      </c>
      <c r="Y193" s="42">
        <f t="shared" si="46"/>
        <v>0</v>
      </c>
      <c r="Z193" s="311"/>
      <c r="AA193" s="275"/>
      <c r="AB193" s="275"/>
      <c r="AC193" s="356" t="e">
        <f t="shared" si="47"/>
        <v>#DIV/0!</v>
      </c>
      <c r="AD193" s="42" t="e">
        <f t="shared" si="48"/>
        <v>#DIV/0!</v>
      </c>
      <c r="AE193" s="304"/>
      <c r="AF193" s="304"/>
      <c r="AG193" s="356" t="e">
        <f t="shared" si="49"/>
        <v>#DIV/0!</v>
      </c>
      <c r="AH193" s="42" t="e">
        <f t="shared" si="50"/>
        <v>#DIV/0!</v>
      </c>
      <c r="AI193" s="304"/>
      <c r="AJ193" s="304"/>
      <c r="AK193" s="356" t="e">
        <f t="shared" si="51"/>
        <v>#DIV/0!</v>
      </c>
      <c r="AL193" s="42" t="e">
        <f t="shared" si="52"/>
        <v>#DIV/0!</v>
      </c>
      <c r="AM193" s="304"/>
      <c r="AN193" s="304"/>
      <c r="AO193" s="356" t="e">
        <f t="shared" si="53"/>
        <v>#DIV/0!</v>
      </c>
      <c r="AP193" s="42" t="e">
        <f t="shared" si="54"/>
        <v>#DIV/0!</v>
      </c>
    </row>
    <row r="194" spans="1:42" s="305" customFormat="1" ht="327.75" customHeight="1" x14ac:dyDescent="0.25">
      <c r="A194" s="309" t="s">
        <v>186</v>
      </c>
      <c r="B194" s="549" t="s">
        <v>84</v>
      </c>
      <c r="C194" s="550"/>
      <c r="D194" s="413" t="s">
        <v>91</v>
      </c>
      <c r="E194" s="506" t="s">
        <v>680</v>
      </c>
      <c r="F194" s="558" t="s">
        <v>680</v>
      </c>
      <c r="G194" s="550"/>
      <c r="H194" s="553" t="str">
        <f>+Hoja1!H222</f>
        <v>Servicios profesionales para apoyar la gestión contractual y actividades complementarias del Grupo Interno de Recursos Físicos</v>
      </c>
      <c r="I194" s="554"/>
      <c r="J194" s="550"/>
      <c r="K194" s="313">
        <f>+Hoja1!X222</f>
        <v>43858</v>
      </c>
      <c r="L194" s="313">
        <f>+Hoja1!AC222</f>
        <v>44188</v>
      </c>
      <c r="M194" s="438"/>
      <c r="N194" s="316">
        <f>+Hoja1!F222</f>
        <v>54242000</v>
      </c>
      <c r="O194" s="443">
        <f t="shared" ref="O194:O204" si="56">+N194</f>
        <v>54242000</v>
      </c>
      <c r="P194" s="555" t="s">
        <v>107</v>
      </c>
      <c r="Q194" s="556"/>
      <c r="R194" s="557"/>
      <c r="S194" s="302" t="s">
        <v>151</v>
      </c>
      <c r="T194" s="303" t="s">
        <v>58</v>
      </c>
      <c r="U194" s="294">
        <v>1</v>
      </c>
      <c r="V194" s="398">
        <f t="shared" si="44"/>
        <v>1</v>
      </c>
      <c r="W194" s="398"/>
      <c r="X194" s="356">
        <f t="shared" ref="X194:X203" si="57">+W194/V194</f>
        <v>0</v>
      </c>
      <c r="Y194" s="42">
        <f t="shared" ref="Y194:Y203" si="58">X194</f>
        <v>0</v>
      </c>
      <c r="Z194" s="311"/>
      <c r="AA194" s="275"/>
      <c r="AB194" s="275"/>
      <c r="AC194" s="356" t="e">
        <f t="shared" ref="AC194:AC203" si="59">+AB194/AA194</f>
        <v>#DIV/0!</v>
      </c>
      <c r="AD194" s="42" t="e">
        <f t="shared" ref="AD194:AD203" si="60">AC194</f>
        <v>#DIV/0!</v>
      </c>
      <c r="AE194" s="304"/>
      <c r="AF194" s="304"/>
      <c r="AG194" s="356" t="e">
        <f t="shared" ref="AG194:AG203" si="61">+AF194/AE194</f>
        <v>#DIV/0!</v>
      </c>
      <c r="AH194" s="42" t="e">
        <f t="shared" ref="AH194:AH203" si="62">AG194</f>
        <v>#DIV/0!</v>
      </c>
      <c r="AI194" s="304"/>
      <c r="AJ194" s="304"/>
      <c r="AK194" s="356" t="e">
        <f t="shared" ref="AK194:AK203" si="63">+AJ194/AI194</f>
        <v>#DIV/0!</v>
      </c>
      <c r="AL194" s="42" t="e">
        <f t="shared" ref="AL194:AL203" si="64">AK194</f>
        <v>#DIV/0!</v>
      </c>
      <c r="AM194" s="304"/>
      <c r="AN194" s="304"/>
      <c r="AO194" s="356" t="e">
        <f t="shared" ref="AO194:AO203" si="65">+AN194/AM194</f>
        <v>#DIV/0!</v>
      </c>
      <c r="AP194" s="42" t="e">
        <f t="shared" ref="AP194:AP203" si="66">AO194</f>
        <v>#DIV/0!</v>
      </c>
    </row>
    <row r="195" spans="1:42" s="305" customFormat="1" ht="327.75" customHeight="1" x14ac:dyDescent="0.25">
      <c r="A195" s="309" t="s">
        <v>186</v>
      </c>
      <c r="B195" s="549" t="s">
        <v>84</v>
      </c>
      <c r="C195" s="550"/>
      <c r="D195" s="413" t="s">
        <v>91</v>
      </c>
      <c r="E195" s="506" t="s">
        <v>680</v>
      </c>
      <c r="F195" s="558" t="s">
        <v>680</v>
      </c>
      <c r="G195" s="550"/>
      <c r="H195" s="553" t="str">
        <f>+Hoja1!H224</f>
        <v>Servicios de soporte técnico profesional a usuarios de los sistemas informáticos de la Secretaría.</v>
      </c>
      <c r="I195" s="554"/>
      <c r="J195" s="550"/>
      <c r="K195" s="313">
        <f>+Hoja1!X224</f>
        <v>43858</v>
      </c>
      <c r="L195" s="313">
        <f>+Hoja1!AC224</f>
        <v>44188</v>
      </c>
      <c r="M195" s="438"/>
      <c r="N195" s="316">
        <f>+Hoja1!F224</f>
        <v>47000000</v>
      </c>
      <c r="O195" s="443">
        <f t="shared" si="56"/>
        <v>47000000</v>
      </c>
      <c r="P195" s="555" t="s">
        <v>107</v>
      </c>
      <c r="Q195" s="556"/>
      <c r="R195" s="557"/>
      <c r="S195" s="302" t="s">
        <v>151</v>
      </c>
      <c r="T195" s="303" t="s">
        <v>58</v>
      </c>
      <c r="U195" s="294">
        <v>1</v>
      </c>
      <c r="V195" s="398">
        <f t="shared" si="44"/>
        <v>1</v>
      </c>
      <c r="W195" s="398"/>
      <c r="X195" s="356">
        <f t="shared" si="57"/>
        <v>0</v>
      </c>
      <c r="Y195" s="42">
        <f t="shared" si="58"/>
        <v>0</v>
      </c>
      <c r="Z195" s="311"/>
      <c r="AA195" s="275"/>
      <c r="AB195" s="275"/>
      <c r="AC195" s="356" t="e">
        <f t="shared" si="59"/>
        <v>#DIV/0!</v>
      </c>
      <c r="AD195" s="42" t="e">
        <f t="shared" si="60"/>
        <v>#DIV/0!</v>
      </c>
      <c r="AE195" s="304"/>
      <c r="AF195" s="304"/>
      <c r="AG195" s="356" t="e">
        <f t="shared" si="61"/>
        <v>#DIV/0!</v>
      </c>
      <c r="AH195" s="42" t="e">
        <f t="shared" si="62"/>
        <v>#DIV/0!</v>
      </c>
      <c r="AI195" s="304"/>
      <c r="AJ195" s="304"/>
      <c r="AK195" s="356" t="e">
        <f t="shared" si="63"/>
        <v>#DIV/0!</v>
      </c>
      <c r="AL195" s="42" t="e">
        <f t="shared" si="64"/>
        <v>#DIV/0!</v>
      </c>
      <c r="AM195" s="304"/>
      <c r="AN195" s="304"/>
      <c r="AO195" s="356" t="e">
        <f t="shared" si="65"/>
        <v>#DIV/0!</v>
      </c>
      <c r="AP195" s="42" t="e">
        <f t="shared" si="66"/>
        <v>#DIV/0!</v>
      </c>
    </row>
    <row r="196" spans="1:42" s="305" customFormat="1" ht="327.75" customHeight="1" x14ac:dyDescent="0.25">
      <c r="A196" s="309" t="s">
        <v>186</v>
      </c>
      <c r="B196" s="549" t="s">
        <v>84</v>
      </c>
      <c r="C196" s="550"/>
      <c r="D196" s="413" t="s">
        <v>91</v>
      </c>
      <c r="E196" s="506" t="s">
        <v>680</v>
      </c>
      <c r="F196" s="558" t="s">
        <v>680</v>
      </c>
      <c r="G196" s="550"/>
      <c r="H196" s="553" t="str">
        <f>+Hoja1!H225</f>
        <v>Servicios profesionales para el soporte técnico y mantenimiento de los aplicativos administrativos y financieros LIMAY, SAE y SAI del sistema SI CAPITAL</v>
      </c>
      <c r="I196" s="554"/>
      <c r="J196" s="550"/>
      <c r="K196" s="313">
        <f>+Hoja1!X225</f>
        <v>43871</v>
      </c>
      <c r="L196" s="313">
        <f>+Hoja1!AC225</f>
        <v>44201</v>
      </c>
      <c r="M196" s="438"/>
      <c r="N196" s="316">
        <f>+Hoja1!F225</f>
        <v>46000000</v>
      </c>
      <c r="O196" s="443">
        <f t="shared" si="56"/>
        <v>46000000</v>
      </c>
      <c r="P196" s="555" t="s">
        <v>107</v>
      </c>
      <c r="Q196" s="556"/>
      <c r="R196" s="557"/>
      <c r="S196" s="302" t="s">
        <v>151</v>
      </c>
      <c r="T196" s="303" t="s">
        <v>58</v>
      </c>
      <c r="U196" s="294">
        <v>1</v>
      </c>
      <c r="V196" s="398">
        <f t="shared" si="44"/>
        <v>1</v>
      </c>
      <c r="W196" s="398"/>
      <c r="X196" s="356">
        <f t="shared" si="57"/>
        <v>0</v>
      </c>
      <c r="Y196" s="42">
        <f t="shared" si="58"/>
        <v>0</v>
      </c>
      <c r="Z196" s="311"/>
      <c r="AA196" s="275"/>
      <c r="AB196" s="275"/>
      <c r="AC196" s="356" t="e">
        <f t="shared" si="59"/>
        <v>#DIV/0!</v>
      </c>
      <c r="AD196" s="42" t="e">
        <f t="shared" si="60"/>
        <v>#DIV/0!</v>
      </c>
      <c r="AE196" s="304"/>
      <c r="AF196" s="304"/>
      <c r="AG196" s="356" t="e">
        <f t="shared" si="61"/>
        <v>#DIV/0!</v>
      </c>
      <c r="AH196" s="42" t="e">
        <f t="shared" si="62"/>
        <v>#DIV/0!</v>
      </c>
      <c r="AI196" s="304"/>
      <c r="AJ196" s="304"/>
      <c r="AK196" s="356" t="e">
        <f t="shared" si="63"/>
        <v>#DIV/0!</v>
      </c>
      <c r="AL196" s="42" t="e">
        <f t="shared" si="64"/>
        <v>#DIV/0!</v>
      </c>
      <c r="AM196" s="304"/>
      <c r="AN196" s="304"/>
      <c r="AO196" s="356" t="e">
        <f t="shared" si="65"/>
        <v>#DIV/0!</v>
      </c>
      <c r="AP196" s="42" t="e">
        <f t="shared" si="66"/>
        <v>#DIV/0!</v>
      </c>
    </row>
    <row r="197" spans="1:42" s="305" customFormat="1" ht="327.75" customHeight="1" x14ac:dyDescent="0.25">
      <c r="A197" s="309" t="s">
        <v>186</v>
      </c>
      <c r="B197" s="549" t="s">
        <v>84</v>
      </c>
      <c r="C197" s="550"/>
      <c r="D197" s="413" t="s">
        <v>91</v>
      </c>
      <c r="E197" s="506" t="s">
        <v>680</v>
      </c>
      <c r="F197" s="558" t="s">
        <v>680</v>
      </c>
      <c r="G197" s="550"/>
      <c r="H197" s="553" t="str">
        <f>+Hoja1!H237</f>
        <v>Mantenimiento de impresoras y equipos electrónicos de la SCRD</v>
      </c>
      <c r="I197" s="554"/>
      <c r="J197" s="550"/>
      <c r="K197" s="313">
        <f>+Hoja1!X237</f>
        <v>43900</v>
      </c>
      <c r="L197" s="313">
        <f>+Hoja1!AC237</f>
        <v>44260</v>
      </c>
      <c r="M197" s="438"/>
      <c r="N197" s="316">
        <f>+Hoja1!F237</f>
        <v>10300000</v>
      </c>
      <c r="O197" s="443">
        <f t="shared" si="56"/>
        <v>10300000</v>
      </c>
      <c r="P197" s="555" t="s">
        <v>107</v>
      </c>
      <c r="Q197" s="556"/>
      <c r="R197" s="557"/>
      <c r="S197" s="302" t="s">
        <v>151</v>
      </c>
      <c r="T197" s="303" t="s">
        <v>58</v>
      </c>
      <c r="U197" s="294">
        <v>1</v>
      </c>
      <c r="V197" s="398">
        <f t="shared" si="44"/>
        <v>1</v>
      </c>
      <c r="W197" s="398"/>
      <c r="X197" s="356">
        <f t="shared" si="57"/>
        <v>0</v>
      </c>
      <c r="Y197" s="42">
        <f t="shared" si="58"/>
        <v>0</v>
      </c>
      <c r="Z197" s="311"/>
      <c r="AA197" s="275"/>
      <c r="AB197" s="275"/>
      <c r="AC197" s="356" t="e">
        <f t="shared" si="59"/>
        <v>#DIV/0!</v>
      </c>
      <c r="AD197" s="42" t="e">
        <f t="shared" si="60"/>
        <v>#DIV/0!</v>
      </c>
      <c r="AE197" s="304"/>
      <c r="AF197" s="304"/>
      <c r="AG197" s="356" t="e">
        <f t="shared" si="61"/>
        <v>#DIV/0!</v>
      </c>
      <c r="AH197" s="42" t="e">
        <f t="shared" si="62"/>
        <v>#DIV/0!</v>
      </c>
      <c r="AI197" s="304"/>
      <c r="AJ197" s="304"/>
      <c r="AK197" s="356" t="e">
        <f t="shared" si="63"/>
        <v>#DIV/0!</v>
      </c>
      <c r="AL197" s="42" t="e">
        <f t="shared" si="64"/>
        <v>#DIV/0!</v>
      </c>
      <c r="AM197" s="304"/>
      <c r="AN197" s="304"/>
      <c r="AO197" s="356" t="e">
        <f t="shared" si="65"/>
        <v>#DIV/0!</v>
      </c>
      <c r="AP197" s="42" t="e">
        <f t="shared" si="66"/>
        <v>#DIV/0!</v>
      </c>
    </row>
    <row r="198" spans="1:42" s="305" customFormat="1" ht="327.75" customHeight="1" x14ac:dyDescent="0.25">
      <c r="A198" s="309" t="s">
        <v>186</v>
      </c>
      <c r="B198" s="549" t="s">
        <v>84</v>
      </c>
      <c r="C198" s="550"/>
      <c r="D198" s="413" t="s">
        <v>91</v>
      </c>
      <c r="E198" s="506" t="s">
        <v>680</v>
      </c>
      <c r="F198" s="558" t="s">
        <v>680</v>
      </c>
      <c r="G198" s="550"/>
      <c r="H198" s="553" t="str">
        <f>+Hoja1!H248</f>
        <v>Adquisición servicio de almacenamiento de información digital de la SCRD</v>
      </c>
      <c r="I198" s="554"/>
      <c r="J198" s="550"/>
      <c r="K198" s="313">
        <f>+Hoja1!X248</f>
        <v>43955</v>
      </c>
      <c r="L198" s="313">
        <f>+Hoja1!AC248</f>
        <v>44315</v>
      </c>
      <c r="M198" s="438"/>
      <c r="N198" s="316">
        <f>+Hoja1!F248</f>
        <v>6500000</v>
      </c>
      <c r="O198" s="443">
        <f t="shared" si="56"/>
        <v>6500000</v>
      </c>
      <c r="P198" s="555" t="s">
        <v>107</v>
      </c>
      <c r="Q198" s="556"/>
      <c r="R198" s="557"/>
      <c r="S198" s="302" t="s">
        <v>151</v>
      </c>
      <c r="T198" s="303" t="s">
        <v>58</v>
      </c>
      <c r="U198" s="294">
        <v>1</v>
      </c>
      <c r="V198" s="398">
        <f t="shared" si="44"/>
        <v>1</v>
      </c>
      <c r="W198" s="398"/>
      <c r="X198" s="356">
        <f t="shared" si="57"/>
        <v>0</v>
      </c>
      <c r="Y198" s="42">
        <f t="shared" si="58"/>
        <v>0</v>
      </c>
      <c r="Z198" s="311"/>
      <c r="AA198" s="275"/>
      <c r="AB198" s="275"/>
      <c r="AC198" s="356" t="e">
        <f t="shared" si="59"/>
        <v>#DIV/0!</v>
      </c>
      <c r="AD198" s="42" t="e">
        <f t="shared" si="60"/>
        <v>#DIV/0!</v>
      </c>
      <c r="AE198" s="304"/>
      <c r="AF198" s="304"/>
      <c r="AG198" s="356" t="e">
        <f t="shared" si="61"/>
        <v>#DIV/0!</v>
      </c>
      <c r="AH198" s="42" t="e">
        <f t="shared" si="62"/>
        <v>#DIV/0!</v>
      </c>
      <c r="AI198" s="304"/>
      <c r="AJ198" s="304"/>
      <c r="AK198" s="356" t="e">
        <f t="shared" si="63"/>
        <v>#DIV/0!</v>
      </c>
      <c r="AL198" s="42" t="e">
        <f t="shared" si="64"/>
        <v>#DIV/0!</v>
      </c>
      <c r="AM198" s="304"/>
      <c r="AN198" s="304"/>
      <c r="AO198" s="356" t="e">
        <f t="shared" si="65"/>
        <v>#DIV/0!</v>
      </c>
      <c r="AP198" s="42" t="e">
        <f t="shared" si="66"/>
        <v>#DIV/0!</v>
      </c>
    </row>
    <row r="199" spans="1:42" s="305" customFormat="1" ht="327.75" customHeight="1" x14ac:dyDescent="0.25">
      <c r="A199" s="309" t="s">
        <v>186</v>
      </c>
      <c r="B199" s="549" t="s">
        <v>84</v>
      </c>
      <c r="C199" s="550"/>
      <c r="D199" s="411" t="s">
        <v>352</v>
      </c>
      <c r="E199" s="508" t="s">
        <v>362</v>
      </c>
      <c r="F199" s="551" t="str">
        <f>+Hoja1!C252</f>
        <v>Ejecutar el 100% de las acciones establecidas para la implementación del plan de seguridad de la información en la entidad.</v>
      </c>
      <c r="G199" s="550"/>
      <c r="H199" s="553" t="str">
        <f>+Hoja1!H252</f>
        <v xml:space="preserve">SUSPENSIÓN PREVENTIVA </v>
      </c>
      <c r="I199" s="554"/>
      <c r="J199" s="550"/>
      <c r="K199" s="313">
        <f>+Hoja1!X252</f>
        <v>43981</v>
      </c>
      <c r="L199" s="423" t="s">
        <v>680</v>
      </c>
      <c r="M199" s="438"/>
      <c r="N199" s="316">
        <f>+Hoja1!F252</f>
        <v>6693000</v>
      </c>
      <c r="O199" s="443">
        <f t="shared" si="56"/>
        <v>6693000</v>
      </c>
      <c r="P199" s="555" t="s">
        <v>107</v>
      </c>
      <c r="Q199" s="556"/>
      <c r="R199" s="557"/>
      <c r="S199" s="302" t="s">
        <v>151</v>
      </c>
      <c r="T199" s="303" t="s">
        <v>58</v>
      </c>
      <c r="U199" s="294">
        <v>1</v>
      </c>
      <c r="V199" s="398">
        <f t="shared" si="44"/>
        <v>1</v>
      </c>
      <c r="W199" s="398"/>
      <c r="X199" s="356">
        <f t="shared" si="57"/>
        <v>0</v>
      </c>
      <c r="Y199" s="42">
        <f t="shared" si="58"/>
        <v>0</v>
      </c>
      <c r="Z199" s="311"/>
      <c r="AA199" s="275"/>
      <c r="AB199" s="275"/>
      <c r="AC199" s="356" t="e">
        <f t="shared" si="59"/>
        <v>#DIV/0!</v>
      </c>
      <c r="AD199" s="42" t="e">
        <f t="shared" si="60"/>
        <v>#DIV/0!</v>
      </c>
      <c r="AE199" s="304"/>
      <c r="AF199" s="304"/>
      <c r="AG199" s="356" t="e">
        <f t="shared" si="61"/>
        <v>#DIV/0!</v>
      </c>
      <c r="AH199" s="42" t="e">
        <f t="shared" si="62"/>
        <v>#DIV/0!</v>
      </c>
      <c r="AI199" s="304"/>
      <c r="AJ199" s="304"/>
      <c r="AK199" s="356" t="e">
        <f t="shared" si="63"/>
        <v>#DIV/0!</v>
      </c>
      <c r="AL199" s="42" t="e">
        <f t="shared" si="64"/>
        <v>#DIV/0!</v>
      </c>
      <c r="AM199" s="304"/>
      <c r="AN199" s="304"/>
      <c r="AO199" s="356" t="e">
        <f t="shared" si="65"/>
        <v>#DIV/0!</v>
      </c>
      <c r="AP199" s="42" t="e">
        <f t="shared" si="66"/>
        <v>#DIV/0!</v>
      </c>
    </row>
    <row r="200" spans="1:42" s="305" customFormat="1" ht="327.75" customHeight="1" x14ac:dyDescent="0.25">
      <c r="A200" s="309" t="s">
        <v>186</v>
      </c>
      <c r="B200" s="549" t="s">
        <v>84</v>
      </c>
      <c r="C200" s="550"/>
      <c r="D200" s="413" t="s">
        <v>352</v>
      </c>
      <c r="E200" s="508" t="s">
        <v>362</v>
      </c>
      <c r="F200" s="551" t="s">
        <v>348</v>
      </c>
      <c r="G200" s="550"/>
      <c r="H200" s="553" t="str">
        <f>+Hoja1!H253</f>
        <v>Servicios profesionales para la ejecución de la fase de evaluación del Modelo de Gestión de Seguridad de la Información y la implementación de la Política de Seguridad Digital en la Secretaría</v>
      </c>
      <c r="I200" s="554"/>
      <c r="J200" s="550"/>
      <c r="K200" s="313">
        <f>+Hoja1!X253</f>
        <v>43858</v>
      </c>
      <c r="L200" s="313">
        <f>+Hoja1!AC253</f>
        <v>44188</v>
      </c>
      <c r="M200" s="438"/>
      <c r="N200" s="316">
        <f>+Hoja1!F253</f>
        <v>66930000</v>
      </c>
      <c r="O200" s="443">
        <f t="shared" si="56"/>
        <v>66930000</v>
      </c>
      <c r="P200" s="555" t="s">
        <v>107</v>
      </c>
      <c r="Q200" s="556"/>
      <c r="R200" s="557"/>
      <c r="S200" s="302" t="s">
        <v>151</v>
      </c>
      <c r="T200" s="303" t="s">
        <v>58</v>
      </c>
      <c r="U200" s="294">
        <v>1</v>
      </c>
      <c r="V200" s="398">
        <f t="shared" si="44"/>
        <v>1</v>
      </c>
      <c r="W200" s="398"/>
      <c r="X200" s="356">
        <f t="shared" si="57"/>
        <v>0</v>
      </c>
      <c r="Y200" s="42">
        <f t="shared" si="58"/>
        <v>0</v>
      </c>
      <c r="Z200" s="311"/>
      <c r="AA200" s="275"/>
      <c r="AB200" s="275"/>
      <c r="AC200" s="356" t="e">
        <f t="shared" si="59"/>
        <v>#DIV/0!</v>
      </c>
      <c r="AD200" s="42" t="e">
        <f t="shared" si="60"/>
        <v>#DIV/0!</v>
      </c>
      <c r="AE200" s="304"/>
      <c r="AF200" s="304"/>
      <c r="AG200" s="356" t="e">
        <f t="shared" si="61"/>
        <v>#DIV/0!</v>
      </c>
      <c r="AH200" s="42" t="e">
        <f t="shared" si="62"/>
        <v>#DIV/0!</v>
      </c>
      <c r="AI200" s="304"/>
      <c r="AJ200" s="304"/>
      <c r="AK200" s="356" t="e">
        <f t="shared" si="63"/>
        <v>#DIV/0!</v>
      </c>
      <c r="AL200" s="42" t="e">
        <f t="shared" si="64"/>
        <v>#DIV/0!</v>
      </c>
      <c r="AM200" s="304"/>
      <c r="AN200" s="304"/>
      <c r="AO200" s="356" t="e">
        <f t="shared" si="65"/>
        <v>#DIV/0!</v>
      </c>
      <c r="AP200" s="42" t="e">
        <f t="shared" si="66"/>
        <v>#DIV/0!</v>
      </c>
    </row>
    <row r="201" spans="1:42" s="305" customFormat="1" ht="327.75" customHeight="1" x14ac:dyDescent="0.25">
      <c r="A201" s="309" t="s">
        <v>186</v>
      </c>
      <c r="B201" s="549" t="s">
        <v>84</v>
      </c>
      <c r="C201" s="550"/>
      <c r="D201" s="413" t="s">
        <v>352</v>
      </c>
      <c r="E201" s="508" t="s">
        <v>362</v>
      </c>
      <c r="F201" s="551" t="s">
        <v>348</v>
      </c>
      <c r="G201" s="550"/>
      <c r="H201" s="553" t="str">
        <f>+Hoja1!H254</f>
        <v xml:space="preserve">SUSPENSIÓN PREVENTIVA </v>
      </c>
      <c r="I201" s="554"/>
      <c r="J201" s="550"/>
      <c r="K201" s="313">
        <f>+Hoja1!X254</f>
        <v>43981</v>
      </c>
      <c r="L201" s="423" t="s">
        <v>680</v>
      </c>
      <c r="M201" s="438"/>
      <c r="N201" s="316">
        <f>+Hoja1!F254</f>
        <v>489648000</v>
      </c>
      <c r="O201" s="443">
        <f t="shared" si="56"/>
        <v>489648000</v>
      </c>
      <c r="P201" s="555" t="s">
        <v>107</v>
      </c>
      <c r="Q201" s="556"/>
      <c r="R201" s="557"/>
      <c r="S201" s="302" t="s">
        <v>151</v>
      </c>
      <c r="T201" s="303" t="s">
        <v>58</v>
      </c>
      <c r="U201" s="294">
        <v>1</v>
      </c>
      <c r="V201" s="398">
        <f t="shared" si="44"/>
        <v>1</v>
      </c>
      <c r="W201" s="398"/>
      <c r="X201" s="356">
        <f t="shared" si="57"/>
        <v>0</v>
      </c>
      <c r="Y201" s="42">
        <f t="shared" si="58"/>
        <v>0</v>
      </c>
      <c r="Z201" s="311"/>
      <c r="AA201" s="275"/>
      <c r="AB201" s="275"/>
      <c r="AC201" s="356" t="e">
        <f t="shared" si="59"/>
        <v>#DIV/0!</v>
      </c>
      <c r="AD201" s="42" t="e">
        <f t="shared" si="60"/>
        <v>#DIV/0!</v>
      </c>
      <c r="AE201" s="304"/>
      <c r="AF201" s="304"/>
      <c r="AG201" s="356" t="e">
        <f t="shared" si="61"/>
        <v>#DIV/0!</v>
      </c>
      <c r="AH201" s="42" t="e">
        <f t="shared" si="62"/>
        <v>#DIV/0!</v>
      </c>
      <c r="AI201" s="304"/>
      <c r="AJ201" s="304"/>
      <c r="AK201" s="356" t="e">
        <f t="shared" si="63"/>
        <v>#DIV/0!</v>
      </c>
      <c r="AL201" s="42" t="e">
        <f t="shared" si="64"/>
        <v>#DIV/0!</v>
      </c>
      <c r="AM201" s="304"/>
      <c r="AN201" s="304"/>
      <c r="AO201" s="356" t="e">
        <f t="shared" si="65"/>
        <v>#DIV/0!</v>
      </c>
      <c r="AP201" s="42" t="e">
        <f t="shared" si="66"/>
        <v>#DIV/0!</v>
      </c>
    </row>
    <row r="202" spans="1:42" s="305" customFormat="1" ht="327.75" customHeight="1" x14ac:dyDescent="0.25">
      <c r="A202" s="309" t="s">
        <v>186</v>
      </c>
      <c r="B202" s="549" t="s">
        <v>84</v>
      </c>
      <c r="C202" s="550"/>
      <c r="D202" s="411" t="s">
        <v>1322</v>
      </c>
      <c r="E202" s="508" t="s">
        <v>362</v>
      </c>
      <c r="F202" s="551" t="s">
        <v>350</v>
      </c>
      <c r="G202" s="552"/>
      <c r="H202" s="553" t="str">
        <f>+Hoja1!H377</f>
        <v>Servicios profesionales para apoyar el cumplimiento de compromisos de la SCRD con la Política de Gobierno Digital y como habilitadora de arquitectura de TI del estado colombiano</v>
      </c>
      <c r="I202" s="554"/>
      <c r="J202" s="550"/>
      <c r="K202" s="313">
        <f>+Hoja1!X377</f>
        <v>43858</v>
      </c>
      <c r="L202" s="313">
        <f>+Hoja1!AC377</f>
        <v>44188</v>
      </c>
      <c r="M202" s="438"/>
      <c r="N202" s="316">
        <f>+Hoja1!F377</f>
        <v>102886364</v>
      </c>
      <c r="O202" s="443">
        <f t="shared" si="56"/>
        <v>102886364</v>
      </c>
      <c r="P202" s="555" t="s">
        <v>107</v>
      </c>
      <c r="Q202" s="556"/>
      <c r="R202" s="557"/>
      <c r="S202" s="302" t="s">
        <v>151</v>
      </c>
      <c r="T202" s="303" t="s">
        <v>58</v>
      </c>
      <c r="U202" s="294">
        <v>1</v>
      </c>
      <c r="V202" s="398">
        <f t="shared" si="44"/>
        <v>1</v>
      </c>
      <c r="W202" s="398"/>
      <c r="X202" s="356">
        <f t="shared" si="57"/>
        <v>0</v>
      </c>
      <c r="Y202" s="42">
        <f t="shared" si="58"/>
        <v>0</v>
      </c>
      <c r="Z202" s="311"/>
      <c r="AA202" s="275"/>
      <c r="AB202" s="275"/>
      <c r="AC202" s="356" t="e">
        <f t="shared" si="59"/>
        <v>#DIV/0!</v>
      </c>
      <c r="AD202" s="42" t="e">
        <f t="shared" si="60"/>
        <v>#DIV/0!</v>
      </c>
      <c r="AE202" s="304"/>
      <c r="AF202" s="304"/>
      <c r="AG202" s="356" t="e">
        <f t="shared" si="61"/>
        <v>#DIV/0!</v>
      </c>
      <c r="AH202" s="42" t="e">
        <f t="shared" si="62"/>
        <v>#DIV/0!</v>
      </c>
      <c r="AI202" s="304"/>
      <c r="AJ202" s="304"/>
      <c r="AK202" s="356" t="e">
        <f t="shared" si="63"/>
        <v>#DIV/0!</v>
      </c>
      <c r="AL202" s="42" t="e">
        <f t="shared" si="64"/>
        <v>#DIV/0!</v>
      </c>
      <c r="AM202" s="304"/>
      <c r="AN202" s="304"/>
      <c r="AO202" s="356" t="e">
        <f t="shared" si="65"/>
        <v>#DIV/0!</v>
      </c>
      <c r="AP202" s="42" t="e">
        <f t="shared" si="66"/>
        <v>#DIV/0!</v>
      </c>
    </row>
    <row r="203" spans="1:42" s="305" customFormat="1" ht="327.75" customHeight="1" x14ac:dyDescent="0.25">
      <c r="A203" s="309" t="s">
        <v>186</v>
      </c>
      <c r="B203" s="549" t="s">
        <v>84</v>
      </c>
      <c r="C203" s="550"/>
      <c r="D203" s="411" t="s">
        <v>1322</v>
      </c>
      <c r="E203" s="508" t="s">
        <v>362</v>
      </c>
      <c r="F203" s="551" t="s">
        <v>350</v>
      </c>
      <c r="G203" s="552"/>
      <c r="H203" s="553" t="str">
        <f>+Hoja1!H378</f>
        <v>Servicios profesionales para el mantenimiento, soporte, mejoramiento y desarrollo de nuevas funcionalidades de aplicativos para potenciar actividades misionales de la Secretaría</v>
      </c>
      <c r="I203" s="554"/>
      <c r="J203" s="550"/>
      <c r="K203" s="313">
        <f>+Hoja1!X378</f>
        <v>43858</v>
      </c>
      <c r="L203" s="313">
        <f>+Hoja1!AC378</f>
        <v>44188</v>
      </c>
      <c r="M203" s="438"/>
      <c r="N203" s="316">
        <f>+Hoja1!F378</f>
        <v>62160000</v>
      </c>
      <c r="O203" s="443">
        <f t="shared" si="56"/>
        <v>62160000</v>
      </c>
      <c r="P203" s="555" t="s">
        <v>107</v>
      </c>
      <c r="Q203" s="556"/>
      <c r="R203" s="557"/>
      <c r="S203" s="302" t="s">
        <v>151</v>
      </c>
      <c r="T203" s="303" t="s">
        <v>58</v>
      </c>
      <c r="U203" s="294">
        <v>1</v>
      </c>
      <c r="V203" s="398">
        <f t="shared" si="44"/>
        <v>1</v>
      </c>
      <c r="W203" s="398"/>
      <c r="X203" s="356">
        <f t="shared" si="57"/>
        <v>0</v>
      </c>
      <c r="Y203" s="42">
        <f t="shared" si="58"/>
        <v>0</v>
      </c>
      <c r="Z203" s="311"/>
      <c r="AA203" s="275"/>
      <c r="AB203" s="275"/>
      <c r="AC203" s="356" t="e">
        <f t="shared" si="59"/>
        <v>#DIV/0!</v>
      </c>
      <c r="AD203" s="42" t="e">
        <f t="shared" si="60"/>
        <v>#DIV/0!</v>
      </c>
      <c r="AE203" s="304"/>
      <c r="AF203" s="304"/>
      <c r="AG203" s="356" t="e">
        <f t="shared" si="61"/>
        <v>#DIV/0!</v>
      </c>
      <c r="AH203" s="42" t="e">
        <f t="shared" si="62"/>
        <v>#DIV/0!</v>
      </c>
      <c r="AI203" s="304"/>
      <c r="AJ203" s="304"/>
      <c r="AK203" s="356" t="e">
        <f t="shared" si="63"/>
        <v>#DIV/0!</v>
      </c>
      <c r="AL203" s="42" t="e">
        <f t="shared" si="64"/>
        <v>#DIV/0!</v>
      </c>
      <c r="AM203" s="304"/>
      <c r="AN203" s="304"/>
      <c r="AO203" s="356" t="e">
        <f t="shared" si="65"/>
        <v>#DIV/0!</v>
      </c>
      <c r="AP203" s="42" t="e">
        <f t="shared" si="66"/>
        <v>#DIV/0!</v>
      </c>
    </row>
    <row r="204" spans="1:42" s="305" customFormat="1" ht="327.75" customHeight="1" x14ac:dyDescent="0.25">
      <c r="A204" s="309" t="s">
        <v>186</v>
      </c>
      <c r="B204" s="549" t="s">
        <v>84</v>
      </c>
      <c r="C204" s="550"/>
      <c r="D204" s="411" t="s">
        <v>1322</v>
      </c>
      <c r="E204" s="508" t="s">
        <v>362</v>
      </c>
      <c r="F204" s="551" t="s">
        <v>350</v>
      </c>
      <c r="G204" s="552"/>
      <c r="H204" s="553" t="str">
        <f>+Hoja1!H379</f>
        <v xml:space="preserve">SUSPENSIÓN PREVENTIVA </v>
      </c>
      <c r="I204" s="554"/>
      <c r="J204" s="550"/>
      <c r="K204" s="313">
        <f>+Hoja1!X379</f>
        <v>43981</v>
      </c>
      <c r="L204" s="423" t="s">
        <v>680</v>
      </c>
      <c r="M204" s="439"/>
      <c r="N204" s="316">
        <f>+Hoja1!F379</f>
        <v>16504636</v>
      </c>
      <c r="O204" s="443">
        <f t="shared" si="56"/>
        <v>16504636</v>
      </c>
      <c r="P204" s="555" t="s">
        <v>107</v>
      </c>
      <c r="Q204" s="556"/>
      <c r="R204" s="557"/>
      <c r="S204" s="302" t="s">
        <v>151</v>
      </c>
      <c r="T204" s="303" t="s">
        <v>58</v>
      </c>
      <c r="U204" s="294">
        <v>1</v>
      </c>
      <c r="V204" s="398">
        <f t="shared" si="44"/>
        <v>1</v>
      </c>
      <c r="W204" s="398"/>
      <c r="X204" s="356">
        <f t="shared" si="45"/>
        <v>0</v>
      </c>
      <c r="Y204" s="42">
        <f t="shared" si="46"/>
        <v>0</v>
      </c>
      <c r="Z204" s="311"/>
      <c r="AA204" s="275"/>
      <c r="AB204" s="275"/>
      <c r="AC204" s="356" t="e">
        <f t="shared" si="47"/>
        <v>#DIV/0!</v>
      </c>
      <c r="AD204" s="42" t="e">
        <f t="shared" si="48"/>
        <v>#DIV/0!</v>
      </c>
      <c r="AE204" s="304"/>
      <c r="AF204" s="304"/>
      <c r="AG204" s="356" t="e">
        <f t="shared" si="49"/>
        <v>#DIV/0!</v>
      </c>
      <c r="AH204" s="42" t="e">
        <f t="shared" si="50"/>
        <v>#DIV/0!</v>
      </c>
      <c r="AI204" s="304"/>
      <c r="AJ204" s="304"/>
      <c r="AK204" s="356" t="e">
        <f t="shared" si="51"/>
        <v>#DIV/0!</v>
      </c>
      <c r="AL204" s="42" t="e">
        <f t="shared" si="52"/>
        <v>#DIV/0!</v>
      </c>
      <c r="AM204" s="304"/>
      <c r="AN204" s="304"/>
      <c r="AO204" s="356" t="e">
        <f t="shared" si="53"/>
        <v>#DIV/0!</v>
      </c>
      <c r="AP204" s="42" t="e">
        <f t="shared" si="54"/>
        <v>#DIV/0!</v>
      </c>
    </row>
    <row r="205" spans="1:42" s="305" customFormat="1" ht="244.5" customHeight="1" x14ac:dyDescent="0.25">
      <c r="A205" s="309" t="s">
        <v>168</v>
      </c>
      <c r="B205" s="549" t="s">
        <v>84</v>
      </c>
      <c r="C205" s="550"/>
      <c r="D205" s="413" t="s">
        <v>91</v>
      </c>
      <c r="E205" s="506" t="s">
        <v>680</v>
      </c>
      <c r="F205" s="558" t="s">
        <v>680</v>
      </c>
      <c r="G205" s="550"/>
      <c r="H205" s="578" t="str">
        <f>+Hoja1!H214</f>
        <v>Desarrollo de actividades de bienestar y/o estímulo para los servidores de la SCRD</v>
      </c>
      <c r="I205" s="554"/>
      <c r="J205" s="550"/>
      <c r="K205" s="313">
        <f>+Hoja1!X214</f>
        <v>43892</v>
      </c>
      <c r="L205" s="313">
        <f>K205+360</f>
        <v>44252</v>
      </c>
      <c r="M205" s="439"/>
      <c r="N205" s="316">
        <f>+Hoja1!F214</f>
        <v>108080000</v>
      </c>
      <c r="O205" s="443">
        <v>0</v>
      </c>
      <c r="P205" s="555" t="s">
        <v>107</v>
      </c>
      <c r="Q205" s="556"/>
      <c r="R205" s="557"/>
      <c r="S205" s="302" t="s">
        <v>151</v>
      </c>
      <c r="T205" s="303" t="s">
        <v>58</v>
      </c>
      <c r="U205" s="294">
        <v>1</v>
      </c>
      <c r="V205" s="398">
        <f t="shared" si="44"/>
        <v>1</v>
      </c>
      <c r="W205" s="398"/>
      <c r="X205" s="356">
        <f t="shared" si="45"/>
        <v>0</v>
      </c>
      <c r="Y205" s="42">
        <f t="shared" si="46"/>
        <v>0</v>
      </c>
      <c r="Z205" s="311"/>
      <c r="AA205" s="275"/>
      <c r="AB205" s="275"/>
      <c r="AC205" s="356" t="e">
        <f t="shared" si="47"/>
        <v>#DIV/0!</v>
      </c>
      <c r="AD205" s="42" t="e">
        <f t="shared" si="48"/>
        <v>#DIV/0!</v>
      </c>
      <c r="AE205" s="304"/>
      <c r="AF205" s="304"/>
      <c r="AG205" s="356" t="e">
        <f t="shared" si="49"/>
        <v>#DIV/0!</v>
      </c>
      <c r="AH205" s="42" t="e">
        <f t="shared" si="50"/>
        <v>#DIV/0!</v>
      </c>
      <c r="AI205" s="304"/>
      <c r="AJ205" s="304"/>
      <c r="AK205" s="356" t="e">
        <f t="shared" si="51"/>
        <v>#DIV/0!</v>
      </c>
      <c r="AL205" s="42" t="e">
        <f t="shared" si="52"/>
        <v>#DIV/0!</v>
      </c>
      <c r="AM205" s="304"/>
      <c r="AN205" s="304"/>
      <c r="AO205" s="356" t="e">
        <f t="shared" si="53"/>
        <v>#DIV/0!</v>
      </c>
      <c r="AP205" s="42" t="e">
        <f t="shared" si="54"/>
        <v>#DIV/0!</v>
      </c>
    </row>
    <row r="206" spans="1:42" s="305" customFormat="1" ht="194.25" customHeight="1" x14ac:dyDescent="0.25">
      <c r="A206" s="309" t="s">
        <v>168</v>
      </c>
      <c r="B206" s="549" t="s">
        <v>84</v>
      </c>
      <c r="C206" s="550"/>
      <c r="D206" s="413" t="s">
        <v>91</v>
      </c>
      <c r="E206" s="506" t="s">
        <v>680</v>
      </c>
      <c r="F206" s="558" t="s">
        <v>680</v>
      </c>
      <c r="G206" s="550"/>
      <c r="H206" s="578" t="str">
        <f>+Hoja1!H215</f>
        <v>Desarrollo de actividades de capacitación para los funcionarios de la SCRD</v>
      </c>
      <c r="I206" s="554"/>
      <c r="J206" s="550"/>
      <c r="K206" s="313">
        <f>+Hoja1!X215</f>
        <v>43892</v>
      </c>
      <c r="L206" s="313">
        <f>K206+360</f>
        <v>44252</v>
      </c>
      <c r="M206" s="439"/>
      <c r="N206" s="316">
        <f>+Hoja1!F215</f>
        <v>41052000</v>
      </c>
      <c r="O206" s="443">
        <v>0</v>
      </c>
      <c r="P206" s="555" t="s">
        <v>107</v>
      </c>
      <c r="Q206" s="556"/>
      <c r="R206" s="557"/>
      <c r="S206" s="302" t="s">
        <v>151</v>
      </c>
      <c r="T206" s="303" t="s">
        <v>58</v>
      </c>
      <c r="U206" s="294">
        <v>1</v>
      </c>
      <c r="V206" s="398">
        <f t="shared" si="44"/>
        <v>1</v>
      </c>
      <c r="W206" s="398"/>
      <c r="X206" s="356">
        <f t="shared" si="45"/>
        <v>0</v>
      </c>
      <c r="Y206" s="42">
        <f t="shared" si="46"/>
        <v>0</v>
      </c>
      <c r="Z206" s="311"/>
      <c r="AA206" s="275"/>
      <c r="AB206" s="275"/>
      <c r="AC206" s="356" t="e">
        <f t="shared" si="47"/>
        <v>#DIV/0!</v>
      </c>
      <c r="AD206" s="42" t="e">
        <f t="shared" si="48"/>
        <v>#DIV/0!</v>
      </c>
      <c r="AE206" s="304"/>
      <c r="AF206" s="304"/>
      <c r="AG206" s="356" t="e">
        <f t="shared" si="49"/>
        <v>#DIV/0!</v>
      </c>
      <c r="AH206" s="42" t="e">
        <f t="shared" si="50"/>
        <v>#DIV/0!</v>
      </c>
      <c r="AI206" s="304"/>
      <c r="AJ206" s="304"/>
      <c r="AK206" s="356" t="e">
        <f t="shared" si="51"/>
        <v>#DIV/0!</v>
      </c>
      <c r="AL206" s="42" t="e">
        <f t="shared" si="52"/>
        <v>#DIV/0!</v>
      </c>
      <c r="AM206" s="304"/>
      <c r="AN206" s="304"/>
      <c r="AO206" s="356" t="e">
        <f t="shared" si="53"/>
        <v>#DIV/0!</v>
      </c>
      <c r="AP206" s="42" t="e">
        <f t="shared" si="54"/>
        <v>#DIV/0!</v>
      </c>
    </row>
    <row r="207" spans="1:42" s="305" customFormat="1" ht="194.25" customHeight="1" x14ac:dyDescent="0.25">
      <c r="A207" s="309" t="s">
        <v>168</v>
      </c>
      <c r="B207" s="549" t="s">
        <v>84</v>
      </c>
      <c r="C207" s="550"/>
      <c r="D207" s="413" t="s">
        <v>91</v>
      </c>
      <c r="E207" s="506" t="s">
        <v>680</v>
      </c>
      <c r="F207" s="507" t="s">
        <v>680</v>
      </c>
      <c r="G207" s="393"/>
      <c r="H207" s="578" t="str">
        <f>+Hoja1!H223</f>
        <v>Servicios profesionales para apoyar el diseño y la ejecución de actividades relacionadas con Gestión de Cambio y Clima Organizacional</v>
      </c>
      <c r="I207" s="554"/>
      <c r="J207" s="550"/>
      <c r="K207" s="313">
        <f>+Hoja1!X223</f>
        <v>43858</v>
      </c>
      <c r="L207" s="313">
        <f>K207+360</f>
        <v>44218</v>
      </c>
      <c r="M207" s="439"/>
      <c r="N207" s="316">
        <f>+Hoja1!F223</f>
        <v>94000000</v>
      </c>
      <c r="O207" s="443">
        <v>0</v>
      </c>
      <c r="P207" s="555" t="s">
        <v>107</v>
      </c>
      <c r="Q207" s="556"/>
      <c r="R207" s="557"/>
      <c r="S207" s="302" t="s">
        <v>151</v>
      </c>
      <c r="T207" s="303" t="s">
        <v>58</v>
      </c>
      <c r="U207" s="294">
        <v>1</v>
      </c>
      <c r="V207" s="398">
        <f t="shared" si="44"/>
        <v>1</v>
      </c>
      <c r="W207" s="398"/>
      <c r="X207" s="356">
        <f t="shared" si="45"/>
        <v>0</v>
      </c>
      <c r="Y207" s="42">
        <f t="shared" si="46"/>
        <v>0</v>
      </c>
      <c r="Z207" s="311"/>
      <c r="AA207" s="275"/>
      <c r="AB207" s="275"/>
      <c r="AC207" s="356" t="e">
        <f t="shared" si="47"/>
        <v>#DIV/0!</v>
      </c>
      <c r="AD207" s="42" t="e">
        <f t="shared" si="48"/>
        <v>#DIV/0!</v>
      </c>
      <c r="AE207" s="304"/>
      <c r="AF207" s="304"/>
      <c r="AG207" s="356" t="e">
        <f t="shared" si="49"/>
        <v>#DIV/0!</v>
      </c>
      <c r="AH207" s="42" t="e">
        <f t="shared" si="50"/>
        <v>#DIV/0!</v>
      </c>
      <c r="AI207" s="304"/>
      <c r="AJ207" s="304"/>
      <c r="AK207" s="356" t="e">
        <f t="shared" si="51"/>
        <v>#DIV/0!</v>
      </c>
      <c r="AL207" s="42" t="e">
        <f t="shared" si="52"/>
        <v>#DIV/0!</v>
      </c>
      <c r="AM207" s="304"/>
      <c r="AN207" s="304"/>
      <c r="AO207" s="356" t="e">
        <f t="shared" si="53"/>
        <v>#DIV/0!</v>
      </c>
      <c r="AP207" s="42" t="e">
        <f t="shared" si="54"/>
        <v>#DIV/0!</v>
      </c>
    </row>
    <row r="208" spans="1:42" s="305" customFormat="1" ht="194.25" customHeight="1" x14ac:dyDescent="0.25">
      <c r="A208" s="309" t="s">
        <v>168</v>
      </c>
      <c r="B208" s="549" t="s">
        <v>84</v>
      </c>
      <c r="C208" s="550"/>
      <c r="D208" s="413" t="s">
        <v>91</v>
      </c>
      <c r="E208" s="506" t="s">
        <v>680</v>
      </c>
      <c r="F208" s="507" t="s">
        <v>680</v>
      </c>
      <c r="G208" s="393"/>
      <c r="H208" s="578" t="str">
        <f>+Hoja1!H230</f>
        <v>Desarrollo de estrategias que preserven la salud en los puestos de trabajo y espacios de la SCRD</v>
      </c>
      <c r="I208" s="554"/>
      <c r="J208" s="550"/>
      <c r="K208" s="313">
        <f>+Hoja1!X230</f>
        <v>43892</v>
      </c>
      <c r="L208" s="313">
        <f>K208+360</f>
        <v>44252</v>
      </c>
      <c r="M208" s="439"/>
      <c r="N208" s="316">
        <f>+Hoja1!F230</f>
        <v>58851000</v>
      </c>
      <c r="O208" s="443">
        <v>0</v>
      </c>
      <c r="P208" s="555" t="s">
        <v>107</v>
      </c>
      <c r="Q208" s="556"/>
      <c r="R208" s="557"/>
      <c r="S208" s="302" t="s">
        <v>151</v>
      </c>
      <c r="T208" s="303" t="s">
        <v>58</v>
      </c>
      <c r="U208" s="294">
        <v>1</v>
      </c>
      <c r="V208" s="398">
        <f t="shared" si="44"/>
        <v>1</v>
      </c>
      <c r="W208" s="398"/>
      <c r="X208" s="356">
        <f t="shared" si="45"/>
        <v>0</v>
      </c>
      <c r="Y208" s="42">
        <f t="shared" si="46"/>
        <v>0</v>
      </c>
      <c r="Z208" s="311"/>
      <c r="AA208" s="275"/>
      <c r="AB208" s="275"/>
      <c r="AC208" s="356" t="e">
        <f t="shared" si="47"/>
        <v>#DIV/0!</v>
      </c>
      <c r="AD208" s="42" t="e">
        <f t="shared" si="48"/>
        <v>#DIV/0!</v>
      </c>
      <c r="AE208" s="304"/>
      <c r="AF208" s="304"/>
      <c r="AG208" s="356" t="e">
        <f t="shared" si="49"/>
        <v>#DIV/0!</v>
      </c>
      <c r="AH208" s="42" t="e">
        <f t="shared" si="50"/>
        <v>#DIV/0!</v>
      </c>
      <c r="AI208" s="304"/>
      <c r="AJ208" s="304"/>
      <c r="AK208" s="356" t="e">
        <f t="shared" si="51"/>
        <v>#DIV/0!</v>
      </c>
      <c r="AL208" s="42" t="e">
        <f t="shared" si="52"/>
        <v>#DIV/0!</v>
      </c>
      <c r="AM208" s="304"/>
      <c r="AN208" s="304"/>
      <c r="AO208" s="356" t="e">
        <f t="shared" si="53"/>
        <v>#DIV/0!</v>
      </c>
      <c r="AP208" s="42" t="e">
        <f t="shared" si="54"/>
        <v>#DIV/0!</v>
      </c>
    </row>
    <row r="209" spans="1:42" s="305" customFormat="1" ht="194.25" customHeight="1" x14ac:dyDescent="0.25">
      <c r="A209" s="309" t="s">
        <v>168</v>
      </c>
      <c r="B209" s="549" t="s">
        <v>84</v>
      </c>
      <c r="C209" s="550"/>
      <c r="D209" s="413" t="s">
        <v>91</v>
      </c>
      <c r="E209" s="506" t="s">
        <v>680</v>
      </c>
      <c r="F209" s="507" t="s">
        <v>680</v>
      </c>
      <c r="G209" s="393"/>
      <c r="H209" s="578" t="str">
        <f>+Hoja1!H242</f>
        <v>Servicio de logística para eventos y actividades de la SCRD</v>
      </c>
      <c r="I209" s="554"/>
      <c r="J209" s="550"/>
      <c r="K209" s="313">
        <f>+Hoja1!X242</f>
        <v>43892</v>
      </c>
      <c r="L209" s="313">
        <f>K209+360</f>
        <v>44252</v>
      </c>
      <c r="M209" s="439"/>
      <c r="N209" s="316">
        <f>+Hoja1!F242</f>
        <v>42000000</v>
      </c>
      <c r="O209" s="443">
        <v>0</v>
      </c>
      <c r="P209" s="555" t="s">
        <v>107</v>
      </c>
      <c r="Q209" s="556"/>
      <c r="R209" s="557"/>
      <c r="S209" s="302" t="s">
        <v>151</v>
      </c>
      <c r="T209" s="303" t="s">
        <v>58</v>
      </c>
      <c r="U209" s="294">
        <v>1</v>
      </c>
      <c r="V209" s="398">
        <f t="shared" si="44"/>
        <v>1</v>
      </c>
      <c r="W209" s="398"/>
      <c r="X209" s="356">
        <f t="shared" si="45"/>
        <v>0</v>
      </c>
      <c r="Y209" s="42">
        <f t="shared" si="46"/>
        <v>0</v>
      </c>
      <c r="Z209" s="311"/>
      <c r="AA209" s="275"/>
      <c r="AB209" s="275"/>
      <c r="AC209" s="356" t="e">
        <f t="shared" si="47"/>
        <v>#DIV/0!</v>
      </c>
      <c r="AD209" s="42" t="e">
        <f t="shared" si="48"/>
        <v>#DIV/0!</v>
      </c>
      <c r="AE209" s="304"/>
      <c r="AF209" s="304"/>
      <c r="AG209" s="356" t="e">
        <f t="shared" si="49"/>
        <v>#DIV/0!</v>
      </c>
      <c r="AH209" s="42" t="e">
        <f t="shared" si="50"/>
        <v>#DIV/0!</v>
      </c>
      <c r="AI209" s="304"/>
      <c r="AJ209" s="304"/>
      <c r="AK209" s="356" t="e">
        <f t="shared" si="51"/>
        <v>#DIV/0!</v>
      </c>
      <c r="AL209" s="42" t="e">
        <f t="shared" si="52"/>
        <v>#DIV/0!</v>
      </c>
      <c r="AM209" s="304"/>
      <c r="AN209" s="304"/>
      <c r="AO209" s="356" t="e">
        <f t="shared" si="53"/>
        <v>#DIV/0!</v>
      </c>
      <c r="AP209" s="42" t="e">
        <f t="shared" si="54"/>
        <v>#DIV/0!</v>
      </c>
    </row>
    <row r="210" spans="1:42" s="305" customFormat="1" ht="213.75" customHeight="1" x14ac:dyDescent="0.25">
      <c r="A210" s="309" t="s">
        <v>78</v>
      </c>
      <c r="B210" s="549" t="s">
        <v>84</v>
      </c>
      <c r="C210" s="550"/>
      <c r="D210" s="411" t="s">
        <v>94</v>
      </c>
      <c r="E210" s="412" t="s">
        <v>158</v>
      </c>
      <c r="F210" s="551" t="s">
        <v>1605</v>
      </c>
      <c r="G210" s="550"/>
      <c r="H210" s="553" t="str">
        <f>+Hoja1!H173</f>
        <v>Servicios profesionales para apoyar la elaboración y actualización de los instrumentos archivísticos establecidos en el marco normativo de  gestión documental del orden nacional y distrital.</v>
      </c>
      <c r="I210" s="613"/>
      <c r="J210" s="614"/>
      <c r="K210" s="313">
        <f>+Hoja1!X173</f>
        <v>43858</v>
      </c>
      <c r="L210" s="313">
        <f>+Hoja1!AC173</f>
        <v>44188</v>
      </c>
      <c r="M210" s="435"/>
      <c r="N210" s="316">
        <f>+Hoja1!F173</f>
        <v>45944000</v>
      </c>
      <c r="O210" s="443"/>
      <c r="P210" s="555" t="s">
        <v>107</v>
      </c>
      <c r="Q210" s="556"/>
      <c r="R210" s="557"/>
      <c r="S210" s="302" t="s">
        <v>151</v>
      </c>
      <c r="T210" s="303" t="s">
        <v>58</v>
      </c>
      <c r="U210" s="294">
        <v>1</v>
      </c>
      <c r="V210" s="398">
        <f t="shared" si="44"/>
        <v>1</v>
      </c>
      <c r="W210" s="398"/>
      <c r="X210" s="356">
        <f t="shared" si="45"/>
        <v>0</v>
      </c>
      <c r="Y210" s="42">
        <f t="shared" si="46"/>
        <v>0</v>
      </c>
      <c r="Z210" s="311"/>
      <c r="AA210" s="275"/>
      <c r="AB210" s="275"/>
      <c r="AC210" s="356" t="e">
        <f t="shared" si="47"/>
        <v>#DIV/0!</v>
      </c>
      <c r="AD210" s="42" t="e">
        <f t="shared" si="48"/>
        <v>#DIV/0!</v>
      </c>
      <c r="AE210" s="304"/>
      <c r="AF210" s="304"/>
      <c r="AG210" s="356" t="e">
        <f t="shared" si="49"/>
        <v>#DIV/0!</v>
      </c>
      <c r="AH210" s="42" t="e">
        <f t="shared" si="50"/>
        <v>#DIV/0!</v>
      </c>
      <c r="AI210" s="304"/>
      <c r="AJ210" s="304"/>
      <c r="AK210" s="356" t="e">
        <f t="shared" si="51"/>
        <v>#DIV/0!</v>
      </c>
      <c r="AL210" s="42" t="e">
        <f t="shared" si="52"/>
        <v>#DIV/0!</v>
      </c>
      <c r="AM210" s="304"/>
      <c r="AN210" s="304"/>
      <c r="AO210" s="356" t="e">
        <f t="shared" si="53"/>
        <v>#DIV/0!</v>
      </c>
      <c r="AP210" s="42" t="e">
        <f t="shared" si="54"/>
        <v>#DIV/0!</v>
      </c>
    </row>
    <row r="211" spans="1:42" s="305" customFormat="1" ht="213.75" customHeight="1" x14ac:dyDescent="0.25">
      <c r="A211" s="309" t="s">
        <v>78</v>
      </c>
      <c r="B211" s="549" t="s">
        <v>84</v>
      </c>
      <c r="C211" s="550"/>
      <c r="D211" s="411" t="s">
        <v>94</v>
      </c>
      <c r="E211" s="412" t="s">
        <v>158</v>
      </c>
      <c r="F211" s="551" t="s">
        <v>1605</v>
      </c>
      <c r="G211" s="550"/>
      <c r="H211" s="553" t="str">
        <f>+Hoja1!H174</f>
        <v>Servicios profesionales para la elaboración de documentos técnicos de gestión de archivo que demandan conocimiento especializado.</v>
      </c>
      <c r="I211" s="613"/>
      <c r="J211" s="614"/>
      <c r="K211" s="313">
        <f>+Hoja1!X174</f>
        <v>43955</v>
      </c>
      <c r="L211" s="313">
        <f>+Hoja1!AC174</f>
        <v>44105</v>
      </c>
      <c r="M211" s="435"/>
      <c r="N211" s="316">
        <f>+Hoja1!F174</f>
        <v>22500000</v>
      </c>
      <c r="O211" s="443"/>
      <c r="P211" s="555" t="s">
        <v>107</v>
      </c>
      <c r="Q211" s="556"/>
      <c r="R211" s="557"/>
      <c r="S211" s="302" t="s">
        <v>151</v>
      </c>
      <c r="T211" s="303" t="s">
        <v>58</v>
      </c>
      <c r="U211" s="294">
        <v>1</v>
      </c>
      <c r="V211" s="398">
        <f t="shared" si="44"/>
        <v>1</v>
      </c>
      <c r="W211" s="398"/>
      <c r="X211" s="356">
        <f t="shared" si="45"/>
        <v>0</v>
      </c>
      <c r="Y211" s="42">
        <f t="shared" si="46"/>
        <v>0</v>
      </c>
      <c r="Z211" s="311"/>
      <c r="AA211" s="275"/>
      <c r="AB211" s="275"/>
      <c r="AC211" s="356" t="e">
        <f t="shared" si="47"/>
        <v>#DIV/0!</v>
      </c>
      <c r="AD211" s="42" t="e">
        <f t="shared" si="48"/>
        <v>#DIV/0!</v>
      </c>
      <c r="AE211" s="304"/>
      <c r="AF211" s="304"/>
      <c r="AG211" s="356" t="e">
        <f t="shared" si="49"/>
        <v>#DIV/0!</v>
      </c>
      <c r="AH211" s="42" t="e">
        <f t="shared" si="50"/>
        <v>#DIV/0!</v>
      </c>
      <c r="AI211" s="304"/>
      <c r="AJ211" s="304"/>
      <c r="AK211" s="356" t="e">
        <f t="shared" si="51"/>
        <v>#DIV/0!</v>
      </c>
      <c r="AL211" s="42" t="e">
        <f t="shared" si="52"/>
        <v>#DIV/0!</v>
      </c>
      <c r="AM211" s="304"/>
      <c r="AN211" s="304"/>
      <c r="AO211" s="356" t="e">
        <f t="shared" si="53"/>
        <v>#DIV/0!</v>
      </c>
      <c r="AP211" s="42" t="e">
        <f t="shared" si="54"/>
        <v>#DIV/0!</v>
      </c>
    </row>
    <row r="212" spans="1:42" s="305" customFormat="1" ht="213.75" customHeight="1" x14ac:dyDescent="0.25">
      <c r="A212" s="309" t="s">
        <v>78</v>
      </c>
      <c r="B212" s="549" t="s">
        <v>84</v>
      </c>
      <c r="C212" s="550"/>
      <c r="D212" s="411" t="s">
        <v>94</v>
      </c>
      <c r="E212" s="412" t="s">
        <v>158</v>
      </c>
      <c r="F212" s="551" t="s">
        <v>1605</v>
      </c>
      <c r="G212" s="550"/>
      <c r="H212" s="553" t="str">
        <f>+Hoja1!H175</f>
        <v>Servicios profesionales para la restauración de documentos de valor histórico y para la elaboración de documentos técnicos de gestión de archivo que demandan conocimiento profesional.</v>
      </c>
      <c r="I212" s="613"/>
      <c r="J212" s="614"/>
      <c r="K212" s="317">
        <f>+Hoja1!X175</f>
        <v>43955</v>
      </c>
      <c r="L212" s="313">
        <f>+Hoja1!AC175</f>
        <v>44135</v>
      </c>
      <c r="M212" s="435"/>
      <c r="N212" s="316">
        <f>+Hoja1!F175</f>
        <v>33000000</v>
      </c>
      <c r="O212" s="443"/>
      <c r="P212" s="555" t="s">
        <v>107</v>
      </c>
      <c r="Q212" s="556"/>
      <c r="R212" s="557"/>
      <c r="S212" s="302" t="s">
        <v>151</v>
      </c>
      <c r="T212" s="303" t="s">
        <v>58</v>
      </c>
      <c r="U212" s="294">
        <v>1</v>
      </c>
      <c r="V212" s="398">
        <f t="shared" si="44"/>
        <v>1</v>
      </c>
      <c r="W212" s="398"/>
      <c r="X212" s="356">
        <f t="shared" si="45"/>
        <v>0</v>
      </c>
      <c r="Y212" s="42">
        <f t="shared" si="46"/>
        <v>0</v>
      </c>
      <c r="Z212" s="311"/>
      <c r="AA212" s="275"/>
      <c r="AB212" s="275"/>
      <c r="AC212" s="356" t="e">
        <f t="shared" si="47"/>
        <v>#DIV/0!</v>
      </c>
      <c r="AD212" s="42" t="e">
        <f t="shared" si="48"/>
        <v>#DIV/0!</v>
      </c>
      <c r="AE212" s="304"/>
      <c r="AF212" s="304"/>
      <c r="AG212" s="356" t="e">
        <f t="shared" si="49"/>
        <v>#DIV/0!</v>
      </c>
      <c r="AH212" s="42" t="e">
        <f t="shared" si="50"/>
        <v>#DIV/0!</v>
      </c>
      <c r="AI212" s="304"/>
      <c r="AJ212" s="304"/>
      <c r="AK212" s="356" t="e">
        <f t="shared" si="51"/>
        <v>#DIV/0!</v>
      </c>
      <c r="AL212" s="42" t="e">
        <f t="shared" si="52"/>
        <v>#DIV/0!</v>
      </c>
      <c r="AM212" s="304"/>
      <c r="AN212" s="304"/>
      <c r="AO212" s="356" t="e">
        <f t="shared" si="53"/>
        <v>#DIV/0!</v>
      </c>
      <c r="AP212" s="42" t="e">
        <f t="shared" si="54"/>
        <v>#DIV/0!</v>
      </c>
    </row>
    <row r="213" spans="1:42" s="305" customFormat="1" ht="213.75" customHeight="1" x14ac:dyDescent="0.25">
      <c r="A213" s="309" t="s">
        <v>78</v>
      </c>
      <c r="B213" s="549" t="s">
        <v>84</v>
      </c>
      <c r="C213" s="550"/>
      <c r="D213" s="413" t="s">
        <v>91</v>
      </c>
      <c r="E213" s="506" t="s">
        <v>680</v>
      </c>
      <c r="F213" s="558" t="s">
        <v>680</v>
      </c>
      <c r="G213" s="550"/>
      <c r="H213" s="553" t="str">
        <f>+Hoja1!H217</f>
        <v>Adquisición de calzado y prendas de vestir para funcionarios de la SCRD</v>
      </c>
      <c r="I213" s="613"/>
      <c r="J213" s="614"/>
      <c r="K213" s="313">
        <f>+Hoja1!X217</f>
        <v>43935</v>
      </c>
      <c r="L213" s="313">
        <f>+Hoja1!AC217</f>
        <v>43965</v>
      </c>
      <c r="M213" s="435"/>
      <c r="N213" s="316">
        <f>+Hoja1!F217</f>
        <v>1500000</v>
      </c>
      <c r="O213" s="443"/>
      <c r="P213" s="555" t="s">
        <v>107</v>
      </c>
      <c r="Q213" s="556"/>
      <c r="R213" s="557"/>
      <c r="S213" s="302" t="s">
        <v>151</v>
      </c>
      <c r="T213" s="303" t="s">
        <v>58</v>
      </c>
      <c r="U213" s="294">
        <v>1</v>
      </c>
      <c r="V213" s="398">
        <f t="shared" si="44"/>
        <v>1</v>
      </c>
      <c r="W213" s="398"/>
      <c r="X213" s="356">
        <f t="shared" si="45"/>
        <v>0</v>
      </c>
      <c r="Y213" s="42">
        <f t="shared" si="46"/>
        <v>0</v>
      </c>
      <c r="Z213" s="311"/>
      <c r="AA213" s="275"/>
      <c r="AB213" s="275"/>
      <c r="AC213" s="356" t="e">
        <f t="shared" si="47"/>
        <v>#DIV/0!</v>
      </c>
      <c r="AD213" s="42" t="e">
        <f t="shared" si="48"/>
        <v>#DIV/0!</v>
      </c>
      <c r="AE213" s="304"/>
      <c r="AF213" s="304"/>
      <c r="AG213" s="356" t="e">
        <f t="shared" si="49"/>
        <v>#DIV/0!</v>
      </c>
      <c r="AH213" s="42" t="e">
        <f t="shared" si="50"/>
        <v>#DIV/0!</v>
      </c>
      <c r="AI213" s="304"/>
      <c r="AJ213" s="304"/>
      <c r="AK213" s="356" t="e">
        <f t="shared" si="51"/>
        <v>#DIV/0!</v>
      </c>
      <c r="AL213" s="42" t="e">
        <f t="shared" si="52"/>
        <v>#DIV/0!</v>
      </c>
      <c r="AM213" s="304"/>
      <c r="AN213" s="304"/>
      <c r="AO213" s="356" t="e">
        <f t="shared" si="53"/>
        <v>#DIV/0!</v>
      </c>
      <c r="AP213" s="42" t="e">
        <f t="shared" si="54"/>
        <v>#DIV/0!</v>
      </c>
    </row>
    <row r="214" spans="1:42" s="305" customFormat="1" ht="213.75" customHeight="1" x14ac:dyDescent="0.25">
      <c r="A214" s="309" t="s">
        <v>78</v>
      </c>
      <c r="B214" s="549" t="s">
        <v>84</v>
      </c>
      <c r="C214" s="550"/>
      <c r="D214" s="413" t="s">
        <v>91</v>
      </c>
      <c r="E214" s="506" t="s">
        <v>680</v>
      </c>
      <c r="F214" s="558" t="s">
        <v>680</v>
      </c>
      <c r="G214" s="550"/>
      <c r="H214" s="553" t="str">
        <f>+Hoja1!H221</f>
        <v>Programa de seguros para la SCRD</v>
      </c>
      <c r="I214" s="613"/>
      <c r="J214" s="614"/>
      <c r="K214" s="313">
        <f>+Hoja1!X221</f>
        <v>43896</v>
      </c>
      <c r="L214" s="313">
        <f>+Hoja1!AC221</f>
        <v>44256</v>
      </c>
      <c r="M214" s="435"/>
      <c r="N214" s="316">
        <f>+Hoja1!F221</f>
        <v>29307000</v>
      </c>
      <c r="O214" s="443"/>
      <c r="P214" s="555" t="s">
        <v>107</v>
      </c>
      <c r="Q214" s="556"/>
      <c r="R214" s="557"/>
      <c r="S214" s="302" t="s">
        <v>151</v>
      </c>
      <c r="T214" s="303" t="s">
        <v>58</v>
      </c>
      <c r="U214" s="294">
        <v>1</v>
      </c>
      <c r="V214" s="398">
        <f t="shared" si="44"/>
        <v>1</v>
      </c>
      <c r="W214" s="398"/>
      <c r="X214" s="356">
        <f t="shared" si="45"/>
        <v>0</v>
      </c>
      <c r="Y214" s="42">
        <f t="shared" si="46"/>
        <v>0</v>
      </c>
      <c r="Z214" s="311"/>
      <c r="AA214" s="275"/>
      <c r="AB214" s="275"/>
      <c r="AC214" s="356" t="e">
        <f t="shared" si="47"/>
        <v>#DIV/0!</v>
      </c>
      <c r="AD214" s="42" t="e">
        <f t="shared" si="48"/>
        <v>#DIV/0!</v>
      </c>
      <c r="AE214" s="304"/>
      <c r="AF214" s="304"/>
      <c r="AG214" s="356" t="e">
        <f t="shared" si="49"/>
        <v>#DIV/0!</v>
      </c>
      <c r="AH214" s="42" t="e">
        <f t="shared" si="50"/>
        <v>#DIV/0!</v>
      </c>
      <c r="AI214" s="304"/>
      <c r="AJ214" s="304"/>
      <c r="AK214" s="356" t="e">
        <f t="shared" si="51"/>
        <v>#DIV/0!</v>
      </c>
      <c r="AL214" s="42" t="e">
        <f t="shared" si="52"/>
        <v>#DIV/0!</v>
      </c>
      <c r="AM214" s="304"/>
      <c r="AN214" s="304"/>
      <c r="AO214" s="356" t="e">
        <f t="shared" si="53"/>
        <v>#DIV/0!</v>
      </c>
      <c r="AP214" s="42" t="e">
        <f t="shared" si="54"/>
        <v>#DIV/0!</v>
      </c>
    </row>
    <row r="215" spans="1:42" s="305" customFormat="1" ht="213.75" customHeight="1" x14ac:dyDescent="0.25">
      <c r="A215" s="309" t="s">
        <v>78</v>
      </c>
      <c r="B215" s="549" t="s">
        <v>84</v>
      </c>
      <c r="C215" s="550"/>
      <c r="D215" s="413" t="s">
        <v>91</v>
      </c>
      <c r="E215" s="506" t="s">
        <v>680</v>
      </c>
      <c r="F215" s="558" t="s">
        <v>680</v>
      </c>
      <c r="G215" s="550"/>
      <c r="H215" s="553" t="str">
        <f>+Hoja1!H229</f>
        <v>Adquisición de gasolina y otros combustibles para el vehículo y otros equipos de la SCRD</v>
      </c>
      <c r="I215" s="613"/>
      <c r="J215" s="614"/>
      <c r="K215" s="313">
        <f>+Hoja1!X229</f>
        <v>43983</v>
      </c>
      <c r="L215" s="313">
        <f>+Hoja1!AC229</f>
        <v>44343</v>
      </c>
      <c r="M215" s="435"/>
      <c r="N215" s="316">
        <f>+Hoja1!F229</f>
        <v>5140000</v>
      </c>
      <c r="O215" s="443"/>
      <c r="P215" s="555" t="s">
        <v>107</v>
      </c>
      <c r="Q215" s="556"/>
      <c r="R215" s="557"/>
      <c r="S215" s="302" t="s">
        <v>151</v>
      </c>
      <c r="T215" s="303" t="s">
        <v>58</v>
      </c>
      <c r="U215" s="294">
        <v>1</v>
      </c>
      <c r="V215" s="398">
        <f t="shared" si="44"/>
        <v>1</v>
      </c>
      <c r="W215" s="398"/>
      <c r="X215" s="356">
        <f t="shared" si="45"/>
        <v>0</v>
      </c>
      <c r="Y215" s="42">
        <f t="shared" si="46"/>
        <v>0</v>
      </c>
      <c r="Z215" s="311"/>
      <c r="AA215" s="275"/>
      <c r="AB215" s="275"/>
      <c r="AC215" s="356" t="e">
        <f t="shared" si="47"/>
        <v>#DIV/0!</v>
      </c>
      <c r="AD215" s="42" t="e">
        <f t="shared" si="48"/>
        <v>#DIV/0!</v>
      </c>
      <c r="AE215" s="304"/>
      <c r="AF215" s="304"/>
      <c r="AG215" s="356" t="e">
        <f t="shared" si="49"/>
        <v>#DIV/0!</v>
      </c>
      <c r="AH215" s="42" t="e">
        <f t="shared" si="50"/>
        <v>#DIV/0!</v>
      </c>
      <c r="AI215" s="304"/>
      <c r="AJ215" s="304"/>
      <c r="AK215" s="356" t="e">
        <f t="shared" si="51"/>
        <v>#DIV/0!</v>
      </c>
      <c r="AL215" s="42" t="e">
        <f t="shared" si="52"/>
        <v>#DIV/0!</v>
      </c>
      <c r="AM215" s="304"/>
      <c r="AN215" s="304"/>
      <c r="AO215" s="356" t="e">
        <f t="shared" si="53"/>
        <v>#DIV/0!</v>
      </c>
      <c r="AP215" s="42" t="e">
        <f t="shared" si="54"/>
        <v>#DIV/0!</v>
      </c>
    </row>
    <row r="216" spans="1:42" s="305" customFormat="1" ht="194.25" customHeight="1" x14ac:dyDescent="0.25">
      <c r="A216" s="309" t="s">
        <v>78</v>
      </c>
      <c r="B216" s="549" t="s">
        <v>84</v>
      </c>
      <c r="C216" s="550"/>
      <c r="D216" s="413" t="s">
        <v>91</v>
      </c>
      <c r="E216" s="506" t="s">
        <v>680</v>
      </c>
      <c r="F216" s="558" t="s">
        <v>680</v>
      </c>
      <c r="G216" s="550"/>
      <c r="H216" s="653" t="str">
        <f>+Hoja1!H231</f>
        <v>Alquiler de vehículos con conductor para transporte de personal de la SCRD entre localidades de Bogotá D.C.</v>
      </c>
      <c r="I216" s="554"/>
      <c r="J216" s="550"/>
      <c r="K216" s="313">
        <f>+Hoja1!X231</f>
        <v>43998</v>
      </c>
      <c r="L216" s="313">
        <f>+Hoja1!AC231</f>
        <v>44358</v>
      </c>
      <c r="M216" s="435"/>
      <c r="N216" s="316">
        <f>+Hoja1!F231</f>
        <v>305812583</v>
      </c>
      <c r="O216" s="443"/>
      <c r="P216" s="555" t="s">
        <v>107</v>
      </c>
      <c r="Q216" s="556"/>
      <c r="R216" s="557"/>
      <c r="S216" s="302" t="s">
        <v>151</v>
      </c>
      <c r="T216" s="303" t="s">
        <v>58</v>
      </c>
      <c r="U216" s="294">
        <v>1</v>
      </c>
      <c r="V216" s="398">
        <f t="shared" si="44"/>
        <v>1</v>
      </c>
      <c r="W216" s="398"/>
      <c r="X216" s="356">
        <f t="shared" si="45"/>
        <v>0</v>
      </c>
      <c r="Y216" s="42">
        <f t="shared" si="46"/>
        <v>0</v>
      </c>
      <c r="Z216" s="311"/>
      <c r="AA216" s="275"/>
      <c r="AB216" s="275"/>
      <c r="AC216" s="356" t="e">
        <f t="shared" si="47"/>
        <v>#DIV/0!</v>
      </c>
      <c r="AD216" s="42" t="e">
        <f t="shared" si="48"/>
        <v>#DIV/0!</v>
      </c>
      <c r="AE216" s="304"/>
      <c r="AF216" s="304"/>
      <c r="AG216" s="356" t="e">
        <f t="shared" si="49"/>
        <v>#DIV/0!</v>
      </c>
      <c r="AH216" s="42" t="e">
        <f t="shared" si="50"/>
        <v>#DIV/0!</v>
      </c>
      <c r="AI216" s="304"/>
      <c r="AJ216" s="304"/>
      <c r="AK216" s="356" t="e">
        <f t="shared" si="51"/>
        <v>#DIV/0!</v>
      </c>
      <c r="AL216" s="42" t="e">
        <f t="shared" si="52"/>
        <v>#DIV/0!</v>
      </c>
      <c r="AM216" s="304"/>
      <c r="AN216" s="304"/>
      <c r="AO216" s="356" t="e">
        <f t="shared" si="53"/>
        <v>#DIV/0!</v>
      </c>
      <c r="AP216" s="42" t="e">
        <f t="shared" si="54"/>
        <v>#DIV/0!</v>
      </c>
    </row>
    <row r="217" spans="1:42" s="305" customFormat="1" ht="194.25" customHeight="1" x14ac:dyDescent="0.25">
      <c r="A217" s="309" t="s">
        <v>78</v>
      </c>
      <c r="B217" s="549" t="s">
        <v>84</v>
      </c>
      <c r="C217" s="550"/>
      <c r="D217" s="413" t="s">
        <v>91</v>
      </c>
      <c r="E217" s="506" t="s">
        <v>680</v>
      </c>
      <c r="F217" s="558" t="s">
        <v>680</v>
      </c>
      <c r="G217" s="550"/>
      <c r="H217" s="653" t="str">
        <f>+Hoja1!H233</f>
        <v>Arriendo de bodega especializada con estantería industrial para el archivo de la SCRD</v>
      </c>
      <c r="I217" s="554"/>
      <c r="J217" s="550"/>
      <c r="K217" s="313">
        <f>+Hoja1!X233</f>
        <v>44002</v>
      </c>
      <c r="L217" s="313">
        <f>+Hoja1!AC233</f>
        <v>44362</v>
      </c>
      <c r="M217" s="435"/>
      <c r="N217" s="316">
        <f>+Hoja1!F233</f>
        <v>172250000</v>
      </c>
      <c r="O217" s="443"/>
      <c r="P217" s="555" t="s">
        <v>107</v>
      </c>
      <c r="Q217" s="556"/>
      <c r="R217" s="557"/>
      <c r="S217" s="302" t="s">
        <v>151</v>
      </c>
      <c r="T217" s="303" t="s">
        <v>58</v>
      </c>
      <c r="U217" s="294">
        <v>1</v>
      </c>
      <c r="V217" s="398">
        <f t="shared" si="44"/>
        <v>1</v>
      </c>
      <c r="W217" s="398"/>
      <c r="X217" s="356">
        <f t="shared" si="45"/>
        <v>0</v>
      </c>
      <c r="Y217" s="42">
        <f t="shared" si="46"/>
        <v>0</v>
      </c>
      <c r="Z217" s="311"/>
      <c r="AA217" s="275"/>
      <c r="AB217" s="275"/>
      <c r="AC217" s="356" t="e">
        <f t="shared" si="47"/>
        <v>#DIV/0!</v>
      </c>
      <c r="AD217" s="42" t="e">
        <f t="shared" si="48"/>
        <v>#DIV/0!</v>
      </c>
      <c r="AE217" s="304"/>
      <c r="AF217" s="304"/>
      <c r="AG217" s="356" t="e">
        <f t="shared" si="49"/>
        <v>#DIV/0!</v>
      </c>
      <c r="AH217" s="42" t="e">
        <f t="shared" si="50"/>
        <v>#DIV/0!</v>
      </c>
      <c r="AI217" s="304"/>
      <c r="AJ217" s="304"/>
      <c r="AK217" s="356" t="e">
        <f t="shared" si="51"/>
        <v>#DIV/0!</v>
      </c>
      <c r="AL217" s="42" t="e">
        <f t="shared" si="52"/>
        <v>#DIV/0!</v>
      </c>
      <c r="AM217" s="304"/>
      <c r="AN217" s="304"/>
      <c r="AO217" s="356" t="e">
        <f t="shared" si="53"/>
        <v>#DIV/0!</v>
      </c>
      <c r="AP217" s="42" t="e">
        <f t="shared" si="54"/>
        <v>#DIV/0!</v>
      </c>
    </row>
    <row r="218" spans="1:42" s="305" customFormat="1" ht="194.25" customHeight="1" x14ac:dyDescent="0.25">
      <c r="A218" s="309" t="s">
        <v>78</v>
      </c>
      <c r="B218" s="549" t="s">
        <v>84</v>
      </c>
      <c r="C218" s="550"/>
      <c r="D218" s="413" t="s">
        <v>91</v>
      </c>
      <c r="E218" s="506" t="s">
        <v>680</v>
      </c>
      <c r="F218" s="558" t="s">
        <v>680</v>
      </c>
      <c r="G218" s="550"/>
      <c r="H218" s="653" t="str">
        <f>+Hoja1!H235</f>
        <v>Arriendo de espacios físicos para la operación de oficinas de la SCRD</v>
      </c>
      <c r="I218" s="554"/>
      <c r="J218" s="550"/>
      <c r="K218" s="313">
        <f>+Hoja1!X235</f>
        <v>43907</v>
      </c>
      <c r="L218" s="313">
        <f>+Hoja1!AC235</f>
        <v>44267</v>
      </c>
      <c r="M218" s="435"/>
      <c r="N218" s="316">
        <f>+Hoja1!F235</f>
        <v>403942257</v>
      </c>
      <c r="O218" s="443"/>
      <c r="P218" s="555" t="s">
        <v>107</v>
      </c>
      <c r="Q218" s="556"/>
      <c r="R218" s="557"/>
      <c r="S218" s="302" t="s">
        <v>151</v>
      </c>
      <c r="T218" s="303" t="s">
        <v>58</v>
      </c>
      <c r="U218" s="294">
        <v>1</v>
      </c>
      <c r="V218" s="398">
        <f t="shared" si="44"/>
        <v>1</v>
      </c>
      <c r="W218" s="398"/>
      <c r="X218" s="356">
        <f t="shared" si="45"/>
        <v>0</v>
      </c>
      <c r="Y218" s="42">
        <f t="shared" si="46"/>
        <v>0</v>
      </c>
      <c r="Z218" s="311"/>
      <c r="AA218" s="275"/>
      <c r="AB218" s="275"/>
      <c r="AC218" s="356" t="e">
        <f t="shared" si="47"/>
        <v>#DIV/0!</v>
      </c>
      <c r="AD218" s="42" t="e">
        <f t="shared" si="48"/>
        <v>#DIV/0!</v>
      </c>
      <c r="AE218" s="304"/>
      <c r="AF218" s="304"/>
      <c r="AG218" s="356" t="e">
        <f t="shared" si="49"/>
        <v>#DIV/0!</v>
      </c>
      <c r="AH218" s="42" t="e">
        <f t="shared" si="50"/>
        <v>#DIV/0!</v>
      </c>
      <c r="AI218" s="304"/>
      <c r="AJ218" s="304"/>
      <c r="AK218" s="356" t="e">
        <f t="shared" si="51"/>
        <v>#DIV/0!</v>
      </c>
      <c r="AL218" s="42" t="e">
        <f t="shared" si="52"/>
        <v>#DIV/0!</v>
      </c>
      <c r="AM218" s="304"/>
      <c r="AN218" s="304"/>
      <c r="AO218" s="356" t="e">
        <f t="shared" si="53"/>
        <v>#DIV/0!</v>
      </c>
      <c r="AP218" s="42" t="e">
        <f t="shared" si="54"/>
        <v>#DIV/0!</v>
      </c>
    </row>
    <row r="219" spans="1:42" s="305" customFormat="1" ht="194.25" customHeight="1" x14ac:dyDescent="0.25">
      <c r="A219" s="309" t="s">
        <v>78</v>
      </c>
      <c r="B219" s="549" t="s">
        <v>84</v>
      </c>
      <c r="C219" s="550"/>
      <c r="D219" s="413" t="s">
        <v>91</v>
      </c>
      <c r="E219" s="506" t="s">
        <v>680</v>
      </c>
      <c r="F219" s="558" t="s">
        <v>680</v>
      </c>
      <c r="G219" s="550"/>
      <c r="H219" s="653" t="str">
        <f>+Hoja1!H236</f>
        <v>Servicio de aseo y cafetería con suministro de insumos para las sedes de la SCRD</v>
      </c>
      <c r="I219" s="554"/>
      <c r="J219" s="550"/>
      <c r="K219" s="313">
        <f>+Hoja1!X236</f>
        <v>43892</v>
      </c>
      <c r="L219" s="313">
        <f>+Hoja1!AC236</f>
        <v>44252</v>
      </c>
      <c r="M219" s="435"/>
      <c r="N219" s="316">
        <f>+Hoja1!F236</f>
        <v>333720000</v>
      </c>
      <c r="O219" s="443"/>
      <c r="P219" s="555" t="s">
        <v>107</v>
      </c>
      <c r="Q219" s="556"/>
      <c r="R219" s="557"/>
      <c r="S219" s="302" t="s">
        <v>151</v>
      </c>
      <c r="T219" s="303" t="s">
        <v>58</v>
      </c>
      <c r="U219" s="294">
        <v>1</v>
      </c>
      <c r="V219" s="398">
        <f t="shared" si="44"/>
        <v>1</v>
      </c>
      <c r="W219" s="398"/>
      <c r="X219" s="356">
        <f t="shared" si="45"/>
        <v>0</v>
      </c>
      <c r="Y219" s="42">
        <f t="shared" si="46"/>
        <v>0</v>
      </c>
      <c r="Z219" s="311"/>
      <c r="AA219" s="275"/>
      <c r="AB219" s="275"/>
      <c r="AC219" s="356" t="e">
        <f t="shared" si="47"/>
        <v>#DIV/0!</v>
      </c>
      <c r="AD219" s="42" t="e">
        <f t="shared" si="48"/>
        <v>#DIV/0!</v>
      </c>
      <c r="AE219" s="304"/>
      <c r="AF219" s="304"/>
      <c r="AG219" s="356" t="e">
        <f t="shared" si="49"/>
        <v>#DIV/0!</v>
      </c>
      <c r="AH219" s="42" t="e">
        <f t="shared" si="50"/>
        <v>#DIV/0!</v>
      </c>
      <c r="AI219" s="304"/>
      <c r="AJ219" s="304"/>
      <c r="AK219" s="356" t="e">
        <f t="shared" si="51"/>
        <v>#DIV/0!</v>
      </c>
      <c r="AL219" s="42" t="e">
        <f t="shared" si="52"/>
        <v>#DIV/0!</v>
      </c>
      <c r="AM219" s="304"/>
      <c r="AN219" s="304"/>
      <c r="AO219" s="356" t="e">
        <f t="shared" si="53"/>
        <v>#DIV/0!</v>
      </c>
      <c r="AP219" s="42" t="e">
        <f t="shared" si="54"/>
        <v>#DIV/0!</v>
      </c>
    </row>
    <row r="220" spans="1:42" s="305" customFormat="1" ht="194.25" customHeight="1" x14ac:dyDescent="0.25">
      <c r="A220" s="309" t="s">
        <v>78</v>
      </c>
      <c r="B220" s="549" t="s">
        <v>84</v>
      </c>
      <c r="C220" s="550"/>
      <c r="D220" s="413" t="s">
        <v>91</v>
      </c>
      <c r="E220" s="506" t="s">
        <v>680</v>
      </c>
      <c r="F220" s="558" t="s">
        <v>680</v>
      </c>
      <c r="G220" s="550"/>
      <c r="H220" s="653" t="str">
        <f>+Hoja1!H238</f>
        <v>Mantenimiento de equipos eléctricos y de combustión de la SCRD</v>
      </c>
      <c r="I220" s="554"/>
      <c r="J220" s="550"/>
      <c r="K220" s="313">
        <f>+Hoja1!X238</f>
        <v>43922</v>
      </c>
      <c r="L220" s="313">
        <f>+Hoja1!AC238</f>
        <v>44282</v>
      </c>
      <c r="M220" s="435"/>
      <c r="N220" s="316">
        <f>+Hoja1!F238</f>
        <v>40600000</v>
      </c>
      <c r="O220" s="443"/>
      <c r="P220" s="555" t="s">
        <v>107</v>
      </c>
      <c r="Q220" s="556"/>
      <c r="R220" s="557"/>
      <c r="S220" s="302" t="s">
        <v>151</v>
      </c>
      <c r="T220" s="303" t="s">
        <v>58</v>
      </c>
      <c r="U220" s="294">
        <v>1</v>
      </c>
      <c r="V220" s="398">
        <f t="shared" si="44"/>
        <v>1</v>
      </c>
      <c r="W220" s="398"/>
      <c r="X220" s="356">
        <f t="shared" si="45"/>
        <v>0</v>
      </c>
      <c r="Y220" s="42">
        <f t="shared" si="46"/>
        <v>0</v>
      </c>
      <c r="Z220" s="311"/>
      <c r="AA220" s="275"/>
      <c r="AB220" s="275"/>
      <c r="AC220" s="356" t="e">
        <f t="shared" si="47"/>
        <v>#DIV/0!</v>
      </c>
      <c r="AD220" s="42" t="e">
        <f t="shared" si="48"/>
        <v>#DIV/0!</v>
      </c>
      <c r="AE220" s="304"/>
      <c r="AF220" s="304"/>
      <c r="AG220" s="356" t="e">
        <f t="shared" si="49"/>
        <v>#DIV/0!</v>
      </c>
      <c r="AH220" s="42" t="e">
        <f t="shared" si="50"/>
        <v>#DIV/0!</v>
      </c>
      <c r="AI220" s="304"/>
      <c r="AJ220" s="304"/>
      <c r="AK220" s="356" t="e">
        <f t="shared" si="51"/>
        <v>#DIV/0!</v>
      </c>
      <c r="AL220" s="42" t="e">
        <f t="shared" si="52"/>
        <v>#DIV/0!</v>
      </c>
      <c r="AM220" s="304"/>
      <c r="AN220" s="304"/>
      <c r="AO220" s="356" t="e">
        <f t="shared" si="53"/>
        <v>#DIV/0!</v>
      </c>
      <c r="AP220" s="42" t="e">
        <f t="shared" si="54"/>
        <v>#DIV/0!</v>
      </c>
    </row>
    <row r="221" spans="1:42" s="305" customFormat="1" ht="194.25" customHeight="1" x14ac:dyDescent="0.25">
      <c r="A221" s="309" t="s">
        <v>78</v>
      </c>
      <c r="B221" s="549" t="s">
        <v>84</v>
      </c>
      <c r="C221" s="550"/>
      <c r="D221" s="413" t="s">
        <v>91</v>
      </c>
      <c r="E221" s="506" t="s">
        <v>680</v>
      </c>
      <c r="F221" s="558" t="s">
        <v>680</v>
      </c>
      <c r="G221" s="550"/>
      <c r="H221" s="653" t="str">
        <f>+Hoja1!H241</f>
        <v>Servicio de Gestión integral de correspondencia y mensajería para la SCRD</v>
      </c>
      <c r="I221" s="554"/>
      <c r="J221" s="550"/>
      <c r="K221" s="313">
        <f>+Hoja1!X241</f>
        <v>43906</v>
      </c>
      <c r="L221" s="313">
        <f>+Hoja1!AC241</f>
        <v>44266</v>
      </c>
      <c r="M221" s="435"/>
      <c r="N221" s="316">
        <f>+Hoja1!F241</f>
        <v>175077349</v>
      </c>
      <c r="O221" s="443"/>
      <c r="P221" s="555" t="s">
        <v>107</v>
      </c>
      <c r="Q221" s="556"/>
      <c r="R221" s="557"/>
      <c r="S221" s="302" t="s">
        <v>151</v>
      </c>
      <c r="T221" s="303" t="s">
        <v>58</v>
      </c>
      <c r="U221" s="294">
        <v>1</v>
      </c>
      <c r="V221" s="398">
        <f t="shared" si="44"/>
        <v>1</v>
      </c>
      <c r="W221" s="398"/>
      <c r="X221" s="356">
        <f t="shared" si="45"/>
        <v>0</v>
      </c>
      <c r="Y221" s="42">
        <f t="shared" si="46"/>
        <v>0</v>
      </c>
      <c r="Z221" s="311"/>
      <c r="AA221" s="275"/>
      <c r="AB221" s="275"/>
      <c r="AC221" s="356" t="e">
        <f t="shared" si="47"/>
        <v>#DIV/0!</v>
      </c>
      <c r="AD221" s="42" t="e">
        <f t="shared" si="48"/>
        <v>#DIV/0!</v>
      </c>
      <c r="AE221" s="304"/>
      <c r="AF221" s="304"/>
      <c r="AG221" s="356" t="e">
        <f t="shared" si="49"/>
        <v>#DIV/0!</v>
      </c>
      <c r="AH221" s="42" t="e">
        <f t="shared" si="50"/>
        <v>#DIV/0!</v>
      </c>
      <c r="AI221" s="304"/>
      <c r="AJ221" s="304"/>
      <c r="AK221" s="356" t="e">
        <f t="shared" si="51"/>
        <v>#DIV/0!</v>
      </c>
      <c r="AL221" s="42" t="e">
        <f t="shared" si="52"/>
        <v>#DIV/0!</v>
      </c>
      <c r="AM221" s="304"/>
      <c r="AN221" s="304"/>
      <c r="AO221" s="356" t="e">
        <f t="shared" si="53"/>
        <v>#DIV/0!</v>
      </c>
      <c r="AP221" s="42" t="e">
        <f t="shared" si="54"/>
        <v>#DIV/0!</v>
      </c>
    </row>
    <row r="222" spans="1:42" s="305" customFormat="1" ht="194.25" customHeight="1" x14ac:dyDescent="0.25">
      <c r="A222" s="309" t="s">
        <v>78</v>
      </c>
      <c r="B222" s="549" t="s">
        <v>84</v>
      </c>
      <c r="C222" s="550"/>
      <c r="D222" s="413" t="s">
        <v>91</v>
      </c>
      <c r="E222" s="506" t="s">
        <v>680</v>
      </c>
      <c r="F222" s="558" t="s">
        <v>680</v>
      </c>
      <c r="G222" s="550"/>
      <c r="H222" s="653" t="str">
        <f>+Hoja1!H244</f>
        <v>Mantenimiento preventivo y correctivo de las sedes de la SCRD</v>
      </c>
      <c r="I222" s="554"/>
      <c r="J222" s="550"/>
      <c r="K222" s="313">
        <f>+Hoja1!X244</f>
        <v>43920</v>
      </c>
      <c r="L222" s="313">
        <f>+Hoja1!AC244</f>
        <v>44280</v>
      </c>
      <c r="M222" s="435"/>
      <c r="N222" s="316">
        <f>+Hoja1!F244</f>
        <v>523969480</v>
      </c>
      <c r="O222" s="443"/>
      <c r="P222" s="555" t="s">
        <v>107</v>
      </c>
      <c r="Q222" s="556"/>
      <c r="R222" s="557"/>
      <c r="S222" s="302" t="s">
        <v>151</v>
      </c>
      <c r="T222" s="303" t="s">
        <v>58</v>
      </c>
      <c r="U222" s="294">
        <v>1</v>
      </c>
      <c r="V222" s="398">
        <f t="shared" si="44"/>
        <v>1</v>
      </c>
      <c r="W222" s="398"/>
      <c r="X222" s="356">
        <f t="shared" si="45"/>
        <v>0</v>
      </c>
      <c r="Y222" s="42">
        <f t="shared" si="46"/>
        <v>0</v>
      </c>
      <c r="Z222" s="311"/>
      <c r="AA222" s="275"/>
      <c r="AB222" s="275"/>
      <c r="AC222" s="356" t="e">
        <f t="shared" si="47"/>
        <v>#DIV/0!</v>
      </c>
      <c r="AD222" s="42" t="e">
        <f t="shared" si="48"/>
        <v>#DIV/0!</v>
      </c>
      <c r="AE222" s="304"/>
      <c r="AF222" s="304"/>
      <c r="AG222" s="356" t="e">
        <f t="shared" si="49"/>
        <v>#DIV/0!</v>
      </c>
      <c r="AH222" s="42" t="e">
        <f t="shared" si="50"/>
        <v>#DIV/0!</v>
      </c>
      <c r="AI222" s="304"/>
      <c r="AJ222" s="304"/>
      <c r="AK222" s="356" t="e">
        <f t="shared" si="51"/>
        <v>#DIV/0!</v>
      </c>
      <c r="AL222" s="42" t="e">
        <f t="shared" si="52"/>
        <v>#DIV/0!</v>
      </c>
      <c r="AM222" s="304"/>
      <c r="AN222" s="304"/>
      <c r="AO222" s="356" t="e">
        <f t="shared" si="53"/>
        <v>#DIV/0!</v>
      </c>
      <c r="AP222" s="42" t="e">
        <f t="shared" si="54"/>
        <v>#DIV/0!</v>
      </c>
    </row>
    <row r="223" spans="1:42" s="305" customFormat="1" ht="194.25" customHeight="1" x14ac:dyDescent="0.25">
      <c r="A223" s="309" t="s">
        <v>78</v>
      </c>
      <c r="B223" s="549" t="s">
        <v>84</v>
      </c>
      <c r="C223" s="550"/>
      <c r="D223" s="413" t="s">
        <v>91</v>
      </c>
      <c r="E223" s="506" t="s">
        <v>680</v>
      </c>
      <c r="F223" s="558" t="s">
        <v>680</v>
      </c>
      <c r="G223" s="550"/>
      <c r="H223" s="653" t="str">
        <f>+Hoja1!H245</f>
        <v>Programa de seguros para la SCRD</v>
      </c>
      <c r="I223" s="554"/>
      <c r="J223" s="550"/>
      <c r="K223" s="313">
        <f>+Hoja1!X245</f>
        <v>43896</v>
      </c>
      <c r="L223" s="313">
        <f>+Hoja1!AC245</f>
        <v>44256</v>
      </c>
      <c r="M223" s="435"/>
      <c r="N223" s="316">
        <f>+Hoja1!F245</f>
        <v>693000</v>
      </c>
      <c r="O223" s="443"/>
      <c r="P223" s="555" t="s">
        <v>107</v>
      </c>
      <c r="Q223" s="556"/>
      <c r="R223" s="557"/>
      <c r="S223" s="302" t="s">
        <v>151</v>
      </c>
      <c r="T223" s="303" t="s">
        <v>58</v>
      </c>
      <c r="U223" s="294">
        <v>1</v>
      </c>
      <c r="V223" s="398">
        <f t="shared" si="44"/>
        <v>1</v>
      </c>
      <c r="W223" s="398"/>
      <c r="X223" s="356">
        <f t="shared" si="45"/>
        <v>0</v>
      </c>
      <c r="Y223" s="42">
        <f t="shared" si="46"/>
        <v>0</v>
      </c>
      <c r="Z223" s="311"/>
      <c r="AA223" s="275"/>
      <c r="AB223" s="275"/>
      <c r="AC223" s="356" t="e">
        <f t="shared" si="47"/>
        <v>#DIV/0!</v>
      </c>
      <c r="AD223" s="42" t="e">
        <f t="shared" si="48"/>
        <v>#DIV/0!</v>
      </c>
      <c r="AE223" s="304"/>
      <c r="AF223" s="304"/>
      <c r="AG223" s="356" t="e">
        <f t="shared" si="49"/>
        <v>#DIV/0!</v>
      </c>
      <c r="AH223" s="42" t="e">
        <f t="shared" si="50"/>
        <v>#DIV/0!</v>
      </c>
      <c r="AI223" s="304"/>
      <c r="AJ223" s="304"/>
      <c r="AK223" s="356" t="e">
        <f t="shared" si="51"/>
        <v>#DIV/0!</v>
      </c>
      <c r="AL223" s="42" t="e">
        <f t="shared" si="52"/>
        <v>#DIV/0!</v>
      </c>
      <c r="AM223" s="304"/>
      <c r="AN223" s="304"/>
      <c r="AO223" s="356" t="e">
        <f t="shared" si="53"/>
        <v>#DIV/0!</v>
      </c>
      <c r="AP223" s="42" t="e">
        <f t="shared" si="54"/>
        <v>#DIV/0!</v>
      </c>
    </row>
    <row r="224" spans="1:42" s="305" customFormat="1" ht="194.25" customHeight="1" x14ac:dyDescent="0.25">
      <c r="A224" s="309" t="s">
        <v>78</v>
      </c>
      <c r="B224" s="549" t="s">
        <v>84</v>
      </c>
      <c r="C224" s="550"/>
      <c r="D224" s="413" t="s">
        <v>91</v>
      </c>
      <c r="E224" s="506" t="s">
        <v>680</v>
      </c>
      <c r="F224" s="558" t="s">
        <v>680</v>
      </c>
      <c r="G224" s="550"/>
      <c r="H224" s="653" t="str">
        <f>+Hoja1!H246</f>
        <v>Programa de seguros para la SCRD</v>
      </c>
      <c r="I224" s="554"/>
      <c r="J224" s="550"/>
      <c r="K224" s="313">
        <f>+Hoja1!X246</f>
        <v>43896</v>
      </c>
      <c r="L224" s="313">
        <f>+Hoja1!AC246</f>
        <v>44256</v>
      </c>
      <c r="M224" s="435"/>
      <c r="N224" s="316">
        <f>+Hoja1!F246</f>
        <v>7000000</v>
      </c>
      <c r="O224" s="443"/>
      <c r="P224" s="555" t="s">
        <v>107</v>
      </c>
      <c r="Q224" s="556"/>
      <c r="R224" s="557"/>
      <c r="S224" s="302" t="s">
        <v>151</v>
      </c>
      <c r="T224" s="303" t="s">
        <v>58</v>
      </c>
      <c r="U224" s="294">
        <v>1</v>
      </c>
      <c r="V224" s="398">
        <f t="shared" si="44"/>
        <v>1</v>
      </c>
      <c r="W224" s="398"/>
      <c r="X224" s="356">
        <f t="shared" si="45"/>
        <v>0</v>
      </c>
      <c r="Y224" s="42">
        <f t="shared" si="46"/>
        <v>0</v>
      </c>
      <c r="Z224" s="311"/>
      <c r="AA224" s="275"/>
      <c r="AB224" s="275"/>
      <c r="AC224" s="356" t="e">
        <f t="shared" si="47"/>
        <v>#DIV/0!</v>
      </c>
      <c r="AD224" s="42" t="e">
        <f t="shared" si="48"/>
        <v>#DIV/0!</v>
      </c>
      <c r="AE224" s="304"/>
      <c r="AF224" s="304"/>
      <c r="AG224" s="356" t="e">
        <f t="shared" si="49"/>
        <v>#DIV/0!</v>
      </c>
      <c r="AH224" s="42" t="e">
        <f t="shared" si="50"/>
        <v>#DIV/0!</v>
      </c>
      <c r="AI224" s="304"/>
      <c r="AJ224" s="304"/>
      <c r="AK224" s="356" t="e">
        <f t="shared" si="51"/>
        <v>#DIV/0!</v>
      </c>
      <c r="AL224" s="42" t="e">
        <f t="shared" si="52"/>
        <v>#DIV/0!</v>
      </c>
      <c r="AM224" s="304"/>
      <c r="AN224" s="304"/>
      <c r="AO224" s="356" t="e">
        <f t="shared" si="53"/>
        <v>#DIV/0!</v>
      </c>
      <c r="AP224" s="42" t="e">
        <f t="shared" si="54"/>
        <v>#DIV/0!</v>
      </c>
    </row>
    <row r="225" spans="1:42" s="305" customFormat="1" ht="194.25" customHeight="1" x14ac:dyDescent="0.25">
      <c r="A225" s="309" t="s">
        <v>78</v>
      </c>
      <c r="B225" s="549" t="s">
        <v>84</v>
      </c>
      <c r="C225" s="550"/>
      <c r="D225" s="413" t="s">
        <v>91</v>
      </c>
      <c r="E225" s="506" t="s">
        <v>680</v>
      </c>
      <c r="F225" s="558" t="s">
        <v>680</v>
      </c>
      <c r="G225" s="550"/>
      <c r="H225" s="653" t="str">
        <f>+Hoja1!H247</f>
        <v>Programa de seguros para la SCRD</v>
      </c>
      <c r="I225" s="554"/>
      <c r="J225" s="550"/>
      <c r="K225" s="313">
        <f>+Hoja1!X247</f>
        <v>43896</v>
      </c>
      <c r="L225" s="313">
        <f>+Hoja1!AC247</f>
        <v>44256</v>
      </c>
      <c r="M225" s="435"/>
      <c r="N225" s="316">
        <f>+Hoja1!F247</f>
        <v>165000000</v>
      </c>
      <c r="O225" s="443"/>
      <c r="P225" s="555" t="s">
        <v>107</v>
      </c>
      <c r="Q225" s="556"/>
      <c r="R225" s="557"/>
      <c r="S225" s="302" t="s">
        <v>151</v>
      </c>
      <c r="T225" s="303" t="s">
        <v>58</v>
      </c>
      <c r="U225" s="294">
        <v>1</v>
      </c>
      <c r="V225" s="398">
        <f t="shared" si="44"/>
        <v>1</v>
      </c>
      <c r="W225" s="398"/>
      <c r="X225" s="356">
        <f t="shared" si="45"/>
        <v>0</v>
      </c>
      <c r="Y225" s="42">
        <f t="shared" si="46"/>
        <v>0</v>
      </c>
      <c r="Z225" s="311"/>
      <c r="AA225" s="275"/>
      <c r="AB225" s="275"/>
      <c r="AC225" s="356" t="e">
        <f t="shared" si="47"/>
        <v>#DIV/0!</v>
      </c>
      <c r="AD225" s="42" t="e">
        <f t="shared" si="48"/>
        <v>#DIV/0!</v>
      </c>
      <c r="AE225" s="304"/>
      <c r="AF225" s="304"/>
      <c r="AG225" s="356" t="e">
        <f t="shared" si="49"/>
        <v>#DIV/0!</v>
      </c>
      <c r="AH225" s="42" t="e">
        <f t="shared" si="50"/>
        <v>#DIV/0!</v>
      </c>
      <c r="AI225" s="304"/>
      <c r="AJ225" s="304"/>
      <c r="AK225" s="356" t="e">
        <f t="shared" si="51"/>
        <v>#DIV/0!</v>
      </c>
      <c r="AL225" s="42" t="e">
        <f t="shared" si="52"/>
        <v>#DIV/0!</v>
      </c>
      <c r="AM225" s="304"/>
      <c r="AN225" s="304"/>
      <c r="AO225" s="356" t="e">
        <f t="shared" si="53"/>
        <v>#DIV/0!</v>
      </c>
      <c r="AP225" s="42" t="e">
        <f t="shared" si="54"/>
        <v>#DIV/0!</v>
      </c>
    </row>
    <row r="226" spans="1:42" s="305" customFormat="1" ht="194.25" customHeight="1" x14ac:dyDescent="0.25">
      <c r="A226" s="309" t="s">
        <v>78</v>
      </c>
      <c r="B226" s="549" t="s">
        <v>84</v>
      </c>
      <c r="C226" s="550"/>
      <c r="D226" s="413" t="s">
        <v>91</v>
      </c>
      <c r="E226" s="506" t="s">
        <v>680</v>
      </c>
      <c r="F226" s="558" t="s">
        <v>680</v>
      </c>
      <c r="G226" s="550"/>
      <c r="H226" s="653" t="str">
        <f>+Hoja1!H250</f>
        <v>Implementar y prestar la solución integral de telecomunicaciones para la Secretaría Distrital de Cultura, Recreación y Deporte.</v>
      </c>
      <c r="I226" s="554"/>
      <c r="J226" s="550"/>
      <c r="K226" s="313">
        <f>+Hoja1!X250</f>
        <v>43922</v>
      </c>
      <c r="L226" s="313">
        <f>+Hoja1!AC250</f>
        <v>44162</v>
      </c>
      <c r="M226" s="435"/>
      <c r="N226" s="316">
        <f>+Hoja1!F250</f>
        <v>176500000</v>
      </c>
      <c r="O226" s="443"/>
      <c r="P226" s="555" t="s">
        <v>107</v>
      </c>
      <c r="Q226" s="556"/>
      <c r="R226" s="557"/>
      <c r="S226" s="302" t="s">
        <v>151</v>
      </c>
      <c r="T226" s="303" t="s">
        <v>58</v>
      </c>
      <c r="U226" s="294">
        <v>1</v>
      </c>
      <c r="V226" s="398">
        <f t="shared" si="44"/>
        <v>1</v>
      </c>
      <c r="W226" s="398"/>
      <c r="X226" s="356">
        <f t="shared" si="45"/>
        <v>0</v>
      </c>
      <c r="Y226" s="42">
        <f t="shared" si="46"/>
        <v>0</v>
      </c>
      <c r="Z226" s="311"/>
      <c r="AA226" s="275"/>
      <c r="AB226" s="275"/>
      <c r="AC226" s="356" t="e">
        <f t="shared" si="47"/>
        <v>#DIV/0!</v>
      </c>
      <c r="AD226" s="42" t="e">
        <f t="shared" si="48"/>
        <v>#DIV/0!</v>
      </c>
      <c r="AE226" s="304"/>
      <c r="AF226" s="304"/>
      <c r="AG226" s="356" t="e">
        <f t="shared" si="49"/>
        <v>#DIV/0!</v>
      </c>
      <c r="AH226" s="42" t="e">
        <f t="shared" si="50"/>
        <v>#DIV/0!</v>
      </c>
      <c r="AI226" s="304"/>
      <c r="AJ226" s="304"/>
      <c r="AK226" s="356" t="e">
        <f t="shared" si="51"/>
        <v>#DIV/0!</v>
      </c>
      <c r="AL226" s="42" t="e">
        <f t="shared" si="52"/>
        <v>#DIV/0!</v>
      </c>
      <c r="AM226" s="304"/>
      <c r="AN226" s="304"/>
      <c r="AO226" s="356" t="e">
        <f t="shared" si="53"/>
        <v>#DIV/0!</v>
      </c>
      <c r="AP226" s="42" t="e">
        <f t="shared" si="54"/>
        <v>#DIV/0!</v>
      </c>
    </row>
    <row r="227" spans="1:42" s="305" customFormat="1" ht="408" customHeight="1" x14ac:dyDescent="0.25">
      <c r="A227" s="309" t="s">
        <v>78</v>
      </c>
      <c r="B227" s="654" t="s">
        <v>1092</v>
      </c>
      <c r="C227" s="550"/>
      <c r="D227" s="189" t="s">
        <v>91</v>
      </c>
      <c r="E227" s="200" t="str">
        <f t="shared" ref="E227:E233" si="67">+$J$18</f>
        <v>71 - Incrementar a un 90% la sostenibilidad del SIG en el Gobierno Distrital</v>
      </c>
      <c r="F227" s="594" t="s">
        <v>89</v>
      </c>
      <c r="G227" s="594"/>
      <c r="H227" s="607" t="s">
        <v>1088</v>
      </c>
      <c r="I227" s="608"/>
      <c r="J227" s="609"/>
      <c r="K227" s="313">
        <v>43585</v>
      </c>
      <c r="L227" s="313"/>
      <c r="M227" s="434" t="s">
        <v>1098</v>
      </c>
      <c r="N227" s="316" t="s">
        <v>699</v>
      </c>
      <c r="O227" s="443" t="s">
        <v>699</v>
      </c>
      <c r="P227" s="555" t="s">
        <v>1093</v>
      </c>
      <c r="Q227" s="556"/>
      <c r="R227" s="557"/>
      <c r="S227" s="93" t="s">
        <v>1099</v>
      </c>
      <c r="T227" s="80" t="s">
        <v>110</v>
      </c>
      <c r="U227" s="6">
        <v>1</v>
      </c>
      <c r="V227" s="398">
        <f t="shared" si="44"/>
        <v>1</v>
      </c>
      <c r="W227" s="398"/>
      <c r="X227" s="356">
        <f t="shared" si="45"/>
        <v>0</v>
      </c>
      <c r="Y227" s="42">
        <f t="shared" si="46"/>
        <v>0</v>
      </c>
      <c r="Z227" s="311"/>
      <c r="AA227" s="275"/>
      <c r="AB227" s="275"/>
      <c r="AC227" s="356" t="e">
        <f t="shared" si="47"/>
        <v>#DIV/0!</v>
      </c>
      <c r="AD227" s="42" t="e">
        <f t="shared" si="48"/>
        <v>#DIV/0!</v>
      </c>
      <c r="AE227" s="304"/>
      <c r="AF227" s="304"/>
      <c r="AG227" s="356" t="e">
        <f t="shared" si="49"/>
        <v>#DIV/0!</v>
      </c>
      <c r="AH227" s="42" t="e">
        <f t="shared" si="50"/>
        <v>#DIV/0!</v>
      </c>
      <c r="AI227" s="304"/>
      <c r="AJ227" s="304"/>
      <c r="AK227" s="356" t="e">
        <f t="shared" si="51"/>
        <v>#DIV/0!</v>
      </c>
      <c r="AL227" s="42" t="e">
        <f t="shared" si="52"/>
        <v>#DIV/0!</v>
      </c>
      <c r="AM227" s="304"/>
      <c r="AN227" s="304"/>
      <c r="AO227" s="356" t="e">
        <f t="shared" si="53"/>
        <v>#DIV/0!</v>
      </c>
      <c r="AP227" s="42" t="e">
        <f t="shared" si="54"/>
        <v>#DIV/0!</v>
      </c>
    </row>
    <row r="228" spans="1:42" s="305" customFormat="1" ht="408" customHeight="1" x14ac:dyDescent="0.25">
      <c r="A228" s="309" t="s">
        <v>78</v>
      </c>
      <c r="B228" s="654" t="s">
        <v>1092</v>
      </c>
      <c r="C228" s="550"/>
      <c r="D228" s="189" t="s">
        <v>91</v>
      </c>
      <c r="E228" s="200" t="str">
        <f t="shared" si="67"/>
        <v>71 - Incrementar a un 90% la sostenibilidad del SIG en el Gobierno Distrital</v>
      </c>
      <c r="F228" s="594" t="s">
        <v>89</v>
      </c>
      <c r="G228" s="594"/>
      <c r="H228" s="607" t="s">
        <v>1089</v>
      </c>
      <c r="I228" s="608"/>
      <c r="J228" s="609"/>
      <c r="K228" s="313">
        <v>43714</v>
      </c>
      <c r="L228" s="313"/>
      <c r="M228" s="434" t="s">
        <v>1098</v>
      </c>
      <c r="N228" s="316" t="s">
        <v>699</v>
      </c>
      <c r="O228" s="443" t="s">
        <v>699</v>
      </c>
      <c r="P228" s="555" t="s">
        <v>1093</v>
      </c>
      <c r="Q228" s="556"/>
      <c r="R228" s="557"/>
      <c r="S228" s="93" t="s">
        <v>149</v>
      </c>
      <c r="T228" s="80" t="s">
        <v>110</v>
      </c>
      <c r="U228" s="6">
        <v>1</v>
      </c>
      <c r="V228" s="398">
        <f t="shared" si="44"/>
        <v>1</v>
      </c>
      <c r="W228" s="398"/>
      <c r="X228" s="356">
        <f t="shared" si="45"/>
        <v>0</v>
      </c>
      <c r="Y228" s="42">
        <f t="shared" si="46"/>
        <v>0</v>
      </c>
      <c r="Z228" s="311"/>
      <c r="AA228" s="275"/>
      <c r="AB228" s="275"/>
      <c r="AC228" s="356" t="e">
        <f t="shared" si="47"/>
        <v>#DIV/0!</v>
      </c>
      <c r="AD228" s="42" t="e">
        <f t="shared" si="48"/>
        <v>#DIV/0!</v>
      </c>
      <c r="AE228" s="304"/>
      <c r="AF228" s="304"/>
      <c r="AG228" s="356" t="e">
        <f t="shared" si="49"/>
        <v>#DIV/0!</v>
      </c>
      <c r="AH228" s="42" t="e">
        <f t="shared" si="50"/>
        <v>#DIV/0!</v>
      </c>
      <c r="AI228" s="304"/>
      <c r="AJ228" s="304"/>
      <c r="AK228" s="356" t="e">
        <f t="shared" si="51"/>
        <v>#DIV/0!</v>
      </c>
      <c r="AL228" s="42" t="e">
        <f t="shared" si="52"/>
        <v>#DIV/0!</v>
      </c>
      <c r="AM228" s="304"/>
      <c r="AN228" s="304"/>
      <c r="AO228" s="356" t="e">
        <f t="shared" si="53"/>
        <v>#DIV/0!</v>
      </c>
      <c r="AP228" s="42" t="e">
        <f t="shared" si="54"/>
        <v>#DIV/0!</v>
      </c>
    </row>
    <row r="229" spans="1:42" s="305" customFormat="1" ht="408" customHeight="1" x14ac:dyDescent="0.25">
      <c r="A229" s="309" t="s">
        <v>78</v>
      </c>
      <c r="B229" s="654" t="s">
        <v>1092</v>
      </c>
      <c r="C229" s="550"/>
      <c r="D229" s="189" t="s">
        <v>91</v>
      </c>
      <c r="E229" s="200" t="str">
        <f t="shared" si="67"/>
        <v>71 - Incrementar a un 90% la sostenibilidad del SIG en el Gobierno Distrital</v>
      </c>
      <c r="F229" s="594" t="s">
        <v>89</v>
      </c>
      <c r="G229" s="594"/>
      <c r="H229" s="607" t="s">
        <v>1090</v>
      </c>
      <c r="I229" s="608"/>
      <c r="J229" s="609"/>
      <c r="K229" s="313">
        <v>43829</v>
      </c>
      <c r="L229" s="313"/>
      <c r="M229" s="434" t="s">
        <v>1098</v>
      </c>
      <c r="N229" s="316" t="s">
        <v>699</v>
      </c>
      <c r="O229" s="443" t="s">
        <v>699</v>
      </c>
      <c r="P229" s="555" t="s">
        <v>1094</v>
      </c>
      <c r="Q229" s="556"/>
      <c r="R229" s="557"/>
      <c r="S229" s="93" t="s">
        <v>149</v>
      </c>
      <c r="T229" s="80" t="s">
        <v>110</v>
      </c>
      <c r="U229" s="6">
        <v>1</v>
      </c>
      <c r="V229" s="398">
        <f t="shared" si="44"/>
        <v>1</v>
      </c>
      <c r="W229" s="398"/>
      <c r="X229" s="356">
        <f t="shared" si="45"/>
        <v>0</v>
      </c>
      <c r="Y229" s="42">
        <f t="shared" si="46"/>
        <v>0</v>
      </c>
      <c r="Z229" s="311"/>
      <c r="AA229" s="275"/>
      <c r="AB229" s="275"/>
      <c r="AC229" s="356" t="e">
        <f t="shared" si="47"/>
        <v>#DIV/0!</v>
      </c>
      <c r="AD229" s="42" t="e">
        <f t="shared" si="48"/>
        <v>#DIV/0!</v>
      </c>
      <c r="AE229" s="304"/>
      <c r="AF229" s="304"/>
      <c r="AG229" s="356" t="e">
        <f t="shared" si="49"/>
        <v>#DIV/0!</v>
      </c>
      <c r="AH229" s="42" t="e">
        <f t="shared" si="50"/>
        <v>#DIV/0!</v>
      </c>
      <c r="AI229" s="304"/>
      <c r="AJ229" s="304"/>
      <c r="AK229" s="356" t="e">
        <f t="shared" si="51"/>
        <v>#DIV/0!</v>
      </c>
      <c r="AL229" s="42" t="e">
        <f t="shared" si="52"/>
        <v>#DIV/0!</v>
      </c>
      <c r="AM229" s="304"/>
      <c r="AN229" s="304"/>
      <c r="AO229" s="356" t="e">
        <f t="shared" si="53"/>
        <v>#DIV/0!</v>
      </c>
      <c r="AP229" s="42" t="e">
        <f t="shared" si="54"/>
        <v>#DIV/0!</v>
      </c>
    </row>
    <row r="230" spans="1:42" s="305" customFormat="1" ht="408" customHeight="1" x14ac:dyDescent="0.25">
      <c r="A230" s="309" t="s">
        <v>78</v>
      </c>
      <c r="B230" s="654" t="s">
        <v>1092</v>
      </c>
      <c r="C230" s="550"/>
      <c r="D230" s="189" t="s">
        <v>91</v>
      </c>
      <c r="E230" s="200" t="str">
        <f t="shared" si="67"/>
        <v>71 - Incrementar a un 90% la sostenibilidad del SIG en el Gobierno Distrital</v>
      </c>
      <c r="F230" s="594" t="s">
        <v>89</v>
      </c>
      <c r="G230" s="594"/>
      <c r="H230" s="607" t="s">
        <v>826</v>
      </c>
      <c r="I230" s="608"/>
      <c r="J230" s="609"/>
      <c r="K230" s="313">
        <v>43585</v>
      </c>
      <c r="L230" s="313"/>
      <c r="M230" s="434" t="s">
        <v>1098</v>
      </c>
      <c r="N230" s="316" t="s">
        <v>699</v>
      </c>
      <c r="O230" s="443" t="s">
        <v>699</v>
      </c>
      <c r="P230" s="555" t="s">
        <v>827</v>
      </c>
      <c r="Q230" s="556"/>
      <c r="R230" s="557"/>
      <c r="S230" s="93" t="s">
        <v>1099</v>
      </c>
      <c r="T230" s="80" t="s">
        <v>110</v>
      </c>
      <c r="U230" s="6">
        <v>1</v>
      </c>
      <c r="V230" s="398">
        <f t="shared" si="44"/>
        <v>1</v>
      </c>
      <c r="W230" s="398"/>
      <c r="X230" s="356">
        <f t="shared" si="45"/>
        <v>0</v>
      </c>
      <c r="Y230" s="42">
        <f t="shared" si="46"/>
        <v>0</v>
      </c>
      <c r="Z230" s="311"/>
      <c r="AA230" s="275"/>
      <c r="AB230" s="275"/>
      <c r="AC230" s="356" t="e">
        <f t="shared" si="47"/>
        <v>#DIV/0!</v>
      </c>
      <c r="AD230" s="42" t="e">
        <f t="shared" si="48"/>
        <v>#DIV/0!</v>
      </c>
      <c r="AE230" s="304"/>
      <c r="AF230" s="304"/>
      <c r="AG230" s="356" t="e">
        <f t="shared" si="49"/>
        <v>#DIV/0!</v>
      </c>
      <c r="AH230" s="42" t="e">
        <f t="shared" si="50"/>
        <v>#DIV/0!</v>
      </c>
      <c r="AI230" s="304"/>
      <c r="AJ230" s="304"/>
      <c r="AK230" s="356" t="e">
        <f t="shared" si="51"/>
        <v>#DIV/0!</v>
      </c>
      <c r="AL230" s="42" t="e">
        <f t="shared" si="52"/>
        <v>#DIV/0!</v>
      </c>
      <c r="AM230" s="304"/>
      <c r="AN230" s="304"/>
      <c r="AO230" s="356" t="e">
        <f t="shared" si="53"/>
        <v>#DIV/0!</v>
      </c>
      <c r="AP230" s="42" t="e">
        <f t="shared" si="54"/>
        <v>#DIV/0!</v>
      </c>
    </row>
    <row r="231" spans="1:42" s="305" customFormat="1" ht="408" customHeight="1" x14ac:dyDescent="0.25">
      <c r="A231" s="309" t="s">
        <v>78</v>
      </c>
      <c r="B231" s="654" t="s">
        <v>1092</v>
      </c>
      <c r="C231" s="550"/>
      <c r="D231" s="189" t="s">
        <v>91</v>
      </c>
      <c r="E231" s="200" t="str">
        <f t="shared" si="67"/>
        <v>71 - Incrementar a un 90% la sostenibilidad del SIG en el Gobierno Distrital</v>
      </c>
      <c r="F231" s="594" t="s">
        <v>89</v>
      </c>
      <c r="G231" s="594"/>
      <c r="H231" s="607" t="s">
        <v>1091</v>
      </c>
      <c r="I231" s="608"/>
      <c r="J231" s="609"/>
      <c r="K231" s="313">
        <v>43644</v>
      </c>
      <c r="L231" s="313"/>
      <c r="M231" s="434" t="s">
        <v>1098</v>
      </c>
      <c r="N231" s="316" t="s">
        <v>699</v>
      </c>
      <c r="O231" s="443" t="s">
        <v>699</v>
      </c>
      <c r="P231" s="555" t="s">
        <v>1095</v>
      </c>
      <c r="Q231" s="556"/>
      <c r="R231" s="557"/>
      <c r="S231" s="93" t="s">
        <v>149</v>
      </c>
      <c r="T231" s="80" t="s">
        <v>110</v>
      </c>
      <c r="U231" s="6">
        <v>1</v>
      </c>
      <c r="V231" s="398">
        <f t="shared" si="44"/>
        <v>1</v>
      </c>
      <c r="W231" s="398"/>
      <c r="X231" s="356">
        <f t="shared" si="45"/>
        <v>0</v>
      </c>
      <c r="Y231" s="42">
        <f t="shared" si="46"/>
        <v>0</v>
      </c>
      <c r="Z231" s="311"/>
      <c r="AA231" s="275"/>
      <c r="AB231" s="275"/>
      <c r="AC231" s="356" t="e">
        <f t="shared" si="47"/>
        <v>#DIV/0!</v>
      </c>
      <c r="AD231" s="42" t="e">
        <f t="shared" si="48"/>
        <v>#DIV/0!</v>
      </c>
      <c r="AE231" s="304"/>
      <c r="AF231" s="304"/>
      <c r="AG231" s="356" t="e">
        <f t="shared" si="49"/>
        <v>#DIV/0!</v>
      </c>
      <c r="AH231" s="42" t="e">
        <f t="shared" si="50"/>
        <v>#DIV/0!</v>
      </c>
      <c r="AI231" s="304"/>
      <c r="AJ231" s="304"/>
      <c r="AK231" s="356" t="e">
        <f t="shared" si="51"/>
        <v>#DIV/0!</v>
      </c>
      <c r="AL231" s="42" t="e">
        <f t="shared" si="52"/>
        <v>#DIV/0!</v>
      </c>
      <c r="AM231" s="304"/>
      <c r="AN231" s="304"/>
      <c r="AO231" s="356" t="e">
        <f t="shared" si="53"/>
        <v>#DIV/0!</v>
      </c>
      <c r="AP231" s="42" t="e">
        <f t="shared" si="54"/>
        <v>#DIV/0!</v>
      </c>
    </row>
    <row r="232" spans="1:42" s="305" customFormat="1" ht="408" customHeight="1" x14ac:dyDescent="0.25">
      <c r="A232" s="309" t="s">
        <v>78</v>
      </c>
      <c r="B232" s="654" t="s">
        <v>1092</v>
      </c>
      <c r="C232" s="550"/>
      <c r="D232" s="189" t="s">
        <v>91</v>
      </c>
      <c r="E232" s="200" t="str">
        <f t="shared" si="67"/>
        <v>71 - Incrementar a un 90% la sostenibilidad del SIG en el Gobierno Distrital</v>
      </c>
      <c r="F232" s="594" t="s">
        <v>89</v>
      </c>
      <c r="G232" s="594"/>
      <c r="H232" s="607" t="s">
        <v>798</v>
      </c>
      <c r="I232" s="608"/>
      <c r="J232" s="609"/>
      <c r="K232" s="313">
        <v>43829</v>
      </c>
      <c r="L232" s="313"/>
      <c r="M232" s="434" t="s">
        <v>1098</v>
      </c>
      <c r="N232" s="316" t="s">
        <v>699</v>
      </c>
      <c r="O232" s="443" t="s">
        <v>699</v>
      </c>
      <c r="P232" s="555" t="s">
        <v>1096</v>
      </c>
      <c r="Q232" s="556"/>
      <c r="R232" s="557"/>
      <c r="S232" s="93" t="s">
        <v>149</v>
      </c>
      <c r="T232" s="80" t="s">
        <v>110</v>
      </c>
      <c r="U232" s="6">
        <v>1</v>
      </c>
      <c r="V232" s="398">
        <f t="shared" si="44"/>
        <v>1</v>
      </c>
      <c r="W232" s="398"/>
      <c r="X232" s="356">
        <f t="shared" si="45"/>
        <v>0</v>
      </c>
      <c r="Y232" s="42">
        <f t="shared" si="46"/>
        <v>0</v>
      </c>
      <c r="Z232" s="311"/>
      <c r="AA232" s="275"/>
      <c r="AB232" s="275"/>
      <c r="AC232" s="356" t="e">
        <f t="shared" si="47"/>
        <v>#DIV/0!</v>
      </c>
      <c r="AD232" s="42" t="e">
        <f t="shared" si="48"/>
        <v>#DIV/0!</v>
      </c>
      <c r="AE232" s="304"/>
      <c r="AF232" s="304"/>
      <c r="AG232" s="356" t="e">
        <f t="shared" si="49"/>
        <v>#DIV/0!</v>
      </c>
      <c r="AH232" s="42" t="e">
        <f t="shared" si="50"/>
        <v>#DIV/0!</v>
      </c>
      <c r="AI232" s="304"/>
      <c r="AJ232" s="304"/>
      <c r="AK232" s="356" t="e">
        <f t="shared" si="51"/>
        <v>#DIV/0!</v>
      </c>
      <c r="AL232" s="42" t="e">
        <f t="shared" si="52"/>
        <v>#DIV/0!</v>
      </c>
      <c r="AM232" s="304"/>
      <c r="AN232" s="304"/>
      <c r="AO232" s="356" t="e">
        <f t="shared" si="53"/>
        <v>#DIV/0!</v>
      </c>
      <c r="AP232" s="42" t="e">
        <f t="shared" si="54"/>
        <v>#DIV/0!</v>
      </c>
    </row>
    <row r="233" spans="1:42" s="305" customFormat="1" ht="408" customHeight="1" x14ac:dyDescent="0.25">
      <c r="A233" s="309" t="s">
        <v>78</v>
      </c>
      <c r="B233" s="654" t="s">
        <v>1092</v>
      </c>
      <c r="C233" s="550"/>
      <c r="D233" s="189" t="s">
        <v>91</v>
      </c>
      <c r="E233" s="200" t="str">
        <f t="shared" si="67"/>
        <v>71 - Incrementar a un 90% la sostenibilidad del SIG en el Gobierno Distrital</v>
      </c>
      <c r="F233" s="594" t="s">
        <v>89</v>
      </c>
      <c r="G233" s="594"/>
      <c r="H233" s="607" t="s">
        <v>126</v>
      </c>
      <c r="I233" s="608"/>
      <c r="J233" s="609"/>
      <c r="K233" s="423" t="s">
        <v>1097</v>
      </c>
      <c r="L233" s="313"/>
      <c r="M233" s="434" t="s">
        <v>1098</v>
      </c>
      <c r="N233" s="316" t="s">
        <v>699</v>
      </c>
      <c r="O233" s="443" t="s">
        <v>699</v>
      </c>
      <c r="P233" s="555" t="s">
        <v>125</v>
      </c>
      <c r="Q233" s="556"/>
      <c r="R233" s="557"/>
      <c r="S233" s="93" t="s">
        <v>1099</v>
      </c>
      <c r="T233" s="80" t="s">
        <v>110</v>
      </c>
      <c r="U233" s="6">
        <v>1</v>
      </c>
      <c r="V233" s="398">
        <f t="shared" si="44"/>
        <v>1</v>
      </c>
      <c r="W233" s="398"/>
      <c r="X233" s="356">
        <f t="shared" si="45"/>
        <v>0</v>
      </c>
      <c r="Y233" s="42">
        <f t="shared" si="46"/>
        <v>0</v>
      </c>
      <c r="Z233" s="311"/>
      <c r="AA233" s="275"/>
      <c r="AB233" s="275"/>
      <c r="AC233" s="356" t="e">
        <f t="shared" si="47"/>
        <v>#DIV/0!</v>
      </c>
      <c r="AD233" s="42" t="e">
        <f t="shared" si="48"/>
        <v>#DIV/0!</v>
      </c>
      <c r="AE233" s="304"/>
      <c r="AF233" s="304"/>
      <c r="AG233" s="356" t="e">
        <f t="shared" si="49"/>
        <v>#DIV/0!</v>
      </c>
      <c r="AH233" s="42" t="e">
        <f t="shared" si="50"/>
        <v>#DIV/0!</v>
      </c>
      <c r="AI233" s="304"/>
      <c r="AJ233" s="304"/>
      <c r="AK233" s="356" t="e">
        <f t="shared" si="51"/>
        <v>#DIV/0!</v>
      </c>
      <c r="AL233" s="42" t="e">
        <f t="shared" si="52"/>
        <v>#DIV/0!</v>
      </c>
      <c r="AM233" s="304"/>
      <c r="AN233" s="304"/>
      <c r="AO233" s="356" t="e">
        <f t="shared" si="53"/>
        <v>#DIV/0!</v>
      </c>
      <c r="AP233" s="42" t="e">
        <f t="shared" si="54"/>
        <v>#DIV/0!</v>
      </c>
    </row>
    <row r="234" spans="1:42" s="49" customFormat="1" ht="283.5" customHeight="1" x14ac:dyDescent="0.25">
      <c r="A234" s="173" t="s">
        <v>79</v>
      </c>
      <c r="B234" s="654" t="s">
        <v>1065</v>
      </c>
      <c r="C234" s="550"/>
      <c r="D234" s="189" t="s">
        <v>91</v>
      </c>
      <c r="E234" s="200" t="str">
        <f t="shared" ref="E234:E243" si="68">+$J$18</f>
        <v>71 - Incrementar a un 90% la sostenibilidad del SIG en el Gobierno Distrital</v>
      </c>
      <c r="F234" s="594" t="s">
        <v>89</v>
      </c>
      <c r="G234" s="594"/>
      <c r="H234" s="607" t="s">
        <v>113</v>
      </c>
      <c r="I234" s="608"/>
      <c r="J234" s="609"/>
      <c r="K234" s="313">
        <v>43466</v>
      </c>
      <c r="L234" s="313">
        <v>43798</v>
      </c>
      <c r="M234" s="435" t="s">
        <v>785</v>
      </c>
      <c r="N234" s="316" t="s">
        <v>699</v>
      </c>
      <c r="O234" s="443" t="s">
        <v>699</v>
      </c>
      <c r="P234" s="587" t="s">
        <v>1066</v>
      </c>
      <c r="Q234" s="588"/>
      <c r="R234" s="589"/>
      <c r="S234" s="93" t="s">
        <v>786</v>
      </c>
      <c r="T234" s="80" t="s">
        <v>110</v>
      </c>
      <c r="U234" s="6">
        <v>0.33</v>
      </c>
      <c r="V234" s="398">
        <f t="shared" si="44"/>
        <v>0.33</v>
      </c>
      <c r="W234" s="398"/>
      <c r="X234" s="356">
        <f t="shared" si="45"/>
        <v>0</v>
      </c>
      <c r="Y234" s="42">
        <f t="shared" si="46"/>
        <v>0</v>
      </c>
      <c r="Z234" s="311"/>
      <c r="AA234" s="275"/>
      <c r="AB234" s="275"/>
      <c r="AC234" s="356" t="e">
        <f t="shared" si="47"/>
        <v>#DIV/0!</v>
      </c>
      <c r="AD234" s="42" t="e">
        <f t="shared" si="48"/>
        <v>#DIV/0!</v>
      </c>
      <c r="AE234" s="304"/>
      <c r="AF234" s="304"/>
      <c r="AG234" s="356" t="e">
        <f t="shared" si="49"/>
        <v>#DIV/0!</v>
      </c>
      <c r="AH234" s="42" t="e">
        <f t="shared" si="50"/>
        <v>#DIV/0!</v>
      </c>
      <c r="AI234" s="304"/>
      <c r="AJ234" s="304"/>
      <c r="AK234" s="356" t="e">
        <f t="shared" si="51"/>
        <v>#DIV/0!</v>
      </c>
      <c r="AL234" s="42" t="e">
        <f t="shared" si="52"/>
        <v>#DIV/0!</v>
      </c>
      <c r="AM234" s="304"/>
      <c r="AN234" s="304"/>
      <c r="AO234" s="356" t="e">
        <f t="shared" si="53"/>
        <v>#DIV/0!</v>
      </c>
      <c r="AP234" s="42" t="e">
        <f t="shared" si="54"/>
        <v>#DIV/0!</v>
      </c>
    </row>
    <row r="235" spans="1:42" s="49" customFormat="1" ht="354" customHeight="1" x14ac:dyDescent="0.25">
      <c r="A235" s="173" t="s">
        <v>79</v>
      </c>
      <c r="B235" s="654" t="s">
        <v>1067</v>
      </c>
      <c r="C235" s="550"/>
      <c r="D235" s="189" t="s">
        <v>91</v>
      </c>
      <c r="E235" s="200" t="str">
        <f t="shared" si="68"/>
        <v>71 - Incrementar a un 90% la sostenibilidad del SIG en el Gobierno Distrital</v>
      </c>
      <c r="F235" s="651" t="s">
        <v>89</v>
      </c>
      <c r="G235" s="652"/>
      <c r="H235" s="607" t="s">
        <v>114</v>
      </c>
      <c r="I235" s="608"/>
      <c r="J235" s="609"/>
      <c r="K235" s="313">
        <v>43466</v>
      </c>
      <c r="L235" s="313">
        <v>43830</v>
      </c>
      <c r="M235" s="435" t="s">
        <v>787</v>
      </c>
      <c r="N235" s="316" t="s">
        <v>699</v>
      </c>
      <c r="O235" s="443" t="s">
        <v>699</v>
      </c>
      <c r="P235" s="650" t="s">
        <v>1068</v>
      </c>
      <c r="Q235" s="588"/>
      <c r="R235" s="589"/>
      <c r="S235" s="93" t="s">
        <v>788</v>
      </c>
      <c r="T235" s="80" t="s">
        <v>110</v>
      </c>
      <c r="U235" s="6">
        <v>1</v>
      </c>
      <c r="V235" s="170">
        <f>U235</f>
        <v>1</v>
      </c>
      <c r="W235" s="398"/>
      <c r="X235" s="356">
        <f t="shared" si="45"/>
        <v>0</v>
      </c>
      <c r="Y235" s="42">
        <f t="shared" si="46"/>
        <v>0</v>
      </c>
      <c r="Z235" s="311"/>
      <c r="AA235" s="275"/>
      <c r="AB235" s="275"/>
      <c r="AC235" s="356" t="e">
        <f t="shared" si="47"/>
        <v>#DIV/0!</v>
      </c>
      <c r="AD235" s="42" t="e">
        <f t="shared" si="48"/>
        <v>#DIV/0!</v>
      </c>
      <c r="AE235" s="304"/>
      <c r="AF235" s="304"/>
      <c r="AG235" s="356" t="e">
        <f t="shared" si="49"/>
        <v>#DIV/0!</v>
      </c>
      <c r="AH235" s="42" t="e">
        <f t="shared" si="50"/>
        <v>#DIV/0!</v>
      </c>
      <c r="AI235" s="304"/>
      <c r="AJ235" s="304"/>
      <c r="AK235" s="356" t="e">
        <f t="shared" si="51"/>
        <v>#DIV/0!</v>
      </c>
      <c r="AL235" s="42" t="e">
        <f t="shared" si="52"/>
        <v>#DIV/0!</v>
      </c>
      <c r="AM235" s="304"/>
      <c r="AN235" s="304"/>
      <c r="AO235" s="356" t="e">
        <f t="shared" si="53"/>
        <v>#DIV/0!</v>
      </c>
      <c r="AP235" s="42" t="e">
        <f t="shared" si="54"/>
        <v>#DIV/0!</v>
      </c>
    </row>
    <row r="236" spans="1:42" s="49" customFormat="1" ht="408" customHeight="1" x14ac:dyDescent="0.25">
      <c r="A236" s="173" t="s">
        <v>79</v>
      </c>
      <c r="B236" s="654" t="s">
        <v>1070</v>
      </c>
      <c r="C236" s="550"/>
      <c r="D236" s="189" t="s">
        <v>91</v>
      </c>
      <c r="E236" s="200" t="str">
        <f t="shared" si="68"/>
        <v>71 - Incrementar a un 90% la sostenibilidad del SIG en el Gobierno Distrital</v>
      </c>
      <c r="F236" s="594" t="s">
        <v>89</v>
      </c>
      <c r="G236" s="594"/>
      <c r="H236" s="607" t="s">
        <v>1069</v>
      </c>
      <c r="I236" s="608"/>
      <c r="J236" s="609"/>
      <c r="K236" s="313">
        <v>43466</v>
      </c>
      <c r="L236" s="313">
        <v>43826</v>
      </c>
      <c r="M236" s="435" t="s">
        <v>789</v>
      </c>
      <c r="N236" s="316" t="s">
        <v>699</v>
      </c>
      <c r="O236" s="443" t="s">
        <v>699</v>
      </c>
      <c r="P236" s="587" t="s">
        <v>1071</v>
      </c>
      <c r="Q236" s="588"/>
      <c r="R236" s="589"/>
      <c r="S236" s="93" t="s">
        <v>149</v>
      </c>
      <c r="T236" s="80" t="s">
        <v>110</v>
      </c>
      <c r="U236" s="6">
        <v>1</v>
      </c>
      <c r="V236" s="7">
        <v>100</v>
      </c>
      <c r="W236" s="398"/>
      <c r="X236" s="356">
        <f t="shared" si="45"/>
        <v>0</v>
      </c>
      <c r="Y236" s="42">
        <f t="shared" si="46"/>
        <v>0</v>
      </c>
      <c r="Z236" s="311"/>
      <c r="AA236" s="275"/>
      <c r="AB236" s="275"/>
      <c r="AC236" s="356" t="e">
        <f t="shared" si="47"/>
        <v>#DIV/0!</v>
      </c>
      <c r="AD236" s="42" t="e">
        <f t="shared" si="48"/>
        <v>#DIV/0!</v>
      </c>
      <c r="AE236" s="304"/>
      <c r="AF236" s="304"/>
      <c r="AG236" s="356" t="e">
        <f t="shared" si="49"/>
        <v>#DIV/0!</v>
      </c>
      <c r="AH236" s="42" t="e">
        <f t="shared" si="50"/>
        <v>#DIV/0!</v>
      </c>
      <c r="AI236" s="304"/>
      <c r="AJ236" s="304"/>
      <c r="AK236" s="356" t="e">
        <f t="shared" si="51"/>
        <v>#DIV/0!</v>
      </c>
      <c r="AL236" s="42" t="e">
        <f t="shared" si="52"/>
        <v>#DIV/0!</v>
      </c>
      <c r="AM236" s="304"/>
      <c r="AN236" s="304"/>
      <c r="AO236" s="356" t="e">
        <f t="shared" si="53"/>
        <v>#DIV/0!</v>
      </c>
      <c r="AP236" s="42" t="e">
        <f t="shared" si="54"/>
        <v>#DIV/0!</v>
      </c>
    </row>
    <row r="237" spans="1:42" s="49" customFormat="1" ht="408" customHeight="1" x14ac:dyDescent="0.25">
      <c r="A237" s="173" t="s">
        <v>79</v>
      </c>
      <c r="B237" s="654" t="s">
        <v>1070</v>
      </c>
      <c r="C237" s="550"/>
      <c r="D237" s="189" t="s">
        <v>91</v>
      </c>
      <c r="E237" s="200" t="str">
        <f t="shared" si="68"/>
        <v>71 - Incrementar a un 90% la sostenibilidad del SIG en el Gobierno Distrital</v>
      </c>
      <c r="F237" s="594" t="s">
        <v>89</v>
      </c>
      <c r="G237" s="594"/>
      <c r="H237" s="607" t="s">
        <v>790</v>
      </c>
      <c r="I237" s="608"/>
      <c r="J237" s="609"/>
      <c r="K237" s="313">
        <v>43466</v>
      </c>
      <c r="L237" s="318" t="s">
        <v>791</v>
      </c>
      <c r="M237" s="435" t="s">
        <v>792</v>
      </c>
      <c r="N237" s="316" t="s">
        <v>699</v>
      </c>
      <c r="O237" s="443" t="s">
        <v>699</v>
      </c>
      <c r="P237" s="587" t="s">
        <v>1072</v>
      </c>
      <c r="Q237" s="588"/>
      <c r="R237" s="589"/>
      <c r="S237" s="93" t="s">
        <v>149</v>
      </c>
      <c r="T237" s="80" t="s">
        <v>58</v>
      </c>
      <c r="U237" s="6">
        <v>1</v>
      </c>
      <c r="V237" s="7">
        <v>100</v>
      </c>
      <c r="W237" s="398"/>
      <c r="X237" s="356">
        <f t="shared" si="45"/>
        <v>0</v>
      </c>
      <c r="Y237" s="42">
        <f t="shared" si="46"/>
        <v>0</v>
      </c>
      <c r="Z237" s="311"/>
      <c r="AA237" s="275"/>
      <c r="AB237" s="275"/>
      <c r="AC237" s="356" t="e">
        <f t="shared" si="47"/>
        <v>#DIV/0!</v>
      </c>
      <c r="AD237" s="42" t="e">
        <f t="shared" si="48"/>
        <v>#DIV/0!</v>
      </c>
      <c r="AE237" s="304"/>
      <c r="AF237" s="304"/>
      <c r="AG237" s="356" t="e">
        <f t="shared" si="49"/>
        <v>#DIV/0!</v>
      </c>
      <c r="AH237" s="42" t="e">
        <f t="shared" si="50"/>
        <v>#DIV/0!</v>
      </c>
      <c r="AI237" s="304"/>
      <c r="AJ237" s="304"/>
      <c r="AK237" s="356" t="e">
        <f t="shared" si="51"/>
        <v>#DIV/0!</v>
      </c>
      <c r="AL237" s="42" t="e">
        <f t="shared" si="52"/>
        <v>#DIV/0!</v>
      </c>
      <c r="AM237" s="304"/>
      <c r="AN237" s="304"/>
      <c r="AO237" s="356" t="e">
        <f t="shared" si="53"/>
        <v>#DIV/0!</v>
      </c>
      <c r="AP237" s="42" t="e">
        <f t="shared" si="54"/>
        <v>#DIV/0!</v>
      </c>
    </row>
    <row r="238" spans="1:42" s="49" customFormat="1" ht="408" customHeight="1" x14ac:dyDescent="0.25">
      <c r="A238" s="173" t="s">
        <v>79</v>
      </c>
      <c r="B238" s="654" t="s">
        <v>1070</v>
      </c>
      <c r="C238" s="550"/>
      <c r="D238" s="189" t="s">
        <v>91</v>
      </c>
      <c r="E238" s="200" t="str">
        <f t="shared" si="68"/>
        <v>71 - Incrementar a un 90% la sostenibilidad del SIG en el Gobierno Distrital</v>
      </c>
      <c r="F238" s="594" t="s">
        <v>89</v>
      </c>
      <c r="G238" s="594"/>
      <c r="H238" s="607" t="s">
        <v>1078</v>
      </c>
      <c r="I238" s="608"/>
      <c r="J238" s="609"/>
      <c r="K238" s="422" t="s">
        <v>1080</v>
      </c>
      <c r="L238" s="318"/>
      <c r="M238" s="435" t="s">
        <v>706</v>
      </c>
      <c r="N238" s="316" t="s">
        <v>699</v>
      </c>
      <c r="O238" s="443" t="s">
        <v>699</v>
      </c>
      <c r="P238" s="587" t="s">
        <v>1079</v>
      </c>
      <c r="Q238" s="588"/>
      <c r="R238" s="589"/>
      <c r="S238" s="93" t="s">
        <v>149</v>
      </c>
      <c r="T238" s="80" t="s">
        <v>110</v>
      </c>
      <c r="U238" s="6">
        <v>1</v>
      </c>
      <c r="V238" s="7">
        <v>100</v>
      </c>
      <c r="W238" s="398"/>
      <c r="X238" s="356">
        <f t="shared" si="45"/>
        <v>0</v>
      </c>
      <c r="Y238" s="42">
        <f t="shared" si="46"/>
        <v>0</v>
      </c>
      <c r="Z238" s="311"/>
      <c r="AA238" s="275"/>
      <c r="AB238" s="275"/>
      <c r="AC238" s="356" t="e">
        <f t="shared" si="47"/>
        <v>#DIV/0!</v>
      </c>
      <c r="AD238" s="42" t="e">
        <f t="shared" si="48"/>
        <v>#DIV/0!</v>
      </c>
      <c r="AE238" s="304"/>
      <c r="AF238" s="304"/>
      <c r="AG238" s="356" t="e">
        <f t="shared" si="49"/>
        <v>#DIV/0!</v>
      </c>
      <c r="AH238" s="42" t="e">
        <f t="shared" si="50"/>
        <v>#DIV/0!</v>
      </c>
      <c r="AI238" s="304"/>
      <c r="AJ238" s="304"/>
      <c r="AK238" s="356" t="e">
        <f t="shared" si="51"/>
        <v>#DIV/0!</v>
      </c>
      <c r="AL238" s="42" t="e">
        <f t="shared" si="52"/>
        <v>#DIV/0!</v>
      </c>
      <c r="AM238" s="304"/>
      <c r="AN238" s="304"/>
      <c r="AO238" s="356" t="e">
        <f t="shared" si="53"/>
        <v>#DIV/0!</v>
      </c>
      <c r="AP238" s="42" t="e">
        <f t="shared" si="54"/>
        <v>#DIV/0!</v>
      </c>
    </row>
    <row r="239" spans="1:42" s="49" customFormat="1" ht="408" customHeight="1" x14ac:dyDescent="0.25">
      <c r="A239" s="173" t="s">
        <v>79</v>
      </c>
      <c r="B239" s="647" t="s">
        <v>1073</v>
      </c>
      <c r="C239" s="647"/>
      <c r="D239" s="189" t="s">
        <v>91</v>
      </c>
      <c r="E239" s="200" t="str">
        <f t="shared" si="68"/>
        <v>71 - Incrementar a un 90% la sostenibilidad del SIG en el Gobierno Distrital</v>
      </c>
      <c r="F239" s="594" t="s">
        <v>89</v>
      </c>
      <c r="G239" s="594"/>
      <c r="H239" s="607" t="s">
        <v>793</v>
      </c>
      <c r="I239" s="608"/>
      <c r="J239" s="609"/>
      <c r="K239" s="313">
        <v>43466</v>
      </c>
      <c r="L239" s="318" t="s">
        <v>794</v>
      </c>
      <c r="M239" s="435" t="s">
        <v>706</v>
      </c>
      <c r="N239" s="316" t="s">
        <v>699</v>
      </c>
      <c r="O239" s="443" t="s">
        <v>699</v>
      </c>
      <c r="P239" s="587" t="s">
        <v>153</v>
      </c>
      <c r="Q239" s="588"/>
      <c r="R239" s="589"/>
      <c r="S239" s="93" t="s">
        <v>149</v>
      </c>
      <c r="T239" s="80" t="s">
        <v>110</v>
      </c>
      <c r="U239" s="6">
        <v>1</v>
      </c>
      <c r="V239" s="7">
        <v>100</v>
      </c>
      <c r="W239" s="398"/>
      <c r="X239" s="356">
        <f t="shared" ref="X239:X264" si="69">+W239/V239</f>
        <v>0</v>
      </c>
      <c r="Y239" s="42">
        <f t="shared" ref="Y239:Y264" si="70">X239</f>
        <v>0</v>
      </c>
      <c r="Z239" s="311"/>
      <c r="AA239" s="275"/>
      <c r="AB239" s="275"/>
      <c r="AC239" s="356" t="e">
        <f t="shared" ref="AC239:AC264" si="71">+AB239/AA239</f>
        <v>#DIV/0!</v>
      </c>
      <c r="AD239" s="42" t="e">
        <f t="shared" ref="AD239:AD264" si="72">AC239</f>
        <v>#DIV/0!</v>
      </c>
      <c r="AE239" s="304"/>
      <c r="AF239" s="304"/>
      <c r="AG239" s="356" t="e">
        <f t="shared" ref="AG239:AG264" si="73">+AF239/AE239</f>
        <v>#DIV/0!</v>
      </c>
      <c r="AH239" s="42" t="e">
        <f t="shared" ref="AH239:AH264" si="74">AG239</f>
        <v>#DIV/0!</v>
      </c>
      <c r="AI239" s="304"/>
      <c r="AJ239" s="304"/>
      <c r="AK239" s="356" t="e">
        <f t="shared" ref="AK239:AK264" si="75">+AJ239/AI239</f>
        <v>#DIV/0!</v>
      </c>
      <c r="AL239" s="42" t="e">
        <f t="shared" ref="AL239:AL264" si="76">AK239</f>
        <v>#DIV/0!</v>
      </c>
      <c r="AM239" s="304"/>
      <c r="AN239" s="304"/>
      <c r="AO239" s="356" t="e">
        <f t="shared" ref="AO239:AO264" si="77">+AN239/AM239</f>
        <v>#DIV/0!</v>
      </c>
      <c r="AP239" s="42" t="e">
        <f t="shared" ref="AP239:AP264" si="78">AO239</f>
        <v>#DIV/0!</v>
      </c>
    </row>
    <row r="240" spans="1:42" s="49" customFormat="1" ht="408" customHeight="1" x14ac:dyDescent="0.25">
      <c r="A240" s="173" t="s">
        <v>79</v>
      </c>
      <c r="B240" s="647" t="s">
        <v>1083</v>
      </c>
      <c r="C240" s="647"/>
      <c r="D240" s="189" t="s">
        <v>91</v>
      </c>
      <c r="E240" s="200" t="str">
        <f t="shared" si="68"/>
        <v>71 - Incrementar a un 90% la sostenibilidad del SIG en el Gobierno Distrital</v>
      </c>
      <c r="F240" s="594" t="s">
        <v>89</v>
      </c>
      <c r="G240" s="594"/>
      <c r="H240" s="607" t="s">
        <v>1084</v>
      </c>
      <c r="I240" s="608"/>
      <c r="J240" s="609"/>
      <c r="K240" s="422" t="s">
        <v>1086</v>
      </c>
      <c r="L240" s="318"/>
      <c r="M240" s="435" t="s">
        <v>792</v>
      </c>
      <c r="N240" s="316" t="s">
        <v>699</v>
      </c>
      <c r="O240" s="443" t="s">
        <v>699</v>
      </c>
      <c r="P240" s="587" t="s">
        <v>1085</v>
      </c>
      <c r="Q240" s="588"/>
      <c r="R240" s="589"/>
      <c r="S240" s="93" t="s">
        <v>149</v>
      </c>
      <c r="T240" s="80" t="s">
        <v>110</v>
      </c>
      <c r="U240" s="6">
        <v>1</v>
      </c>
      <c r="V240" s="7">
        <v>100</v>
      </c>
      <c r="W240" s="398"/>
      <c r="X240" s="356">
        <f t="shared" si="69"/>
        <v>0</v>
      </c>
      <c r="Y240" s="42">
        <f t="shared" si="70"/>
        <v>0</v>
      </c>
      <c r="Z240" s="311"/>
      <c r="AA240" s="275"/>
      <c r="AB240" s="275"/>
      <c r="AC240" s="356" t="e">
        <f t="shared" si="71"/>
        <v>#DIV/0!</v>
      </c>
      <c r="AD240" s="42" t="e">
        <f t="shared" si="72"/>
        <v>#DIV/0!</v>
      </c>
      <c r="AE240" s="304"/>
      <c r="AF240" s="304"/>
      <c r="AG240" s="356" t="e">
        <f t="shared" si="73"/>
        <v>#DIV/0!</v>
      </c>
      <c r="AH240" s="42" t="e">
        <f t="shared" si="74"/>
        <v>#DIV/0!</v>
      </c>
      <c r="AI240" s="304"/>
      <c r="AJ240" s="304"/>
      <c r="AK240" s="356" t="e">
        <f t="shared" si="75"/>
        <v>#DIV/0!</v>
      </c>
      <c r="AL240" s="42" t="e">
        <f t="shared" si="76"/>
        <v>#DIV/0!</v>
      </c>
      <c r="AM240" s="304"/>
      <c r="AN240" s="304"/>
      <c r="AO240" s="356" t="e">
        <f t="shared" si="77"/>
        <v>#DIV/0!</v>
      </c>
      <c r="AP240" s="42" t="e">
        <f t="shared" si="78"/>
        <v>#DIV/0!</v>
      </c>
    </row>
    <row r="241" spans="1:42" s="49" customFormat="1" ht="408" customHeight="1" x14ac:dyDescent="0.25">
      <c r="A241" s="173" t="s">
        <v>79</v>
      </c>
      <c r="B241" s="647" t="s">
        <v>1087</v>
      </c>
      <c r="C241" s="647"/>
      <c r="D241" s="189" t="s">
        <v>91</v>
      </c>
      <c r="E241" s="200" t="str">
        <f t="shared" si="68"/>
        <v>71 - Incrementar a un 90% la sostenibilidad del SIG en el Gobierno Distrital</v>
      </c>
      <c r="F241" s="594" t="s">
        <v>89</v>
      </c>
      <c r="G241" s="594"/>
      <c r="H241" s="607" t="s">
        <v>122</v>
      </c>
      <c r="I241" s="608"/>
      <c r="J241" s="609"/>
      <c r="K241" s="313">
        <v>43466</v>
      </c>
      <c r="L241" s="318" t="s">
        <v>795</v>
      </c>
      <c r="M241" s="435" t="s">
        <v>792</v>
      </c>
      <c r="N241" s="316"/>
      <c r="O241" s="443"/>
      <c r="P241" s="587" t="s">
        <v>124</v>
      </c>
      <c r="Q241" s="588"/>
      <c r="R241" s="589"/>
      <c r="S241" s="93" t="s">
        <v>149</v>
      </c>
      <c r="T241" s="80" t="s">
        <v>110</v>
      </c>
      <c r="U241" s="6">
        <v>1</v>
      </c>
      <c r="V241" s="7">
        <v>100</v>
      </c>
      <c r="W241" s="398"/>
      <c r="X241" s="356">
        <f t="shared" si="69"/>
        <v>0</v>
      </c>
      <c r="Y241" s="42">
        <f t="shared" si="70"/>
        <v>0</v>
      </c>
      <c r="Z241" s="311"/>
      <c r="AA241" s="275"/>
      <c r="AB241" s="275"/>
      <c r="AC241" s="356" t="e">
        <f t="shared" si="71"/>
        <v>#DIV/0!</v>
      </c>
      <c r="AD241" s="42" t="e">
        <f t="shared" si="72"/>
        <v>#DIV/0!</v>
      </c>
      <c r="AE241" s="304"/>
      <c r="AF241" s="304"/>
      <c r="AG241" s="356" t="e">
        <f t="shared" si="73"/>
        <v>#DIV/0!</v>
      </c>
      <c r="AH241" s="42" t="e">
        <f t="shared" si="74"/>
        <v>#DIV/0!</v>
      </c>
      <c r="AI241" s="304"/>
      <c r="AJ241" s="304"/>
      <c r="AK241" s="356" t="e">
        <f t="shared" si="75"/>
        <v>#DIV/0!</v>
      </c>
      <c r="AL241" s="42" t="e">
        <f t="shared" si="76"/>
        <v>#DIV/0!</v>
      </c>
      <c r="AM241" s="304"/>
      <c r="AN241" s="304"/>
      <c r="AO241" s="356" t="e">
        <f t="shared" si="77"/>
        <v>#DIV/0!</v>
      </c>
      <c r="AP241" s="42" t="e">
        <f t="shared" si="78"/>
        <v>#DIV/0!</v>
      </c>
    </row>
    <row r="242" spans="1:42" s="49" customFormat="1" ht="408" customHeight="1" x14ac:dyDescent="0.25">
      <c r="A242" s="173" t="s">
        <v>79</v>
      </c>
      <c r="B242" s="647" t="s">
        <v>1087</v>
      </c>
      <c r="C242" s="647"/>
      <c r="D242" s="189" t="s">
        <v>91</v>
      </c>
      <c r="E242" s="200" t="str">
        <f t="shared" si="68"/>
        <v>71 - Incrementar a un 90% la sostenibilidad del SIG en el Gobierno Distrital</v>
      </c>
      <c r="F242" s="594" t="s">
        <v>89</v>
      </c>
      <c r="G242" s="594"/>
      <c r="H242" s="607" t="s">
        <v>123</v>
      </c>
      <c r="I242" s="608"/>
      <c r="J242" s="609"/>
      <c r="K242" s="313">
        <v>43466</v>
      </c>
      <c r="L242" s="318" t="s">
        <v>795</v>
      </c>
      <c r="M242" s="435" t="s">
        <v>792</v>
      </c>
      <c r="N242" s="316"/>
      <c r="O242" s="443"/>
      <c r="P242" s="587" t="s">
        <v>125</v>
      </c>
      <c r="Q242" s="588"/>
      <c r="R242" s="589"/>
      <c r="S242" s="93" t="s">
        <v>149</v>
      </c>
      <c r="T242" s="80" t="s">
        <v>110</v>
      </c>
      <c r="U242" s="6">
        <v>1</v>
      </c>
      <c r="V242" s="7">
        <v>100</v>
      </c>
      <c r="W242" s="398"/>
      <c r="X242" s="356">
        <f t="shared" si="69"/>
        <v>0</v>
      </c>
      <c r="Y242" s="42">
        <f t="shared" si="70"/>
        <v>0</v>
      </c>
      <c r="Z242" s="311"/>
      <c r="AA242" s="275"/>
      <c r="AB242" s="275"/>
      <c r="AC242" s="356" t="e">
        <f t="shared" si="71"/>
        <v>#DIV/0!</v>
      </c>
      <c r="AD242" s="42" t="e">
        <f t="shared" si="72"/>
        <v>#DIV/0!</v>
      </c>
      <c r="AE242" s="304"/>
      <c r="AF242" s="304"/>
      <c r="AG242" s="356" t="e">
        <f t="shared" si="73"/>
        <v>#DIV/0!</v>
      </c>
      <c r="AH242" s="42" t="e">
        <f t="shared" si="74"/>
        <v>#DIV/0!</v>
      </c>
      <c r="AI242" s="304"/>
      <c r="AJ242" s="304"/>
      <c r="AK242" s="356" t="e">
        <f t="shared" si="75"/>
        <v>#DIV/0!</v>
      </c>
      <c r="AL242" s="42" t="e">
        <f t="shared" si="76"/>
        <v>#DIV/0!</v>
      </c>
      <c r="AM242" s="304"/>
      <c r="AN242" s="304"/>
      <c r="AO242" s="356" t="e">
        <f t="shared" si="77"/>
        <v>#DIV/0!</v>
      </c>
      <c r="AP242" s="42" t="e">
        <f t="shared" si="78"/>
        <v>#DIV/0!</v>
      </c>
    </row>
    <row r="243" spans="1:42" s="49" customFormat="1" ht="408" customHeight="1" x14ac:dyDescent="0.25">
      <c r="A243" s="173" t="s">
        <v>79</v>
      </c>
      <c r="B243" s="647" t="s">
        <v>1103</v>
      </c>
      <c r="C243" s="647"/>
      <c r="D243" s="189" t="s">
        <v>91</v>
      </c>
      <c r="E243" s="200" t="str">
        <f t="shared" si="68"/>
        <v>71 - Incrementar a un 90% la sostenibilidad del SIG en el Gobierno Distrital</v>
      </c>
      <c r="F243" s="594" t="s">
        <v>89</v>
      </c>
      <c r="G243" s="594"/>
      <c r="H243" s="607" t="s">
        <v>126</v>
      </c>
      <c r="I243" s="608"/>
      <c r="J243" s="609"/>
      <c r="K243" s="313">
        <v>43466</v>
      </c>
      <c r="L243" s="318" t="s">
        <v>796</v>
      </c>
      <c r="M243" s="435" t="s">
        <v>797</v>
      </c>
      <c r="N243" s="316"/>
      <c r="O243" s="443"/>
      <c r="P243" s="587" t="s">
        <v>125</v>
      </c>
      <c r="Q243" s="588"/>
      <c r="R243" s="589"/>
      <c r="S243" s="93" t="s">
        <v>149</v>
      </c>
      <c r="T243" s="80" t="s">
        <v>110</v>
      </c>
      <c r="U243" s="6">
        <v>1</v>
      </c>
      <c r="V243" s="7">
        <v>100</v>
      </c>
      <c r="W243" s="398"/>
      <c r="X243" s="356">
        <f t="shared" si="69"/>
        <v>0</v>
      </c>
      <c r="Y243" s="42">
        <f t="shared" si="70"/>
        <v>0</v>
      </c>
      <c r="Z243" s="311"/>
      <c r="AA243" s="275"/>
      <c r="AB243" s="275"/>
      <c r="AC243" s="356" t="e">
        <f t="shared" si="71"/>
        <v>#DIV/0!</v>
      </c>
      <c r="AD243" s="42" t="e">
        <f t="shared" si="72"/>
        <v>#DIV/0!</v>
      </c>
      <c r="AE243" s="304"/>
      <c r="AF243" s="304"/>
      <c r="AG243" s="356" t="e">
        <f t="shared" si="73"/>
        <v>#DIV/0!</v>
      </c>
      <c r="AH243" s="42" t="e">
        <f t="shared" si="74"/>
        <v>#DIV/0!</v>
      </c>
      <c r="AI243" s="304"/>
      <c r="AJ243" s="304"/>
      <c r="AK243" s="356" t="e">
        <f t="shared" si="75"/>
        <v>#DIV/0!</v>
      </c>
      <c r="AL243" s="42" t="e">
        <f t="shared" si="76"/>
        <v>#DIV/0!</v>
      </c>
      <c r="AM243" s="304"/>
      <c r="AN243" s="304"/>
      <c r="AO243" s="356" t="e">
        <f t="shared" si="77"/>
        <v>#DIV/0!</v>
      </c>
      <c r="AP243" s="42" t="e">
        <f t="shared" si="78"/>
        <v>#DIV/0!</v>
      </c>
    </row>
    <row r="244" spans="1:42" s="17" customFormat="1" ht="333" customHeight="1" x14ac:dyDescent="0.25">
      <c r="A244" s="173" t="s">
        <v>186</v>
      </c>
      <c r="B244" s="647" t="s">
        <v>364</v>
      </c>
      <c r="C244" s="647"/>
      <c r="D244" s="189" t="s">
        <v>91</v>
      </c>
      <c r="E244" s="200" t="s">
        <v>362</v>
      </c>
      <c r="F244" s="594" t="s">
        <v>347</v>
      </c>
      <c r="G244" s="594"/>
      <c r="H244" s="607" t="s">
        <v>798</v>
      </c>
      <c r="I244" s="608"/>
      <c r="J244" s="609"/>
      <c r="K244" s="313">
        <v>43466</v>
      </c>
      <c r="L244" s="318">
        <v>43829</v>
      </c>
      <c r="M244" s="435"/>
      <c r="N244" s="316"/>
      <c r="O244" s="443"/>
      <c r="P244" s="587" t="s">
        <v>799</v>
      </c>
      <c r="Q244" s="588"/>
      <c r="R244" s="589"/>
      <c r="S244" s="93" t="s">
        <v>149</v>
      </c>
      <c r="T244" s="80" t="s">
        <v>58</v>
      </c>
      <c r="U244" s="51">
        <v>1</v>
      </c>
      <c r="V244" s="7">
        <v>100</v>
      </c>
      <c r="W244" s="398"/>
      <c r="X244" s="356">
        <f t="shared" si="69"/>
        <v>0</v>
      </c>
      <c r="Y244" s="42">
        <f t="shared" si="70"/>
        <v>0</v>
      </c>
      <c r="Z244" s="311"/>
      <c r="AA244" s="275"/>
      <c r="AB244" s="275"/>
      <c r="AC244" s="356" t="e">
        <f t="shared" si="71"/>
        <v>#DIV/0!</v>
      </c>
      <c r="AD244" s="42" t="e">
        <f t="shared" si="72"/>
        <v>#DIV/0!</v>
      </c>
      <c r="AE244" s="304"/>
      <c r="AF244" s="304"/>
      <c r="AG244" s="356" t="e">
        <f t="shared" si="73"/>
        <v>#DIV/0!</v>
      </c>
      <c r="AH244" s="42" t="e">
        <f t="shared" si="74"/>
        <v>#DIV/0!</v>
      </c>
      <c r="AI244" s="304"/>
      <c r="AJ244" s="304"/>
      <c r="AK244" s="356" t="e">
        <f t="shared" si="75"/>
        <v>#DIV/0!</v>
      </c>
      <c r="AL244" s="42" t="e">
        <f t="shared" si="76"/>
        <v>#DIV/0!</v>
      </c>
      <c r="AM244" s="304"/>
      <c r="AN244" s="304"/>
      <c r="AO244" s="356" t="e">
        <f t="shared" si="77"/>
        <v>#DIV/0!</v>
      </c>
      <c r="AP244" s="42" t="e">
        <f t="shared" si="78"/>
        <v>#DIV/0!</v>
      </c>
    </row>
    <row r="245" spans="1:42" s="17" customFormat="1" ht="408" customHeight="1" x14ac:dyDescent="0.25">
      <c r="A245" s="173" t="s">
        <v>186</v>
      </c>
      <c r="B245" s="647" t="s">
        <v>364</v>
      </c>
      <c r="C245" s="647"/>
      <c r="D245" s="189" t="s">
        <v>91</v>
      </c>
      <c r="E245" s="200" t="s">
        <v>362</v>
      </c>
      <c r="F245" s="594" t="s">
        <v>347</v>
      </c>
      <c r="G245" s="594"/>
      <c r="H245" s="607" t="s">
        <v>800</v>
      </c>
      <c r="I245" s="608"/>
      <c r="J245" s="609"/>
      <c r="K245" s="313">
        <v>43466</v>
      </c>
      <c r="L245" s="318">
        <v>43829</v>
      </c>
      <c r="M245" s="435"/>
      <c r="N245" s="316"/>
      <c r="O245" s="443"/>
      <c r="P245" s="587" t="s">
        <v>801</v>
      </c>
      <c r="Q245" s="588"/>
      <c r="R245" s="589"/>
      <c r="S245" s="93" t="s">
        <v>149</v>
      </c>
      <c r="T245" s="80" t="s">
        <v>58</v>
      </c>
      <c r="U245" s="51">
        <v>1</v>
      </c>
      <c r="V245" s="7">
        <v>100</v>
      </c>
      <c r="W245" s="398"/>
      <c r="X245" s="356">
        <f t="shared" si="69"/>
        <v>0</v>
      </c>
      <c r="Y245" s="42">
        <f t="shared" si="70"/>
        <v>0</v>
      </c>
      <c r="Z245" s="311"/>
      <c r="AA245" s="275"/>
      <c r="AB245" s="275"/>
      <c r="AC245" s="356" t="e">
        <f t="shared" si="71"/>
        <v>#DIV/0!</v>
      </c>
      <c r="AD245" s="42" t="e">
        <f t="shared" si="72"/>
        <v>#DIV/0!</v>
      </c>
      <c r="AE245" s="304"/>
      <c r="AF245" s="304"/>
      <c r="AG245" s="356" t="e">
        <f t="shared" si="73"/>
        <v>#DIV/0!</v>
      </c>
      <c r="AH245" s="42" t="e">
        <f t="shared" si="74"/>
        <v>#DIV/0!</v>
      </c>
      <c r="AI245" s="304"/>
      <c r="AJ245" s="304"/>
      <c r="AK245" s="356" t="e">
        <f t="shared" si="75"/>
        <v>#DIV/0!</v>
      </c>
      <c r="AL245" s="42" t="e">
        <f t="shared" si="76"/>
        <v>#DIV/0!</v>
      </c>
      <c r="AM245" s="304"/>
      <c r="AN245" s="304"/>
      <c r="AO245" s="356" t="e">
        <f t="shared" si="77"/>
        <v>#DIV/0!</v>
      </c>
      <c r="AP245" s="42" t="e">
        <f t="shared" si="78"/>
        <v>#DIV/0!</v>
      </c>
    </row>
    <row r="246" spans="1:42" s="17" customFormat="1" ht="408" customHeight="1" x14ac:dyDescent="0.25">
      <c r="A246" s="173" t="s">
        <v>186</v>
      </c>
      <c r="B246" s="647" t="s">
        <v>215</v>
      </c>
      <c r="C246" s="647"/>
      <c r="D246" s="189" t="s">
        <v>91</v>
      </c>
      <c r="E246" s="200" t="s">
        <v>158</v>
      </c>
      <c r="F246" s="594" t="s">
        <v>193</v>
      </c>
      <c r="G246" s="594"/>
      <c r="H246" s="607" t="s">
        <v>826</v>
      </c>
      <c r="I246" s="608"/>
      <c r="J246" s="609"/>
      <c r="K246" s="313">
        <v>43466</v>
      </c>
      <c r="L246" s="313">
        <v>43585</v>
      </c>
      <c r="M246" s="435"/>
      <c r="N246" s="316"/>
      <c r="O246" s="443"/>
      <c r="P246" s="587" t="s">
        <v>827</v>
      </c>
      <c r="Q246" s="588"/>
      <c r="R246" s="589"/>
      <c r="S246" s="93" t="s">
        <v>149</v>
      </c>
      <c r="T246" s="80" t="s">
        <v>58</v>
      </c>
      <c r="U246" s="51">
        <v>1</v>
      </c>
      <c r="V246" s="7">
        <v>100</v>
      </c>
      <c r="W246" s="398"/>
      <c r="X246" s="356">
        <f t="shared" si="69"/>
        <v>0</v>
      </c>
      <c r="Y246" s="42">
        <f t="shared" si="70"/>
        <v>0</v>
      </c>
      <c r="Z246" s="311"/>
      <c r="AA246" s="275"/>
      <c r="AB246" s="275"/>
      <c r="AC246" s="356" t="e">
        <f t="shared" si="71"/>
        <v>#DIV/0!</v>
      </c>
      <c r="AD246" s="42" t="e">
        <f t="shared" si="72"/>
        <v>#DIV/0!</v>
      </c>
      <c r="AE246" s="304"/>
      <c r="AF246" s="304"/>
      <c r="AG246" s="356" t="e">
        <f t="shared" si="73"/>
        <v>#DIV/0!</v>
      </c>
      <c r="AH246" s="42" t="e">
        <f t="shared" si="74"/>
        <v>#DIV/0!</v>
      </c>
      <c r="AI246" s="304"/>
      <c r="AJ246" s="304"/>
      <c r="AK246" s="356" t="e">
        <f t="shared" si="75"/>
        <v>#DIV/0!</v>
      </c>
      <c r="AL246" s="42" t="e">
        <f t="shared" si="76"/>
        <v>#DIV/0!</v>
      </c>
      <c r="AM246" s="304"/>
      <c r="AN246" s="304"/>
      <c r="AO246" s="356" t="e">
        <f t="shared" si="77"/>
        <v>#DIV/0!</v>
      </c>
      <c r="AP246" s="42" t="e">
        <f t="shared" si="78"/>
        <v>#DIV/0!</v>
      </c>
    </row>
    <row r="247" spans="1:42" s="17" customFormat="1" ht="350.25" customHeight="1" x14ac:dyDescent="0.25">
      <c r="A247" s="173" t="s">
        <v>204</v>
      </c>
      <c r="B247" s="647" t="s">
        <v>1074</v>
      </c>
      <c r="C247" s="647"/>
      <c r="D247" s="189" t="s">
        <v>91</v>
      </c>
      <c r="E247" s="200" t="s">
        <v>158</v>
      </c>
      <c r="F247" s="594" t="s">
        <v>193</v>
      </c>
      <c r="G247" s="594"/>
      <c r="H247" s="607" t="s">
        <v>205</v>
      </c>
      <c r="I247" s="608"/>
      <c r="J247" s="609"/>
      <c r="K247" s="313">
        <v>43466</v>
      </c>
      <c r="L247" s="318" t="s">
        <v>796</v>
      </c>
      <c r="M247" s="435" t="s">
        <v>803</v>
      </c>
      <c r="N247" s="421" t="s">
        <v>699</v>
      </c>
      <c r="O247" s="421" t="s">
        <v>699</v>
      </c>
      <c r="P247" s="587" t="s">
        <v>1075</v>
      </c>
      <c r="Q247" s="588"/>
      <c r="R247" s="589"/>
      <c r="S247" s="93" t="s">
        <v>149</v>
      </c>
      <c r="T247" s="80" t="s">
        <v>58</v>
      </c>
      <c r="U247" s="6">
        <v>1</v>
      </c>
      <c r="V247" s="170">
        <v>1</v>
      </c>
      <c r="W247" s="398"/>
      <c r="X247" s="356">
        <f t="shared" si="69"/>
        <v>0</v>
      </c>
      <c r="Y247" s="42">
        <f t="shared" si="70"/>
        <v>0</v>
      </c>
      <c r="Z247" s="311"/>
      <c r="AA247" s="275"/>
      <c r="AB247" s="275"/>
      <c r="AC247" s="356" t="e">
        <f t="shared" si="71"/>
        <v>#DIV/0!</v>
      </c>
      <c r="AD247" s="42" t="e">
        <f t="shared" si="72"/>
        <v>#DIV/0!</v>
      </c>
      <c r="AE247" s="304"/>
      <c r="AF247" s="304"/>
      <c r="AG247" s="356" t="e">
        <f t="shared" si="73"/>
        <v>#DIV/0!</v>
      </c>
      <c r="AH247" s="42" t="e">
        <f t="shared" si="74"/>
        <v>#DIV/0!</v>
      </c>
      <c r="AI247" s="304"/>
      <c r="AJ247" s="304"/>
      <c r="AK247" s="356" t="e">
        <f t="shared" si="75"/>
        <v>#DIV/0!</v>
      </c>
      <c r="AL247" s="42" t="e">
        <f t="shared" si="76"/>
        <v>#DIV/0!</v>
      </c>
      <c r="AM247" s="304"/>
      <c r="AN247" s="304"/>
      <c r="AO247" s="356" t="e">
        <f t="shared" si="77"/>
        <v>#DIV/0!</v>
      </c>
      <c r="AP247" s="42" t="e">
        <f t="shared" si="78"/>
        <v>#DIV/0!</v>
      </c>
    </row>
    <row r="248" spans="1:42" s="17" customFormat="1" ht="408" customHeight="1" x14ac:dyDescent="0.25">
      <c r="A248" s="173" t="s">
        <v>204</v>
      </c>
      <c r="B248" s="647" t="s">
        <v>1104</v>
      </c>
      <c r="C248" s="647"/>
      <c r="D248" s="189" t="s">
        <v>91</v>
      </c>
      <c r="E248" s="200" t="s">
        <v>158</v>
      </c>
      <c r="F248" s="594" t="s">
        <v>193</v>
      </c>
      <c r="G248" s="594"/>
      <c r="H248" s="607" t="s">
        <v>206</v>
      </c>
      <c r="I248" s="608"/>
      <c r="J248" s="609"/>
      <c r="K248" s="313">
        <v>43466</v>
      </c>
      <c r="L248" s="318" t="s">
        <v>796</v>
      </c>
      <c r="M248" s="435" t="s">
        <v>803</v>
      </c>
      <c r="N248" s="421" t="s">
        <v>699</v>
      </c>
      <c r="O248" s="421" t="s">
        <v>699</v>
      </c>
      <c r="P248" s="587" t="s">
        <v>1075</v>
      </c>
      <c r="Q248" s="588"/>
      <c r="R248" s="589"/>
      <c r="S248" s="93" t="s">
        <v>149</v>
      </c>
      <c r="T248" s="80" t="s">
        <v>58</v>
      </c>
      <c r="U248" s="6">
        <v>1</v>
      </c>
      <c r="V248" s="170">
        <v>1</v>
      </c>
      <c r="W248" s="398"/>
      <c r="X248" s="356">
        <f t="shared" si="69"/>
        <v>0</v>
      </c>
      <c r="Y248" s="42">
        <f t="shared" si="70"/>
        <v>0</v>
      </c>
      <c r="Z248" s="311"/>
      <c r="AA248" s="275"/>
      <c r="AB248" s="275"/>
      <c r="AC248" s="356" t="e">
        <f t="shared" si="71"/>
        <v>#DIV/0!</v>
      </c>
      <c r="AD248" s="42" t="e">
        <f t="shared" si="72"/>
        <v>#DIV/0!</v>
      </c>
      <c r="AE248" s="304"/>
      <c r="AF248" s="304"/>
      <c r="AG248" s="356" t="e">
        <f t="shared" si="73"/>
        <v>#DIV/0!</v>
      </c>
      <c r="AH248" s="42" t="e">
        <f t="shared" si="74"/>
        <v>#DIV/0!</v>
      </c>
      <c r="AI248" s="304"/>
      <c r="AJ248" s="304"/>
      <c r="AK248" s="356" t="e">
        <f t="shared" si="75"/>
        <v>#DIV/0!</v>
      </c>
      <c r="AL248" s="42" t="e">
        <f t="shared" si="76"/>
        <v>#DIV/0!</v>
      </c>
      <c r="AM248" s="304"/>
      <c r="AN248" s="304"/>
      <c r="AO248" s="356" t="e">
        <f t="shared" si="77"/>
        <v>#DIV/0!</v>
      </c>
      <c r="AP248" s="42" t="e">
        <f t="shared" si="78"/>
        <v>#DIV/0!</v>
      </c>
    </row>
    <row r="249" spans="1:42" s="17" customFormat="1" ht="312.75" customHeight="1" x14ac:dyDescent="0.25">
      <c r="A249" s="173" t="s">
        <v>204</v>
      </c>
      <c r="B249" s="647" t="s">
        <v>802</v>
      </c>
      <c r="C249" s="647"/>
      <c r="D249" s="189" t="s">
        <v>91</v>
      </c>
      <c r="E249" s="200" t="s">
        <v>158</v>
      </c>
      <c r="F249" s="594" t="s">
        <v>193</v>
      </c>
      <c r="G249" s="594"/>
      <c r="H249" s="607" t="s">
        <v>207</v>
      </c>
      <c r="I249" s="608"/>
      <c r="J249" s="609"/>
      <c r="K249" s="313">
        <v>43466</v>
      </c>
      <c r="L249" s="318" t="s">
        <v>804</v>
      </c>
      <c r="M249" s="435" t="s">
        <v>803</v>
      </c>
      <c r="N249" s="421" t="s">
        <v>699</v>
      </c>
      <c r="O249" s="421" t="s">
        <v>699</v>
      </c>
      <c r="P249" s="587" t="s">
        <v>1075</v>
      </c>
      <c r="Q249" s="588"/>
      <c r="R249" s="589"/>
      <c r="S249" s="93" t="s">
        <v>149</v>
      </c>
      <c r="T249" s="80" t="s">
        <v>58</v>
      </c>
      <c r="U249" s="6">
        <v>1</v>
      </c>
      <c r="V249" s="170">
        <v>1</v>
      </c>
      <c r="W249" s="398"/>
      <c r="X249" s="356">
        <f t="shared" si="69"/>
        <v>0</v>
      </c>
      <c r="Y249" s="42">
        <f t="shared" si="70"/>
        <v>0</v>
      </c>
      <c r="Z249" s="311"/>
      <c r="AA249" s="275"/>
      <c r="AB249" s="275"/>
      <c r="AC249" s="356" t="e">
        <f t="shared" si="71"/>
        <v>#DIV/0!</v>
      </c>
      <c r="AD249" s="42" t="e">
        <f t="shared" si="72"/>
        <v>#DIV/0!</v>
      </c>
      <c r="AE249" s="304"/>
      <c r="AF249" s="304"/>
      <c r="AG249" s="356" t="e">
        <f t="shared" si="73"/>
        <v>#DIV/0!</v>
      </c>
      <c r="AH249" s="42" t="e">
        <f t="shared" si="74"/>
        <v>#DIV/0!</v>
      </c>
      <c r="AI249" s="304"/>
      <c r="AJ249" s="304"/>
      <c r="AK249" s="356" t="e">
        <f t="shared" si="75"/>
        <v>#DIV/0!</v>
      </c>
      <c r="AL249" s="42" t="e">
        <f t="shared" si="76"/>
        <v>#DIV/0!</v>
      </c>
      <c r="AM249" s="304"/>
      <c r="AN249" s="304"/>
      <c r="AO249" s="356" t="e">
        <f t="shared" si="77"/>
        <v>#DIV/0!</v>
      </c>
      <c r="AP249" s="42" t="e">
        <f t="shared" si="78"/>
        <v>#DIV/0!</v>
      </c>
    </row>
    <row r="250" spans="1:42" s="17" customFormat="1" ht="283.5" customHeight="1" x14ac:dyDescent="0.25">
      <c r="A250" s="173" t="s">
        <v>204</v>
      </c>
      <c r="B250" s="647" t="s">
        <v>802</v>
      </c>
      <c r="C250" s="647"/>
      <c r="D250" s="189" t="s">
        <v>91</v>
      </c>
      <c r="E250" s="200" t="s">
        <v>158</v>
      </c>
      <c r="F250" s="594" t="s">
        <v>193</v>
      </c>
      <c r="G250" s="594"/>
      <c r="H250" s="607" t="s">
        <v>208</v>
      </c>
      <c r="I250" s="608"/>
      <c r="J250" s="609"/>
      <c r="K250" s="313">
        <v>43466</v>
      </c>
      <c r="L250" s="318" t="s">
        <v>805</v>
      </c>
      <c r="M250" s="435" t="s">
        <v>803</v>
      </c>
      <c r="N250" s="421" t="s">
        <v>699</v>
      </c>
      <c r="O250" s="421" t="s">
        <v>699</v>
      </c>
      <c r="P250" s="587" t="s">
        <v>1076</v>
      </c>
      <c r="Q250" s="588"/>
      <c r="R250" s="589"/>
      <c r="S250" s="93" t="s">
        <v>149</v>
      </c>
      <c r="T250" s="80" t="s">
        <v>58</v>
      </c>
      <c r="U250" s="6">
        <v>1</v>
      </c>
      <c r="V250" s="170">
        <v>1</v>
      </c>
      <c r="W250" s="398"/>
      <c r="X250" s="356">
        <f t="shared" si="69"/>
        <v>0</v>
      </c>
      <c r="Y250" s="42">
        <f t="shared" si="70"/>
        <v>0</v>
      </c>
      <c r="Z250" s="311"/>
      <c r="AA250" s="275"/>
      <c r="AB250" s="275"/>
      <c r="AC250" s="356" t="e">
        <f t="shared" si="71"/>
        <v>#DIV/0!</v>
      </c>
      <c r="AD250" s="42" t="e">
        <f t="shared" si="72"/>
        <v>#DIV/0!</v>
      </c>
      <c r="AE250" s="304"/>
      <c r="AF250" s="304"/>
      <c r="AG250" s="356" t="e">
        <f t="shared" si="73"/>
        <v>#DIV/0!</v>
      </c>
      <c r="AH250" s="42" t="e">
        <f t="shared" si="74"/>
        <v>#DIV/0!</v>
      </c>
      <c r="AI250" s="304"/>
      <c r="AJ250" s="304"/>
      <c r="AK250" s="356" t="e">
        <f t="shared" si="75"/>
        <v>#DIV/0!</v>
      </c>
      <c r="AL250" s="42" t="e">
        <f t="shared" si="76"/>
        <v>#DIV/0!</v>
      </c>
      <c r="AM250" s="304"/>
      <c r="AN250" s="304"/>
      <c r="AO250" s="356" t="e">
        <f t="shared" si="77"/>
        <v>#DIV/0!</v>
      </c>
      <c r="AP250" s="42" t="e">
        <f t="shared" si="78"/>
        <v>#DIV/0!</v>
      </c>
    </row>
    <row r="251" spans="1:42" s="17" customFormat="1" ht="258" customHeight="1" x14ac:dyDescent="0.25">
      <c r="A251" s="173" t="s">
        <v>204</v>
      </c>
      <c r="B251" s="595" t="s">
        <v>802</v>
      </c>
      <c r="C251" s="595"/>
      <c r="D251" s="189" t="s">
        <v>91</v>
      </c>
      <c r="E251" s="200" t="s">
        <v>158</v>
      </c>
      <c r="F251" s="594" t="s">
        <v>193</v>
      </c>
      <c r="G251" s="594"/>
      <c r="H251" s="607" t="s">
        <v>209</v>
      </c>
      <c r="I251" s="608"/>
      <c r="J251" s="609"/>
      <c r="K251" s="313">
        <v>43466</v>
      </c>
      <c r="L251" s="318" t="s">
        <v>1082</v>
      </c>
      <c r="M251" s="435" t="s">
        <v>803</v>
      </c>
      <c r="N251" s="421" t="s">
        <v>699</v>
      </c>
      <c r="O251" s="421" t="s">
        <v>699</v>
      </c>
      <c r="P251" s="587" t="s">
        <v>1081</v>
      </c>
      <c r="Q251" s="588"/>
      <c r="R251" s="589"/>
      <c r="S251" s="93" t="s">
        <v>149</v>
      </c>
      <c r="T251" s="80" t="s">
        <v>58</v>
      </c>
      <c r="U251" s="6">
        <v>1</v>
      </c>
      <c r="V251" s="170">
        <v>1</v>
      </c>
      <c r="W251" s="398"/>
      <c r="X251" s="356">
        <f t="shared" si="69"/>
        <v>0</v>
      </c>
      <c r="Y251" s="42">
        <f t="shared" si="70"/>
        <v>0</v>
      </c>
      <c r="Z251" s="311"/>
      <c r="AA251" s="275"/>
      <c r="AB251" s="275"/>
      <c r="AC251" s="356" t="e">
        <f t="shared" si="71"/>
        <v>#DIV/0!</v>
      </c>
      <c r="AD251" s="42" t="e">
        <f t="shared" si="72"/>
        <v>#DIV/0!</v>
      </c>
      <c r="AE251" s="304"/>
      <c r="AF251" s="304"/>
      <c r="AG251" s="356" t="e">
        <f t="shared" si="73"/>
        <v>#DIV/0!</v>
      </c>
      <c r="AH251" s="42" t="e">
        <f t="shared" si="74"/>
        <v>#DIV/0!</v>
      </c>
      <c r="AI251" s="304"/>
      <c r="AJ251" s="304"/>
      <c r="AK251" s="356" t="e">
        <f t="shared" si="75"/>
        <v>#DIV/0!</v>
      </c>
      <c r="AL251" s="42" t="e">
        <f t="shared" si="76"/>
        <v>#DIV/0!</v>
      </c>
      <c r="AM251" s="304"/>
      <c r="AN251" s="304"/>
      <c r="AO251" s="356" t="e">
        <f t="shared" si="77"/>
        <v>#DIV/0!</v>
      </c>
      <c r="AP251" s="42" t="e">
        <f t="shared" si="78"/>
        <v>#DIV/0!</v>
      </c>
    </row>
    <row r="252" spans="1:42" s="17" customFormat="1" ht="366" customHeight="1" x14ac:dyDescent="0.25">
      <c r="A252" s="173" t="s">
        <v>168</v>
      </c>
      <c r="B252" s="647" t="s">
        <v>1100</v>
      </c>
      <c r="C252" s="647"/>
      <c r="D252" s="189" t="s">
        <v>91</v>
      </c>
      <c r="E252" s="200" t="s">
        <v>158</v>
      </c>
      <c r="F252" s="594" t="s">
        <v>193</v>
      </c>
      <c r="G252" s="594"/>
      <c r="H252" s="607" t="s">
        <v>120</v>
      </c>
      <c r="I252" s="608"/>
      <c r="J252" s="609"/>
      <c r="K252" s="313">
        <v>43552</v>
      </c>
      <c r="L252" s="318"/>
      <c r="M252" s="435" t="s">
        <v>803</v>
      </c>
      <c r="N252" s="421" t="s">
        <v>699</v>
      </c>
      <c r="O252" s="421" t="s">
        <v>699</v>
      </c>
      <c r="P252" s="587" t="s">
        <v>1101</v>
      </c>
      <c r="Q252" s="588"/>
      <c r="R252" s="589"/>
      <c r="S252" s="93" t="s">
        <v>149</v>
      </c>
      <c r="T252" s="80" t="s">
        <v>58</v>
      </c>
      <c r="U252" s="6">
        <v>1</v>
      </c>
      <c r="V252" s="170">
        <v>1</v>
      </c>
      <c r="W252" s="398"/>
      <c r="X252" s="356">
        <f t="shared" si="69"/>
        <v>0</v>
      </c>
      <c r="Y252" s="42">
        <f t="shared" si="70"/>
        <v>0</v>
      </c>
      <c r="Z252" s="311"/>
      <c r="AA252" s="275"/>
      <c r="AB252" s="275"/>
      <c r="AC252" s="356" t="e">
        <f t="shared" si="71"/>
        <v>#DIV/0!</v>
      </c>
      <c r="AD252" s="42" t="e">
        <f t="shared" si="72"/>
        <v>#DIV/0!</v>
      </c>
      <c r="AE252" s="304"/>
      <c r="AF252" s="304"/>
      <c r="AG252" s="356" t="e">
        <f t="shared" si="73"/>
        <v>#DIV/0!</v>
      </c>
      <c r="AH252" s="42" t="e">
        <f t="shared" si="74"/>
        <v>#DIV/0!</v>
      </c>
      <c r="AI252" s="304"/>
      <c r="AJ252" s="304"/>
      <c r="AK252" s="356" t="e">
        <f t="shared" si="75"/>
        <v>#DIV/0!</v>
      </c>
      <c r="AL252" s="42" t="e">
        <f t="shared" si="76"/>
        <v>#DIV/0!</v>
      </c>
      <c r="AM252" s="304"/>
      <c r="AN252" s="304"/>
      <c r="AO252" s="356" t="e">
        <f t="shared" si="77"/>
        <v>#DIV/0!</v>
      </c>
      <c r="AP252" s="42" t="e">
        <f t="shared" si="78"/>
        <v>#DIV/0!</v>
      </c>
    </row>
    <row r="253" spans="1:42" s="17" customFormat="1" ht="362.25" customHeight="1" x14ac:dyDescent="0.25">
      <c r="A253" s="173" t="s">
        <v>168</v>
      </c>
      <c r="B253" s="647" t="s">
        <v>1077</v>
      </c>
      <c r="C253" s="647"/>
      <c r="D253" s="189" t="s">
        <v>91</v>
      </c>
      <c r="E253" s="200" t="s">
        <v>158</v>
      </c>
      <c r="F253" s="594" t="s">
        <v>193</v>
      </c>
      <c r="G253" s="594"/>
      <c r="H253" s="607" t="s">
        <v>210</v>
      </c>
      <c r="I253" s="608"/>
      <c r="J253" s="609"/>
      <c r="K253" s="313">
        <v>43466</v>
      </c>
      <c r="L253" s="313">
        <v>43830</v>
      </c>
      <c r="M253" s="435" t="s">
        <v>806</v>
      </c>
      <c r="N253" s="421" t="s">
        <v>699</v>
      </c>
      <c r="O253" s="421" t="s">
        <v>699</v>
      </c>
      <c r="P253" s="587" t="s">
        <v>211</v>
      </c>
      <c r="Q253" s="588"/>
      <c r="R253" s="589"/>
      <c r="S253" s="93" t="s">
        <v>149</v>
      </c>
      <c r="T253" s="80" t="s">
        <v>110</v>
      </c>
      <c r="U253" s="6">
        <v>1</v>
      </c>
      <c r="V253" s="7">
        <v>100</v>
      </c>
      <c r="W253" s="398"/>
      <c r="X253" s="356">
        <f t="shared" si="69"/>
        <v>0</v>
      </c>
      <c r="Y253" s="42">
        <f t="shared" si="70"/>
        <v>0</v>
      </c>
      <c r="Z253" s="311"/>
      <c r="AA253" s="275"/>
      <c r="AB253" s="275"/>
      <c r="AC253" s="356" t="e">
        <f t="shared" si="71"/>
        <v>#DIV/0!</v>
      </c>
      <c r="AD253" s="42" t="e">
        <f t="shared" si="72"/>
        <v>#DIV/0!</v>
      </c>
      <c r="AE253" s="304"/>
      <c r="AF253" s="304"/>
      <c r="AG253" s="356" t="e">
        <f t="shared" si="73"/>
        <v>#DIV/0!</v>
      </c>
      <c r="AH253" s="42" t="e">
        <f t="shared" si="74"/>
        <v>#DIV/0!</v>
      </c>
      <c r="AI253" s="304"/>
      <c r="AJ253" s="304"/>
      <c r="AK253" s="356" t="e">
        <f t="shared" si="75"/>
        <v>#DIV/0!</v>
      </c>
      <c r="AL253" s="42" t="e">
        <f t="shared" si="76"/>
        <v>#DIV/0!</v>
      </c>
      <c r="AM253" s="304"/>
      <c r="AN253" s="304"/>
      <c r="AO253" s="356" t="e">
        <f t="shared" si="77"/>
        <v>#DIV/0!</v>
      </c>
      <c r="AP253" s="42" t="e">
        <f t="shared" si="78"/>
        <v>#DIV/0!</v>
      </c>
    </row>
    <row r="254" spans="1:42" s="17" customFormat="1" ht="341.25" customHeight="1" x14ac:dyDescent="0.25">
      <c r="A254" s="173" t="s">
        <v>168</v>
      </c>
      <c r="B254" s="647" t="s">
        <v>212</v>
      </c>
      <c r="C254" s="647"/>
      <c r="D254" s="189" t="s">
        <v>91</v>
      </c>
      <c r="E254" s="200" t="s">
        <v>158</v>
      </c>
      <c r="F254" s="594" t="s">
        <v>193</v>
      </c>
      <c r="G254" s="594"/>
      <c r="H254" s="607" t="s">
        <v>807</v>
      </c>
      <c r="I254" s="608"/>
      <c r="J254" s="609"/>
      <c r="K254" s="313">
        <v>43466</v>
      </c>
      <c r="L254" s="313">
        <v>43496</v>
      </c>
      <c r="M254" s="435" t="s">
        <v>808</v>
      </c>
      <c r="N254" s="421" t="s">
        <v>699</v>
      </c>
      <c r="O254" s="421" t="s">
        <v>699</v>
      </c>
      <c r="P254" s="587" t="s">
        <v>809</v>
      </c>
      <c r="Q254" s="588"/>
      <c r="R254" s="589"/>
      <c r="S254" s="93" t="s">
        <v>149</v>
      </c>
      <c r="T254" s="80" t="s">
        <v>58</v>
      </c>
      <c r="U254" s="6">
        <v>1</v>
      </c>
      <c r="V254" s="7">
        <v>100</v>
      </c>
      <c r="W254" s="398"/>
      <c r="X254" s="356">
        <f t="shared" si="69"/>
        <v>0</v>
      </c>
      <c r="Y254" s="42">
        <f t="shared" si="70"/>
        <v>0</v>
      </c>
      <c r="Z254" s="311"/>
      <c r="AA254" s="275"/>
      <c r="AB254" s="275"/>
      <c r="AC254" s="356" t="e">
        <f t="shared" si="71"/>
        <v>#DIV/0!</v>
      </c>
      <c r="AD254" s="42" t="e">
        <f t="shared" si="72"/>
        <v>#DIV/0!</v>
      </c>
      <c r="AE254" s="304"/>
      <c r="AF254" s="304"/>
      <c r="AG254" s="356" t="e">
        <f t="shared" si="73"/>
        <v>#DIV/0!</v>
      </c>
      <c r="AH254" s="42" t="e">
        <f t="shared" si="74"/>
        <v>#DIV/0!</v>
      </c>
      <c r="AI254" s="304"/>
      <c r="AJ254" s="304"/>
      <c r="AK254" s="356" t="e">
        <f t="shared" si="75"/>
        <v>#DIV/0!</v>
      </c>
      <c r="AL254" s="42" t="e">
        <f t="shared" si="76"/>
        <v>#DIV/0!</v>
      </c>
      <c r="AM254" s="304"/>
      <c r="AN254" s="304"/>
      <c r="AO254" s="356" t="e">
        <f t="shared" si="77"/>
        <v>#DIV/0!</v>
      </c>
      <c r="AP254" s="42" t="e">
        <f t="shared" si="78"/>
        <v>#DIV/0!</v>
      </c>
    </row>
    <row r="255" spans="1:42" s="17" customFormat="1" ht="329.25" customHeight="1" x14ac:dyDescent="0.25">
      <c r="A255" s="173" t="s">
        <v>168</v>
      </c>
      <c r="B255" s="647" t="s">
        <v>212</v>
      </c>
      <c r="C255" s="647"/>
      <c r="D255" s="189" t="s">
        <v>91</v>
      </c>
      <c r="E255" s="200" t="s">
        <v>158</v>
      </c>
      <c r="F255" s="594" t="s">
        <v>193</v>
      </c>
      <c r="G255" s="594"/>
      <c r="H255" s="607" t="s">
        <v>810</v>
      </c>
      <c r="I255" s="608"/>
      <c r="J255" s="609"/>
      <c r="K255" s="313">
        <v>43497</v>
      </c>
      <c r="L255" s="313">
        <v>43554</v>
      </c>
      <c r="M255" s="435" t="s">
        <v>808</v>
      </c>
      <c r="N255" s="421" t="s">
        <v>699</v>
      </c>
      <c r="O255" s="421" t="s">
        <v>699</v>
      </c>
      <c r="P255" s="587" t="s">
        <v>811</v>
      </c>
      <c r="Q255" s="588"/>
      <c r="R255" s="589"/>
      <c r="S255" s="93" t="s">
        <v>149</v>
      </c>
      <c r="T255" s="80" t="s">
        <v>58</v>
      </c>
      <c r="U255" s="6">
        <v>1</v>
      </c>
      <c r="V255" s="7">
        <v>100</v>
      </c>
      <c r="W255" s="398"/>
      <c r="X255" s="356">
        <f t="shared" si="69"/>
        <v>0</v>
      </c>
      <c r="Y255" s="42">
        <f t="shared" si="70"/>
        <v>0</v>
      </c>
      <c r="Z255" s="311"/>
      <c r="AA255" s="275"/>
      <c r="AB255" s="275"/>
      <c r="AC255" s="356" t="e">
        <f t="shared" si="71"/>
        <v>#DIV/0!</v>
      </c>
      <c r="AD255" s="42" t="e">
        <f t="shared" si="72"/>
        <v>#DIV/0!</v>
      </c>
      <c r="AE255" s="304"/>
      <c r="AF255" s="304"/>
      <c r="AG255" s="356" t="e">
        <f t="shared" si="73"/>
        <v>#DIV/0!</v>
      </c>
      <c r="AH255" s="42" t="e">
        <f t="shared" si="74"/>
        <v>#DIV/0!</v>
      </c>
      <c r="AI255" s="304"/>
      <c r="AJ255" s="304"/>
      <c r="AK255" s="356" t="e">
        <f t="shared" si="75"/>
        <v>#DIV/0!</v>
      </c>
      <c r="AL255" s="42" t="e">
        <f t="shared" si="76"/>
        <v>#DIV/0!</v>
      </c>
      <c r="AM255" s="304"/>
      <c r="AN255" s="304"/>
      <c r="AO255" s="356" t="e">
        <f t="shared" si="77"/>
        <v>#DIV/0!</v>
      </c>
      <c r="AP255" s="42" t="e">
        <f t="shared" si="78"/>
        <v>#DIV/0!</v>
      </c>
    </row>
    <row r="256" spans="1:42" s="17" customFormat="1" ht="216.75" customHeight="1" x14ac:dyDescent="0.25">
      <c r="A256" s="173" t="s">
        <v>168</v>
      </c>
      <c r="B256" s="595" t="s">
        <v>1102</v>
      </c>
      <c r="C256" s="595"/>
      <c r="D256" s="189" t="s">
        <v>91</v>
      </c>
      <c r="E256" s="200" t="s">
        <v>158</v>
      </c>
      <c r="F256" s="594" t="s">
        <v>193</v>
      </c>
      <c r="G256" s="594"/>
      <c r="H256" s="607" t="s">
        <v>735</v>
      </c>
      <c r="I256" s="608"/>
      <c r="J256" s="609"/>
      <c r="K256" s="313">
        <v>43497</v>
      </c>
      <c r="L256" s="313">
        <v>43646</v>
      </c>
      <c r="M256" s="435" t="s">
        <v>808</v>
      </c>
      <c r="N256" s="421" t="s">
        <v>699</v>
      </c>
      <c r="O256" s="421" t="s">
        <v>699</v>
      </c>
      <c r="P256" s="587" t="s">
        <v>813</v>
      </c>
      <c r="Q256" s="588"/>
      <c r="R256" s="589"/>
      <c r="S256" s="93" t="s">
        <v>149</v>
      </c>
      <c r="T256" s="80" t="s">
        <v>58</v>
      </c>
      <c r="U256" s="6">
        <v>1</v>
      </c>
      <c r="V256" s="7">
        <v>100</v>
      </c>
      <c r="W256" s="398"/>
      <c r="X256" s="356">
        <f t="shared" si="69"/>
        <v>0</v>
      </c>
      <c r="Y256" s="42">
        <f t="shared" si="70"/>
        <v>0</v>
      </c>
      <c r="Z256" s="311"/>
      <c r="AA256" s="275"/>
      <c r="AB256" s="275"/>
      <c r="AC256" s="356" t="e">
        <f t="shared" si="71"/>
        <v>#DIV/0!</v>
      </c>
      <c r="AD256" s="42" t="e">
        <f t="shared" si="72"/>
        <v>#DIV/0!</v>
      </c>
      <c r="AE256" s="304"/>
      <c r="AF256" s="304"/>
      <c r="AG256" s="356" t="e">
        <f t="shared" si="73"/>
        <v>#DIV/0!</v>
      </c>
      <c r="AH256" s="42" t="e">
        <f t="shared" si="74"/>
        <v>#DIV/0!</v>
      </c>
      <c r="AI256" s="304"/>
      <c r="AJ256" s="304"/>
      <c r="AK256" s="356" t="e">
        <f t="shared" si="75"/>
        <v>#DIV/0!</v>
      </c>
      <c r="AL256" s="42" t="e">
        <f t="shared" si="76"/>
        <v>#DIV/0!</v>
      </c>
      <c r="AM256" s="304"/>
      <c r="AN256" s="304"/>
      <c r="AO256" s="356" t="e">
        <f t="shared" si="77"/>
        <v>#DIV/0!</v>
      </c>
      <c r="AP256" s="42" t="e">
        <f t="shared" si="78"/>
        <v>#DIV/0!</v>
      </c>
    </row>
    <row r="257" spans="1:256" s="17" customFormat="1" ht="270.75" customHeight="1" x14ac:dyDescent="0.25">
      <c r="A257" s="173" t="s">
        <v>168</v>
      </c>
      <c r="B257" s="595" t="s">
        <v>812</v>
      </c>
      <c r="C257" s="595"/>
      <c r="D257" s="189" t="s">
        <v>91</v>
      </c>
      <c r="E257" s="200" t="s">
        <v>158</v>
      </c>
      <c r="F257" s="594" t="s">
        <v>193</v>
      </c>
      <c r="G257" s="594"/>
      <c r="H257" s="607" t="s">
        <v>737</v>
      </c>
      <c r="I257" s="608"/>
      <c r="J257" s="609"/>
      <c r="K257" s="313">
        <v>43617</v>
      </c>
      <c r="L257" s="313">
        <v>43707</v>
      </c>
      <c r="M257" s="435" t="s">
        <v>808</v>
      </c>
      <c r="N257" s="421" t="s">
        <v>699</v>
      </c>
      <c r="O257" s="421" t="s">
        <v>699</v>
      </c>
      <c r="P257" s="587" t="s">
        <v>814</v>
      </c>
      <c r="Q257" s="588"/>
      <c r="R257" s="589"/>
      <c r="S257" s="93" t="s">
        <v>149</v>
      </c>
      <c r="T257" s="80" t="s">
        <v>58</v>
      </c>
      <c r="U257" s="6">
        <v>1</v>
      </c>
      <c r="V257" s="7">
        <v>100</v>
      </c>
      <c r="W257" s="398"/>
      <c r="X257" s="356">
        <f t="shared" si="69"/>
        <v>0</v>
      </c>
      <c r="Y257" s="42">
        <f t="shared" si="70"/>
        <v>0</v>
      </c>
      <c r="Z257" s="311"/>
      <c r="AA257" s="275"/>
      <c r="AB257" s="275"/>
      <c r="AC257" s="356" t="e">
        <f t="shared" si="71"/>
        <v>#DIV/0!</v>
      </c>
      <c r="AD257" s="42" t="e">
        <f t="shared" si="72"/>
        <v>#DIV/0!</v>
      </c>
      <c r="AE257" s="304"/>
      <c r="AF257" s="304"/>
      <c r="AG257" s="356" t="e">
        <f t="shared" si="73"/>
        <v>#DIV/0!</v>
      </c>
      <c r="AH257" s="42" t="e">
        <f t="shared" si="74"/>
        <v>#DIV/0!</v>
      </c>
      <c r="AI257" s="304"/>
      <c r="AJ257" s="304"/>
      <c r="AK257" s="356" t="e">
        <f t="shared" si="75"/>
        <v>#DIV/0!</v>
      </c>
      <c r="AL257" s="42" t="e">
        <f t="shared" si="76"/>
        <v>#DIV/0!</v>
      </c>
      <c r="AM257" s="304"/>
      <c r="AN257" s="304"/>
      <c r="AO257" s="356" t="e">
        <f t="shared" si="77"/>
        <v>#DIV/0!</v>
      </c>
      <c r="AP257" s="42" t="e">
        <f t="shared" si="78"/>
        <v>#DIV/0!</v>
      </c>
    </row>
    <row r="258" spans="1:256" s="17" customFormat="1" ht="258" customHeight="1" x14ac:dyDescent="0.25">
      <c r="A258" s="173" t="s">
        <v>168</v>
      </c>
      <c r="B258" s="595" t="s">
        <v>812</v>
      </c>
      <c r="C258" s="595"/>
      <c r="D258" s="189" t="s">
        <v>91</v>
      </c>
      <c r="E258" s="200" t="s">
        <v>158</v>
      </c>
      <c r="F258" s="594" t="s">
        <v>193</v>
      </c>
      <c r="G258" s="594"/>
      <c r="H258" s="607" t="s">
        <v>815</v>
      </c>
      <c r="I258" s="608"/>
      <c r="J258" s="609"/>
      <c r="K258" s="313">
        <v>43617</v>
      </c>
      <c r="L258" s="313">
        <v>43707</v>
      </c>
      <c r="M258" s="435" t="s">
        <v>808</v>
      </c>
      <c r="N258" s="421" t="s">
        <v>699</v>
      </c>
      <c r="O258" s="421" t="s">
        <v>699</v>
      </c>
      <c r="P258" s="587" t="s">
        <v>816</v>
      </c>
      <c r="Q258" s="588"/>
      <c r="R258" s="589"/>
      <c r="S258" s="93" t="s">
        <v>149</v>
      </c>
      <c r="T258" s="80" t="s">
        <v>58</v>
      </c>
      <c r="U258" s="6">
        <v>1</v>
      </c>
      <c r="V258" s="7">
        <v>100</v>
      </c>
      <c r="W258" s="398"/>
      <c r="X258" s="356">
        <f t="shared" si="69"/>
        <v>0</v>
      </c>
      <c r="Y258" s="42">
        <f t="shared" si="70"/>
        <v>0</v>
      </c>
      <c r="Z258" s="311"/>
      <c r="AA258" s="275"/>
      <c r="AB258" s="275"/>
      <c r="AC258" s="356" t="e">
        <f t="shared" si="71"/>
        <v>#DIV/0!</v>
      </c>
      <c r="AD258" s="42" t="e">
        <f t="shared" si="72"/>
        <v>#DIV/0!</v>
      </c>
      <c r="AE258" s="304"/>
      <c r="AF258" s="304"/>
      <c r="AG258" s="356" t="e">
        <f t="shared" si="73"/>
        <v>#DIV/0!</v>
      </c>
      <c r="AH258" s="42" t="e">
        <f t="shared" si="74"/>
        <v>#DIV/0!</v>
      </c>
      <c r="AI258" s="304"/>
      <c r="AJ258" s="304"/>
      <c r="AK258" s="356" t="e">
        <f t="shared" si="75"/>
        <v>#DIV/0!</v>
      </c>
      <c r="AL258" s="42" t="e">
        <f t="shared" si="76"/>
        <v>#DIV/0!</v>
      </c>
      <c r="AM258" s="304"/>
      <c r="AN258" s="304"/>
      <c r="AO258" s="356" t="e">
        <f t="shared" si="77"/>
        <v>#DIV/0!</v>
      </c>
      <c r="AP258" s="42" t="e">
        <f t="shared" si="78"/>
        <v>#DIV/0!</v>
      </c>
    </row>
    <row r="259" spans="1:256" s="17" customFormat="1" ht="258" customHeight="1" x14ac:dyDescent="0.25">
      <c r="A259" s="173" t="s">
        <v>168</v>
      </c>
      <c r="B259" s="595" t="s">
        <v>812</v>
      </c>
      <c r="C259" s="595"/>
      <c r="D259" s="189" t="s">
        <v>91</v>
      </c>
      <c r="E259" s="200" t="s">
        <v>158</v>
      </c>
      <c r="F259" s="594" t="s">
        <v>193</v>
      </c>
      <c r="G259" s="594"/>
      <c r="H259" s="607" t="s">
        <v>817</v>
      </c>
      <c r="I259" s="608"/>
      <c r="J259" s="609"/>
      <c r="K259" s="313">
        <v>43617</v>
      </c>
      <c r="L259" s="313">
        <v>43738</v>
      </c>
      <c r="M259" s="435" t="s">
        <v>808</v>
      </c>
      <c r="N259" s="421" t="s">
        <v>699</v>
      </c>
      <c r="O259" s="421" t="s">
        <v>699</v>
      </c>
      <c r="P259" s="587" t="s">
        <v>214</v>
      </c>
      <c r="Q259" s="588"/>
      <c r="R259" s="589"/>
      <c r="S259" s="93" t="s">
        <v>149</v>
      </c>
      <c r="T259" s="80" t="s">
        <v>58</v>
      </c>
      <c r="U259" s="6">
        <v>1</v>
      </c>
      <c r="V259" s="7">
        <v>100</v>
      </c>
      <c r="W259" s="398"/>
      <c r="X259" s="356">
        <f t="shared" si="69"/>
        <v>0</v>
      </c>
      <c r="Y259" s="42">
        <f t="shared" si="70"/>
        <v>0</v>
      </c>
      <c r="Z259" s="311"/>
      <c r="AA259" s="275"/>
      <c r="AB259" s="275"/>
      <c r="AC259" s="356" t="e">
        <f t="shared" si="71"/>
        <v>#DIV/0!</v>
      </c>
      <c r="AD259" s="42" t="e">
        <f t="shared" si="72"/>
        <v>#DIV/0!</v>
      </c>
      <c r="AE259" s="304"/>
      <c r="AF259" s="304"/>
      <c r="AG259" s="356" t="e">
        <f t="shared" si="73"/>
        <v>#DIV/0!</v>
      </c>
      <c r="AH259" s="42" t="e">
        <f t="shared" si="74"/>
        <v>#DIV/0!</v>
      </c>
      <c r="AI259" s="304"/>
      <c r="AJ259" s="304"/>
      <c r="AK259" s="356" t="e">
        <f t="shared" si="75"/>
        <v>#DIV/0!</v>
      </c>
      <c r="AL259" s="42" t="e">
        <f t="shared" si="76"/>
        <v>#DIV/0!</v>
      </c>
      <c r="AM259" s="304"/>
      <c r="AN259" s="304"/>
      <c r="AO259" s="356" t="e">
        <f t="shared" si="77"/>
        <v>#DIV/0!</v>
      </c>
      <c r="AP259" s="42" t="e">
        <f t="shared" si="78"/>
        <v>#DIV/0!</v>
      </c>
    </row>
    <row r="260" spans="1:256" s="17" customFormat="1" ht="174.75" customHeight="1" x14ac:dyDescent="0.25">
      <c r="A260" s="173" t="s">
        <v>168</v>
      </c>
      <c r="B260" s="595" t="s">
        <v>818</v>
      </c>
      <c r="C260" s="595"/>
      <c r="D260" s="189" t="s">
        <v>91</v>
      </c>
      <c r="E260" s="200" t="s">
        <v>158</v>
      </c>
      <c r="F260" s="594" t="s">
        <v>193</v>
      </c>
      <c r="G260" s="594"/>
      <c r="H260" s="607" t="s">
        <v>819</v>
      </c>
      <c r="I260" s="608"/>
      <c r="J260" s="609"/>
      <c r="K260" s="313">
        <v>43739</v>
      </c>
      <c r="L260" s="313">
        <v>43768</v>
      </c>
      <c r="M260" s="435" t="s">
        <v>808</v>
      </c>
      <c r="N260" s="421" t="s">
        <v>699</v>
      </c>
      <c r="O260" s="421" t="s">
        <v>699</v>
      </c>
      <c r="P260" s="587" t="s">
        <v>820</v>
      </c>
      <c r="Q260" s="588"/>
      <c r="R260" s="589"/>
      <c r="S260" s="93" t="s">
        <v>149</v>
      </c>
      <c r="T260" s="80" t="s">
        <v>58</v>
      </c>
      <c r="U260" s="6">
        <v>1</v>
      </c>
      <c r="V260" s="7">
        <v>100</v>
      </c>
      <c r="W260" s="398"/>
      <c r="X260" s="356">
        <f t="shared" si="69"/>
        <v>0</v>
      </c>
      <c r="Y260" s="42">
        <f t="shared" si="70"/>
        <v>0</v>
      </c>
      <c r="Z260" s="311"/>
      <c r="AA260" s="275"/>
      <c r="AB260" s="275"/>
      <c r="AC260" s="356" t="e">
        <f t="shared" si="71"/>
        <v>#DIV/0!</v>
      </c>
      <c r="AD260" s="42" t="e">
        <f t="shared" si="72"/>
        <v>#DIV/0!</v>
      </c>
      <c r="AE260" s="304"/>
      <c r="AF260" s="304"/>
      <c r="AG260" s="356" t="e">
        <f t="shared" si="73"/>
        <v>#DIV/0!</v>
      </c>
      <c r="AH260" s="42" t="e">
        <f t="shared" si="74"/>
        <v>#DIV/0!</v>
      </c>
      <c r="AI260" s="304"/>
      <c r="AJ260" s="304"/>
      <c r="AK260" s="356" t="e">
        <f t="shared" si="75"/>
        <v>#DIV/0!</v>
      </c>
      <c r="AL260" s="42" t="e">
        <f t="shared" si="76"/>
        <v>#DIV/0!</v>
      </c>
      <c r="AM260" s="304"/>
      <c r="AN260" s="304"/>
      <c r="AO260" s="356" t="e">
        <f t="shared" si="77"/>
        <v>#DIV/0!</v>
      </c>
      <c r="AP260" s="42" t="e">
        <f t="shared" si="78"/>
        <v>#DIV/0!</v>
      </c>
    </row>
    <row r="261" spans="1:256" s="17" customFormat="1" ht="229.5" customHeight="1" x14ac:dyDescent="0.25">
      <c r="A261" s="173" t="s">
        <v>168</v>
      </c>
      <c r="B261" s="595" t="s">
        <v>821</v>
      </c>
      <c r="C261" s="595"/>
      <c r="D261" s="189" t="s">
        <v>91</v>
      </c>
      <c r="E261" s="200" t="s">
        <v>158</v>
      </c>
      <c r="F261" s="594" t="s">
        <v>193</v>
      </c>
      <c r="G261" s="594"/>
      <c r="H261" s="607" t="s">
        <v>822</v>
      </c>
      <c r="I261" s="608"/>
      <c r="J261" s="609"/>
      <c r="K261" s="313">
        <v>43770</v>
      </c>
      <c r="L261" s="313">
        <v>43784</v>
      </c>
      <c r="M261" s="435" t="s">
        <v>808</v>
      </c>
      <c r="N261" s="421" t="s">
        <v>699</v>
      </c>
      <c r="O261" s="421" t="s">
        <v>699</v>
      </c>
      <c r="P261" s="587" t="s">
        <v>823</v>
      </c>
      <c r="Q261" s="588"/>
      <c r="R261" s="589"/>
      <c r="S261" s="93" t="s">
        <v>149</v>
      </c>
      <c r="T261" s="80" t="s">
        <v>58</v>
      </c>
      <c r="U261" s="6">
        <v>1</v>
      </c>
      <c r="V261" s="7">
        <v>100</v>
      </c>
      <c r="W261" s="398"/>
      <c r="X261" s="356">
        <f t="shared" si="69"/>
        <v>0</v>
      </c>
      <c r="Y261" s="42">
        <f t="shared" si="70"/>
        <v>0</v>
      </c>
      <c r="Z261" s="311"/>
      <c r="AA261" s="275"/>
      <c r="AB261" s="275"/>
      <c r="AC261" s="356" t="e">
        <f t="shared" si="71"/>
        <v>#DIV/0!</v>
      </c>
      <c r="AD261" s="42" t="e">
        <f t="shared" si="72"/>
        <v>#DIV/0!</v>
      </c>
      <c r="AE261" s="304"/>
      <c r="AF261" s="304"/>
      <c r="AG261" s="356" t="e">
        <f t="shared" si="73"/>
        <v>#DIV/0!</v>
      </c>
      <c r="AH261" s="42" t="e">
        <f t="shared" si="74"/>
        <v>#DIV/0!</v>
      </c>
      <c r="AI261" s="304"/>
      <c r="AJ261" s="304"/>
      <c r="AK261" s="356" t="e">
        <f t="shared" si="75"/>
        <v>#DIV/0!</v>
      </c>
      <c r="AL261" s="42" t="e">
        <f t="shared" si="76"/>
        <v>#DIV/0!</v>
      </c>
      <c r="AM261" s="304"/>
      <c r="AN261" s="304"/>
      <c r="AO261" s="356" t="e">
        <f t="shared" si="77"/>
        <v>#DIV/0!</v>
      </c>
      <c r="AP261" s="42" t="e">
        <f t="shared" si="78"/>
        <v>#DIV/0!</v>
      </c>
    </row>
    <row r="262" spans="1:256" s="17" customFormat="1" ht="312.75" customHeight="1" x14ac:dyDescent="0.25">
      <c r="A262" s="173" t="s">
        <v>168</v>
      </c>
      <c r="B262" s="595" t="s">
        <v>821</v>
      </c>
      <c r="C262" s="595"/>
      <c r="D262" s="189" t="s">
        <v>91</v>
      </c>
      <c r="E262" s="200" t="s">
        <v>158</v>
      </c>
      <c r="F262" s="594" t="s">
        <v>193</v>
      </c>
      <c r="G262" s="594"/>
      <c r="H262" s="607" t="s">
        <v>824</v>
      </c>
      <c r="I262" s="608"/>
      <c r="J262" s="609"/>
      <c r="K262" s="424">
        <v>43785</v>
      </c>
      <c r="L262" s="424">
        <v>43799</v>
      </c>
      <c r="M262" s="435" t="s">
        <v>808</v>
      </c>
      <c r="N262" s="421" t="s">
        <v>699</v>
      </c>
      <c r="O262" s="421" t="s">
        <v>699</v>
      </c>
      <c r="P262" s="587" t="s">
        <v>825</v>
      </c>
      <c r="Q262" s="588"/>
      <c r="R262" s="589"/>
      <c r="S262" s="93" t="s">
        <v>149</v>
      </c>
      <c r="T262" s="80" t="s">
        <v>58</v>
      </c>
      <c r="U262" s="6">
        <v>1</v>
      </c>
      <c r="V262" s="7">
        <v>100</v>
      </c>
      <c r="W262" s="398"/>
      <c r="X262" s="356">
        <f t="shared" si="69"/>
        <v>0</v>
      </c>
      <c r="Y262" s="42">
        <f t="shared" si="70"/>
        <v>0</v>
      </c>
      <c r="Z262" s="311"/>
      <c r="AA262" s="275"/>
      <c r="AB262" s="275"/>
      <c r="AC262" s="356" t="e">
        <f t="shared" si="71"/>
        <v>#DIV/0!</v>
      </c>
      <c r="AD262" s="42" t="e">
        <f t="shared" si="72"/>
        <v>#DIV/0!</v>
      </c>
      <c r="AE262" s="304"/>
      <c r="AF262" s="304"/>
      <c r="AG262" s="356" t="e">
        <f t="shared" si="73"/>
        <v>#DIV/0!</v>
      </c>
      <c r="AH262" s="42" t="e">
        <f t="shared" si="74"/>
        <v>#DIV/0!</v>
      </c>
      <c r="AI262" s="304"/>
      <c r="AJ262" s="304"/>
      <c r="AK262" s="356" t="e">
        <f t="shared" si="75"/>
        <v>#DIV/0!</v>
      </c>
      <c r="AL262" s="42" t="e">
        <f t="shared" si="76"/>
        <v>#DIV/0!</v>
      </c>
      <c r="AM262" s="304"/>
      <c r="AN262" s="304"/>
      <c r="AO262" s="356" t="e">
        <f t="shared" si="77"/>
        <v>#DIV/0!</v>
      </c>
      <c r="AP262" s="42" t="e">
        <f t="shared" si="78"/>
        <v>#DIV/0!</v>
      </c>
    </row>
    <row r="263" spans="1:256" s="20" customFormat="1" ht="333" customHeight="1" x14ac:dyDescent="0.25">
      <c r="A263" s="173" t="s">
        <v>79</v>
      </c>
      <c r="B263" s="595" t="s">
        <v>1105</v>
      </c>
      <c r="C263" s="595"/>
      <c r="D263" s="189" t="s">
        <v>91</v>
      </c>
      <c r="E263" s="200" t="s">
        <v>158</v>
      </c>
      <c r="F263" s="594" t="s">
        <v>193</v>
      </c>
      <c r="G263" s="594"/>
      <c r="H263" s="607" t="s">
        <v>1106</v>
      </c>
      <c r="I263" s="608"/>
      <c r="J263" s="609"/>
      <c r="K263" s="612" t="s">
        <v>1043</v>
      </c>
      <c r="L263" s="612"/>
      <c r="M263" s="435" t="s">
        <v>806</v>
      </c>
      <c r="N263" s="467" t="s">
        <v>699</v>
      </c>
      <c r="O263" s="421" t="s">
        <v>699</v>
      </c>
      <c r="P263" s="555" t="s">
        <v>107</v>
      </c>
      <c r="Q263" s="556"/>
      <c r="R263" s="557"/>
      <c r="S263" s="93" t="s">
        <v>149</v>
      </c>
      <c r="T263" s="303" t="s">
        <v>58</v>
      </c>
      <c r="U263" s="6">
        <v>1</v>
      </c>
      <c r="V263" s="7">
        <v>100</v>
      </c>
      <c r="W263" s="398"/>
      <c r="X263" s="356">
        <f t="shared" si="69"/>
        <v>0</v>
      </c>
      <c r="Y263" s="42">
        <f t="shared" si="70"/>
        <v>0</v>
      </c>
      <c r="Z263" s="311"/>
      <c r="AA263" s="275"/>
      <c r="AB263" s="275"/>
      <c r="AC263" s="356" t="e">
        <f t="shared" si="71"/>
        <v>#DIV/0!</v>
      </c>
      <c r="AD263" s="42" t="e">
        <f t="shared" si="72"/>
        <v>#DIV/0!</v>
      </c>
      <c r="AE263" s="304"/>
      <c r="AF263" s="304"/>
      <c r="AG263" s="356" t="e">
        <f t="shared" si="73"/>
        <v>#DIV/0!</v>
      </c>
      <c r="AH263" s="42" t="e">
        <f t="shared" si="74"/>
        <v>#DIV/0!</v>
      </c>
      <c r="AI263" s="304"/>
      <c r="AJ263" s="304"/>
      <c r="AK263" s="356" t="e">
        <f t="shared" si="75"/>
        <v>#DIV/0!</v>
      </c>
      <c r="AL263" s="42" t="e">
        <f t="shared" si="76"/>
        <v>#DIV/0!</v>
      </c>
      <c r="AM263" s="304"/>
      <c r="AN263" s="304"/>
      <c r="AO263" s="356" t="e">
        <f t="shared" si="77"/>
        <v>#DIV/0!</v>
      </c>
      <c r="AP263" s="42" t="e">
        <f t="shared" si="78"/>
        <v>#DIV/0!</v>
      </c>
    </row>
    <row r="264" spans="1:256" s="20" customFormat="1" ht="361.5" customHeight="1" x14ac:dyDescent="0.25">
      <c r="A264" s="173" t="s">
        <v>79</v>
      </c>
      <c r="B264" s="595" t="s">
        <v>1105</v>
      </c>
      <c r="C264" s="595"/>
      <c r="D264" s="189" t="s">
        <v>91</v>
      </c>
      <c r="E264" s="200" t="s">
        <v>158</v>
      </c>
      <c r="F264" s="594" t="s">
        <v>193</v>
      </c>
      <c r="G264" s="594"/>
      <c r="H264" s="607" t="s">
        <v>1107</v>
      </c>
      <c r="I264" s="608"/>
      <c r="J264" s="609"/>
      <c r="K264" s="612" t="s">
        <v>1043</v>
      </c>
      <c r="L264" s="612"/>
      <c r="M264" s="435" t="s">
        <v>806</v>
      </c>
      <c r="N264" s="421" t="s">
        <v>699</v>
      </c>
      <c r="O264" s="421" t="s">
        <v>699</v>
      </c>
      <c r="P264" s="555" t="s">
        <v>107</v>
      </c>
      <c r="Q264" s="556"/>
      <c r="R264" s="557"/>
      <c r="S264" s="93" t="s">
        <v>149</v>
      </c>
      <c r="T264" s="303" t="s">
        <v>58</v>
      </c>
      <c r="U264" s="6">
        <v>1</v>
      </c>
      <c r="V264" s="7">
        <v>100</v>
      </c>
      <c r="W264" s="398"/>
      <c r="X264" s="356">
        <f t="shared" si="69"/>
        <v>0</v>
      </c>
      <c r="Y264" s="42">
        <f t="shared" si="70"/>
        <v>0</v>
      </c>
      <c r="Z264" s="311"/>
      <c r="AA264" s="275"/>
      <c r="AB264" s="275"/>
      <c r="AC264" s="356" t="e">
        <f t="shared" si="71"/>
        <v>#DIV/0!</v>
      </c>
      <c r="AD264" s="42" t="e">
        <f t="shared" si="72"/>
        <v>#DIV/0!</v>
      </c>
      <c r="AE264" s="304"/>
      <c r="AF264" s="304"/>
      <c r="AG264" s="356" t="e">
        <f t="shared" si="73"/>
        <v>#DIV/0!</v>
      </c>
      <c r="AH264" s="42" t="e">
        <f t="shared" si="74"/>
        <v>#DIV/0!</v>
      </c>
      <c r="AI264" s="304"/>
      <c r="AJ264" s="304"/>
      <c r="AK264" s="356" t="e">
        <f t="shared" si="75"/>
        <v>#DIV/0!</v>
      </c>
      <c r="AL264" s="42" t="e">
        <f t="shared" si="76"/>
        <v>#DIV/0!</v>
      </c>
      <c r="AM264" s="304"/>
      <c r="AN264" s="304"/>
      <c r="AO264" s="356" t="e">
        <f t="shared" si="77"/>
        <v>#DIV/0!</v>
      </c>
      <c r="AP264" s="42" t="e">
        <f t="shared" si="78"/>
        <v>#DIV/0!</v>
      </c>
    </row>
    <row r="265" spans="1:256" s="15" customFormat="1" ht="158.25" customHeight="1" x14ac:dyDescent="0.25">
      <c r="A265" s="21"/>
      <c r="B265" s="21"/>
      <c r="C265" s="21"/>
      <c r="D265" s="21"/>
      <c r="E265" s="21"/>
      <c r="F265" s="21"/>
      <c r="G265" s="21"/>
      <c r="H265" s="21"/>
      <c r="I265" s="21"/>
      <c r="J265" s="21"/>
      <c r="K265" s="21"/>
      <c r="L265" s="21"/>
      <c r="M265" s="21"/>
      <c r="N265" s="21"/>
      <c r="O265" s="12"/>
      <c r="P265" s="22"/>
      <c r="Q265" s="22"/>
      <c r="R265" s="22"/>
      <c r="S265" s="89"/>
      <c r="T265" s="22"/>
      <c r="U265" s="13"/>
      <c r="AA265" s="46"/>
      <c r="AB265" s="46"/>
      <c r="AC265" s="46"/>
      <c r="AD265" s="46"/>
      <c r="AE265" s="46"/>
      <c r="AF265" s="46"/>
      <c r="AG265" s="46"/>
      <c r="AH265" s="46"/>
      <c r="AI265" s="46"/>
      <c r="AJ265" s="46"/>
      <c r="AK265" s="46"/>
      <c r="AL265" s="46"/>
      <c r="AM265" s="46"/>
      <c r="AN265" s="46"/>
      <c r="AO265" s="46"/>
      <c r="AP265" s="46"/>
    </row>
    <row r="266" spans="1:256" ht="101.25" customHeight="1" x14ac:dyDescent="0.25">
      <c r="A266" s="596"/>
      <c r="B266" s="596"/>
      <c r="C266" s="596"/>
      <c r="D266" s="596"/>
      <c r="E266" s="596"/>
      <c r="F266" s="596"/>
      <c r="G266" s="596"/>
      <c r="H266" s="596"/>
      <c r="I266" s="596"/>
      <c r="J266" s="596"/>
      <c r="K266" s="596"/>
      <c r="L266" s="596"/>
      <c r="M266" s="596"/>
      <c r="N266" s="596"/>
      <c r="O266" s="596"/>
      <c r="P266" s="596"/>
      <c r="Q266" s="596"/>
      <c r="R266" s="596"/>
      <c r="S266" s="596"/>
      <c r="T266" s="596"/>
      <c r="U266" s="596"/>
      <c r="IS266" s="15"/>
      <c r="IT266" s="15"/>
      <c r="IU266" s="15"/>
      <c r="IV266" s="15"/>
    </row>
    <row r="267" spans="1:256" ht="18" customHeight="1" x14ac:dyDescent="0.25">
      <c r="A267" s="30"/>
      <c r="B267" s="30"/>
      <c r="C267" s="30"/>
      <c r="D267" s="30"/>
      <c r="E267" s="30"/>
      <c r="F267" s="30"/>
      <c r="G267" s="30"/>
      <c r="H267" s="30"/>
      <c r="I267" s="30"/>
      <c r="J267" s="30"/>
      <c r="K267" s="30"/>
      <c r="L267" s="30"/>
      <c r="M267" s="30"/>
      <c r="N267" s="30"/>
      <c r="O267" s="30"/>
      <c r="P267" s="30"/>
      <c r="Q267" s="30"/>
      <c r="R267" s="30"/>
      <c r="S267" s="30"/>
      <c r="T267" s="30"/>
      <c r="U267" s="30"/>
      <c r="IS267" s="15"/>
      <c r="IT267" s="15"/>
      <c r="IU267" s="15"/>
      <c r="IV267" s="15"/>
    </row>
    <row r="268" spans="1:256" ht="66" customHeight="1" x14ac:dyDescent="0.25">
      <c r="A268" s="601" t="s">
        <v>589</v>
      </c>
      <c r="B268" s="602"/>
      <c r="C268" s="602"/>
      <c r="D268" s="603"/>
      <c r="E268" s="591" t="s">
        <v>1259</v>
      </c>
      <c r="F268" s="591"/>
      <c r="G268" s="591"/>
      <c r="H268" s="591"/>
      <c r="I268" s="591"/>
      <c r="J268" s="591"/>
      <c r="K268" s="592"/>
      <c r="L268" s="592"/>
      <c r="M268" s="592"/>
      <c r="N268" s="592"/>
      <c r="O268" s="592"/>
      <c r="P268" s="592"/>
      <c r="Q268" s="246"/>
      <c r="R268" s="246"/>
      <c r="S268" s="246"/>
      <c r="T268" s="246"/>
      <c r="U268" s="246"/>
    </row>
    <row r="269" spans="1:256" ht="62.25" customHeight="1" x14ac:dyDescent="0.25">
      <c r="A269" s="604"/>
      <c r="B269" s="605"/>
      <c r="C269" s="605"/>
      <c r="D269" s="606"/>
      <c r="E269" s="593" t="s">
        <v>29</v>
      </c>
      <c r="F269" s="593"/>
      <c r="G269" s="593" t="s">
        <v>30</v>
      </c>
      <c r="H269" s="593"/>
      <c r="I269" s="247" t="s">
        <v>9</v>
      </c>
      <c r="J269" s="247" t="s">
        <v>10</v>
      </c>
      <c r="K269" s="610"/>
      <c r="L269" s="610"/>
      <c r="M269" s="610"/>
      <c r="N269" s="610"/>
      <c r="O269" s="610"/>
      <c r="P269" s="610"/>
      <c r="Q269" s="31"/>
      <c r="R269" s="31"/>
      <c r="S269" s="31"/>
      <c r="T269" s="31"/>
      <c r="U269" s="31"/>
    </row>
    <row r="270" spans="1:256" ht="44.25" customHeight="1" x14ac:dyDescent="0.25">
      <c r="A270" s="626" t="s">
        <v>604</v>
      </c>
      <c r="B270" s="627"/>
      <c r="C270" s="627"/>
      <c r="D270" s="628"/>
      <c r="E270" s="635">
        <f>+E275</f>
        <v>1082390000</v>
      </c>
      <c r="F270" s="635"/>
      <c r="G270" s="635">
        <f>G275</f>
        <v>0</v>
      </c>
      <c r="H270" s="635"/>
      <c r="I270" s="597">
        <f>G270/E270</f>
        <v>0</v>
      </c>
      <c r="J270" s="598">
        <f>I270</f>
        <v>0</v>
      </c>
      <c r="K270" s="610"/>
      <c r="L270" s="610"/>
      <c r="M270" s="610"/>
      <c r="N270" s="610"/>
      <c r="O270" s="610"/>
      <c r="P270" s="610"/>
      <c r="Q270" s="31"/>
      <c r="R270" s="31"/>
      <c r="S270" s="31"/>
      <c r="T270" s="31"/>
      <c r="U270" s="31"/>
      <c r="AL270" s="742" t="s">
        <v>1252</v>
      </c>
      <c r="AM270" s="742"/>
      <c r="AN270" s="742"/>
      <c r="AO270" s="742"/>
      <c r="AP270" s="742"/>
      <c r="AQ270" s="742"/>
      <c r="AR270" s="742"/>
      <c r="AS270" s="742"/>
      <c r="AT270" s="742"/>
      <c r="AU270" s="742"/>
      <c r="AV270" s="742"/>
      <c r="AW270" s="742"/>
      <c r="AX270" s="742"/>
      <c r="AY270" s="742"/>
      <c r="AZ270" s="742"/>
      <c r="BA270" s="742"/>
    </row>
    <row r="271" spans="1:256" ht="81.75" customHeight="1" x14ac:dyDescent="0.25">
      <c r="A271" s="629"/>
      <c r="B271" s="630"/>
      <c r="C271" s="630"/>
      <c r="D271" s="631"/>
      <c r="E271" s="635"/>
      <c r="F271" s="635"/>
      <c r="G271" s="635"/>
      <c r="H271" s="635"/>
      <c r="I271" s="597"/>
      <c r="J271" s="598"/>
      <c r="K271" s="610"/>
      <c r="L271" s="610"/>
      <c r="M271" s="610"/>
      <c r="N271" s="610"/>
      <c r="O271" s="610"/>
      <c r="P271" s="610"/>
      <c r="Q271" s="31"/>
      <c r="R271" s="31"/>
      <c r="S271" s="31"/>
      <c r="T271" s="31"/>
      <c r="U271" s="31"/>
      <c r="AL271" s="742"/>
      <c r="AM271" s="742"/>
      <c r="AN271" s="742"/>
      <c r="AO271" s="742"/>
      <c r="AP271" s="742"/>
      <c r="AQ271" s="742"/>
      <c r="AR271" s="742"/>
      <c r="AS271" s="742"/>
      <c r="AT271" s="742"/>
      <c r="AU271" s="742"/>
      <c r="AV271" s="742"/>
      <c r="AW271" s="742"/>
      <c r="AX271" s="742"/>
      <c r="AY271" s="742"/>
      <c r="AZ271" s="742"/>
      <c r="BA271" s="742"/>
    </row>
    <row r="272" spans="1:256" ht="44.25" customHeight="1" x14ac:dyDescent="0.25">
      <c r="A272" s="629"/>
      <c r="B272" s="630"/>
      <c r="C272" s="630"/>
      <c r="D272" s="631"/>
      <c r="E272" s="635"/>
      <c r="F272" s="635"/>
      <c r="G272" s="635"/>
      <c r="H272" s="635"/>
      <c r="I272" s="597"/>
      <c r="J272" s="598"/>
      <c r="K272" s="610"/>
      <c r="L272" s="610"/>
      <c r="M272" s="610"/>
      <c r="N272" s="610"/>
      <c r="O272" s="610"/>
      <c r="P272" s="610"/>
      <c r="Q272" s="586">
        <v>2016</v>
      </c>
      <c r="R272" s="586"/>
      <c r="S272" s="586"/>
      <c r="T272" s="586"/>
      <c r="U272" s="586">
        <v>2017</v>
      </c>
      <c r="V272" s="586"/>
      <c r="W272" s="586"/>
      <c r="X272" s="586"/>
      <c r="Y272" s="586">
        <v>2018</v>
      </c>
      <c r="Z272" s="586"/>
      <c r="AA272" s="586"/>
      <c r="AB272" s="586"/>
      <c r="AC272" s="586">
        <v>2019</v>
      </c>
      <c r="AD272" s="586"/>
      <c r="AE272" s="586"/>
      <c r="AF272" s="586"/>
      <c r="AG272" s="586">
        <v>2020</v>
      </c>
      <c r="AH272" s="586"/>
      <c r="AI272" s="586"/>
      <c r="AJ272" s="586"/>
      <c r="AL272" s="743" t="s">
        <v>1253</v>
      </c>
      <c r="AM272" s="744"/>
      <c r="AN272" s="744"/>
      <c r="AO272" s="745"/>
      <c r="AP272" s="590" t="s">
        <v>1254</v>
      </c>
      <c r="AQ272" s="590"/>
      <c r="AR272" s="590"/>
      <c r="AS272" s="590"/>
      <c r="AT272" s="590" t="s">
        <v>1255</v>
      </c>
      <c r="AU272" s="590"/>
      <c r="AV272" s="590"/>
      <c r="AW272" s="590"/>
      <c r="AX272" s="590" t="s">
        <v>1256</v>
      </c>
      <c r="AY272" s="590"/>
      <c r="AZ272" s="590"/>
      <c r="BA272" s="590"/>
    </row>
    <row r="273" spans="1:53" ht="44.25" customHeight="1" x14ac:dyDescent="0.25">
      <c r="A273" s="632"/>
      <c r="B273" s="633"/>
      <c r="C273" s="633"/>
      <c r="D273" s="634"/>
      <c r="E273" s="635"/>
      <c r="F273" s="635"/>
      <c r="G273" s="635"/>
      <c r="H273" s="635"/>
      <c r="I273" s="597"/>
      <c r="J273" s="598"/>
      <c r="K273" s="611"/>
      <c r="L273" s="611"/>
      <c r="M273" s="611"/>
      <c r="N273" s="611"/>
      <c r="O273" s="611"/>
      <c r="P273" s="611"/>
      <c r="Q273" s="586"/>
      <c r="R273" s="586"/>
      <c r="S273" s="586"/>
      <c r="T273" s="586"/>
      <c r="U273" s="586"/>
      <c r="V273" s="586"/>
      <c r="W273" s="586"/>
      <c r="X273" s="586"/>
      <c r="Y273" s="586"/>
      <c r="Z273" s="586"/>
      <c r="AA273" s="586"/>
      <c r="AB273" s="586"/>
      <c r="AC273" s="586"/>
      <c r="AD273" s="586"/>
      <c r="AE273" s="586"/>
      <c r="AF273" s="586"/>
      <c r="AG273" s="586"/>
      <c r="AH273" s="586"/>
      <c r="AI273" s="586"/>
      <c r="AJ273" s="586"/>
      <c r="AL273" s="746"/>
      <c r="AM273" s="747"/>
      <c r="AN273" s="747"/>
      <c r="AO273" s="748"/>
      <c r="AP273" s="590"/>
      <c r="AQ273" s="590"/>
      <c r="AR273" s="590"/>
      <c r="AS273" s="590"/>
      <c r="AT273" s="590"/>
      <c r="AU273" s="590"/>
      <c r="AV273" s="590"/>
      <c r="AW273" s="590"/>
      <c r="AX273" s="590"/>
      <c r="AY273" s="590"/>
      <c r="AZ273" s="590"/>
      <c r="BA273" s="590"/>
    </row>
    <row r="274" spans="1:53" ht="110.25" customHeight="1" x14ac:dyDescent="0.25">
      <c r="A274" s="591" t="s">
        <v>27</v>
      </c>
      <c r="B274" s="591"/>
      <c r="C274" s="591"/>
      <c r="D274" s="244" t="s">
        <v>147</v>
      </c>
      <c r="E274" s="244" t="s">
        <v>29</v>
      </c>
      <c r="F274" s="244" t="s">
        <v>833</v>
      </c>
      <c r="G274" s="591" t="s">
        <v>30</v>
      </c>
      <c r="H274" s="591"/>
      <c r="I274" s="244" t="s">
        <v>31</v>
      </c>
      <c r="J274" s="247" t="s">
        <v>10</v>
      </c>
      <c r="K274" s="622" t="s">
        <v>32</v>
      </c>
      <c r="L274" s="591"/>
      <c r="M274" s="591"/>
      <c r="N274" s="591"/>
      <c r="O274" s="250" t="s">
        <v>7</v>
      </c>
      <c r="P274" s="272" t="s">
        <v>836</v>
      </c>
      <c r="Q274" s="266" t="s">
        <v>11</v>
      </c>
      <c r="R274" s="266" t="s">
        <v>12</v>
      </c>
      <c r="S274" s="160" t="s">
        <v>9</v>
      </c>
      <c r="T274" s="352" t="s">
        <v>10</v>
      </c>
      <c r="U274" s="266" t="s">
        <v>11</v>
      </c>
      <c r="V274" s="266" t="s">
        <v>12</v>
      </c>
      <c r="W274" s="160" t="s">
        <v>9</v>
      </c>
      <c r="X274" s="352" t="s">
        <v>10</v>
      </c>
      <c r="Y274" s="266" t="s">
        <v>11</v>
      </c>
      <c r="Z274" s="266" t="s">
        <v>12</v>
      </c>
      <c r="AA274" s="160" t="s">
        <v>9</v>
      </c>
      <c r="AB274" s="351" t="s">
        <v>10</v>
      </c>
      <c r="AC274" s="266" t="s">
        <v>11</v>
      </c>
      <c r="AD274" s="266" t="s">
        <v>12</v>
      </c>
      <c r="AE274" s="160" t="s">
        <v>9</v>
      </c>
      <c r="AF274" s="352" t="s">
        <v>10</v>
      </c>
      <c r="AG274" s="266" t="s">
        <v>11</v>
      </c>
      <c r="AH274" s="266" t="s">
        <v>12</v>
      </c>
      <c r="AI274" s="160" t="s">
        <v>9</v>
      </c>
      <c r="AJ274" s="352" t="s">
        <v>10</v>
      </c>
      <c r="AL274" s="353" t="s">
        <v>13</v>
      </c>
      <c r="AM274" s="353" t="s">
        <v>14</v>
      </c>
      <c r="AN274" s="165" t="s">
        <v>9</v>
      </c>
      <c r="AO274" s="354" t="s">
        <v>10</v>
      </c>
      <c r="AP274" s="353" t="s">
        <v>13</v>
      </c>
      <c r="AQ274" s="353" t="s">
        <v>14</v>
      </c>
      <c r="AR274" s="165" t="s">
        <v>9</v>
      </c>
      <c r="AS274" s="354" t="s">
        <v>10</v>
      </c>
      <c r="AT274" s="353" t="s">
        <v>13</v>
      </c>
      <c r="AU274" s="353" t="s">
        <v>14</v>
      </c>
      <c r="AV274" s="165" t="s">
        <v>9</v>
      </c>
      <c r="AW274" s="354" t="s">
        <v>10</v>
      </c>
      <c r="AX274" s="353" t="s">
        <v>13</v>
      </c>
      <c r="AY274" s="353" t="s">
        <v>14</v>
      </c>
      <c r="AZ274" s="165" t="s">
        <v>9</v>
      </c>
      <c r="BA274" s="354" t="s">
        <v>10</v>
      </c>
    </row>
    <row r="275" spans="1:53" ht="286.5" customHeight="1" x14ac:dyDescent="0.25">
      <c r="A275" s="245" t="s">
        <v>33</v>
      </c>
      <c r="B275" s="648" t="s">
        <v>128</v>
      </c>
      <c r="C275" s="648"/>
      <c r="D275" s="190" t="s">
        <v>94</v>
      </c>
      <c r="E275" s="37">
        <v>1082390000</v>
      </c>
      <c r="F275" s="35">
        <f>+E275/'FUENTES '!L13</f>
        <v>0.34689463298663847</v>
      </c>
      <c r="G275" s="615"/>
      <c r="H275" s="615"/>
      <c r="I275" s="36">
        <f>G275/E275</f>
        <v>0</v>
      </c>
      <c r="J275" s="249">
        <f>I275</f>
        <v>0</v>
      </c>
      <c r="K275" s="624" t="s">
        <v>129</v>
      </c>
      <c r="L275" s="624"/>
      <c r="M275" s="624"/>
      <c r="N275" s="625"/>
      <c r="O275" s="81" t="s">
        <v>110</v>
      </c>
      <c r="P275" s="23">
        <v>0.6</v>
      </c>
      <c r="Q275" s="170">
        <v>0.05</v>
      </c>
      <c r="R275" s="170">
        <v>0.05</v>
      </c>
      <c r="S275" s="41">
        <f>+R275/Q275</f>
        <v>1</v>
      </c>
      <c r="T275" s="53">
        <f>+S275</f>
        <v>1</v>
      </c>
      <c r="U275" s="170">
        <v>0.1</v>
      </c>
      <c r="V275" s="350">
        <v>0.1</v>
      </c>
      <c r="W275" s="41">
        <f>+V275/U275</f>
        <v>1</v>
      </c>
      <c r="X275" s="53">
        <f>+W275</f>
        <v>1</v>
      </c>
      <c r="Y275" s="170">
        <v>0.25</v>
      </c>
      <c r="Z275" s="170">
        <v>0.25</v>
      </c>
      <c r="AA275" s="41">
        <f>+Z275/Y275</f>
        <v>1</v>
      </c>
      <c r="AB275" s="53">
        <f>+AA275</f>
        <v>1</v>
      </c>
      <c r="AC275" s="170">
        <v>0.15</v>
      </c>
      <c r="AD275" s="171">
        <v>0.15</v>
      </c>
      <c r="AE275" s="255">
        <f>+AD275/AC275</f>
        <v>1</v>
      </c>
      <c r="AF275" s="53">
        <f>+AE275</f>
        <v>1</v>
      </c>
      <c r="AG275" s="170">
        <v>0.05</v>
      </c>
      <c r="AH275" s="171">
        <v>0</v>
      </c>
      <c r="AI275" s="255">
        <f>+AH275/AG275</f>
        <v>0</v>
      </c>
      <c r="AJ275" s="53">
        <f>+AI275</f>
        <v>0</v>
      </c>
      <c r="AL275" s="171"/>
      <c r="AM275" s="171"/>
      <c r="AN275" s="41" t="e">
        <f>+AM275/AL275</f>
        <v>#DIV/0!</v>
      </c>
      <c r="AO275" s="42" t="e">
        <f>AN275</f>
        <v>#DIV/0!</v>
      </c>
      <c r="AP275" s="358"/>
      <c r="AQ275" s="358"/>
      <c r="AR275" s="41" t="e">
        <f>+AQ275/AP275</f>
        <v>#DIV/0!</v>
      </c>
      <c r="AS275" s="42" t="e">
        <f>AR275</f>
        <v>#DIV/0!</v>
      </c>
      <c r="AT275" s="358"/>
      <c r="AU275" s="358"/>
      <c r="AV275" s="41" t="e">
        <f>+AU275/AT275</f>
        <v>#DIV/0!</v>
      </c>
      <c r="AW275" s="42" t="e">
        <f>AV275</f>
        <v>#DIV/0!</v>
      </c>
      <c r="AX275" s="358"/>
      <c r="AY275" s="358"/>
      <c r="AZ275" s="41" t="e">
        <f>+AY275/AX275</f>
        <v>#DIV/0!</v>
      </c>
      <c r="BA275" s="42" t="e">
        <f>AZ275</f>
        <v>#DIV/0!</v>
      </c>
    </row>
    <row r="276" spans="1:53" ht="124.5" customHeight="1" x14ac:dyDescent="0.25">
      <c r="A276" s="620" t="s">
        <v>34</v>
      </c>
      <c r="B276" s="620"/>
      <c r="C276" s="620"/>
      <c r="D276" s="243"/>
      <c r="E276" s="38">
        <f>SUM(E275)</f>
        <v>1082390000</v>
      </c>
      <c r="F276" s="94">
        <f>SUM(F275)</f>
        <v>0.34689463298663847</v>
      </c>
      <c r="G276" s="599">
        <f>SUM(G275)</f>
        <v>0</v>
      </c>
      <c r="H276" s="599">
        <v>0</v>
      </c>
      <c r="I276" s="100">
        <f>G276/E276</f>
        <v>0</v>
      </c>
      <c r="J276" s="249">
        <f>I276</f>
        <v>0</v>
      </c>
      <c r="K276" s="600"/>
      <c r="L276" s="600"/>
      <c r="M276" s="600"/>
      <c r="N276" s="600"/>
      <c r="O276" s="144"/>
      <c r="P276" s="74"/>
      <c r="S276" s="46"/>
    </row>
    <row r="277" spans="1:53" s="141" customFormat="1" ht="57" customHeight="1" x14ac:dyDescent="0.25">
      <c r="A277" s="192"/>
      <c r="B277" s="192"/>
      <c r="C277" s="192"/>
      <c r="D277" s="192"/>
      <c r="E277" s="193"/>
      <c r="F277" s="194"/>
      <c r="G277" s="195"/>
      <c r="H277" s="195"/>
      <c r="I277" s="196"/>
      <c r="J277" s="197"/>
      <c r="K277" s="197"/>
      <c r="L277" s="197"/>
      <c r="M277" s="197"/>
      <c r="N277" s="197"/>
      <c r="O277" s="197"/>
      <c r="P277" s="198"/>
      <c r="AA277" s="46"/>
      <c r="AB277" s="46"/>
      <c r="AC277" s="46"/>
      <c r="AD277" s="46"/>
      <c r="AE277" s="46"/>
      <c r="AF277" s="46"/>
      <c r="AG277" s="46"/>
      <c r="AH277" s="46"/>
      <c r="AI277" s="46"/>
      <c r="AJ277" s="46"/>
      <c r="AK277" s="46"/>
      <c r="AL277" s="46"/>
      <c r="AM277" s="46"/>
      <c r="AN277" s="46"/>
      <c r="AO277" s="46"/>
      <c r="AP277" s="46"/>
    </row>
    <row r="278" spans="1:53" s="141" customFormat="1" ht="57" customHeight="1" x14ac:dyDescent="0.25">
      <c r="A278" s="192"/>
      <c r="B278" s="192"/>
      <c r="C278" s="192"/>
      <c r="D278" s="192"/>
      <c r="E278" s="193"/>
      <c r="F278" s="194"/>
      <c r="G278" s="195"/>
      <c r="H278" s="195"/>
      <c r="I278" s="196"/>
      <c r="J278" s="197"/>
      <c r="K278" s="197"/>
      <c r="L278" s="197"/>
      <c r="M278" s="197"/>
      <c r="N278" s="197"/>
      <c r="O278" s="197"/>
      <c r="P278" s="198"/>
      <c r="AA278" s="46"/>
      <c r="AB278" s="46"/>
      <c r="AC278" s="46"/>
      <c r="AD278" s="46"/>
      <c r="AE278" s="46"/>
      <c r="AF278" s="46"/>
      <c r="AG278" s="46"/>
      <c r="AH278" s="46"/>
      <c r="AI278" s="46"/>
      <c r="AJ278" s="46"/>
      <c r="AK278" s="46"/>
      <c r="AL278" s="46"/>
      <c r="AM278" s="46"/>
      <c r="AN278" s="46"/>
      <c r="AO278" s="46"/>
      <c r="AP278" s="46"/>
    </row>
    <row r="279" spans="1:53" ht="75.75" customHeight="1" x14ac:dyDescent="0.25">
      <c r="A279" s="601" t="s">
        <v>345</v>
      </c>
      <c r="B279" s="602"/>
      <c r="C279" s="602"/>
      <c r="D279" s="603"/>
      <c r="E279" s="591" t="s">
        <v>1261</v>
      </c>
      <c r="F279" s="591"/>
      <c r="G279" s="591"/>
      <c r="H279" s="591"/>
      <c r="I279" s="591"/>
      <c r="J279" s="591"/>
      <c r="K279" s="592"/>
      <c r="L279" s="592"/>
      <c r="M279" s="592"/>
      <c r="N279" s="592"/>
      <c r="O279" s="592"/>
      <c r="P279" s="592"/>
      <c r="Q279" s="246"/>
      <c r="R279" s="246"/>
      <c r="S279" s="246"/>
      <c r="T279" s="246"/>
      <c r="U279" s="246"/>
    </row>
    <row r="280" spans="1:53" ht="72" customHeight="1" x14ac:dyDescent="0.25">
      <c r="A280" s="604"/>
      <c r="B280" s="605"/>
      <c r="C280" s="605"/>
      <c r="D280" s="606"/>
      <c r="E280" s="593" t="s">
        <v>29</v>
      </c>
      <c r="F280" s="593"/>
      <c r="G280" s="593" t="s">
        <v>30</v>
      </c>
      <c r="H280" s="593"/>
      <c r="I280" s="247" t="s">
        <v>9</v>
      </c>
      <c r="J280" s="247" t="s">
        <v>10</v>
      </c>
      <c r="K280" s="610"/>
      <c r="L280" s="610"/>
      <c r="M280" s="610"/>
      <c r="N280" s="610"/>
      <c r="O280" s="610"/>
      <c r="P280" s="610"/>
      <c r="Q280" s="31"/>
      <c r="R280" s="31"/>
      <c r="S280" s="31"/>
      <c r="T280" s="31"/>
      <c r="U280" s="31"/>
    </row>
    <row r="281" spans="1:53" ht="83.25" customHeight="1" x14ac:dyDescent="0.25">
      <c r="A281" s="626" t="s">
        <v>605</v>
      </c>
      <c r="B281" s="627"/>
      <c r="C281" s="627"/>
      <c r="D281" s="628"/>
      <c r="E281" s="635">
        <f>E288</f>
        <v>806982000</v>
      </c>
      <c r="F281" s="635"/>
      <c r="G281" s="635">
        <f>G288</f>
        <v>0</v>
      </c>
      <c r="H281" s="635"/>
      <c r="I281" s="597">
        <f>G281/E281</f>
        <v>0</v>
      </c>
      <c r="J281" s="598">
        <f>I281</f>
        <v>0</v>
      </c>
      <c r="K281" s="610"/>
      <c r="L281" s="610"/>
      <c r="M281" s="610"/>
      <c r="N281" s="610"/>
      <c r="O281" s="610"/>
      <c r="P281" s="610"/>
      <c r="Q281" s="31"/>
      <c r="R281" s="31"/>
      <c r="S281" s="31"/>
      <c r="T281" s="31"/>
      <c r="U281" s="31"/>
    </row>
    <row r="282" spans="1:53" ht="83.25" customHeight="1" x14ac:dyDescent="0.25">
      <c r="A282" s="629"/>
      <c r="B282" s="630"/>
      <c r="C282" s="630"/>
      <c r="D282" s="631"/>
      <c r="E282" s="635"/>
      <c r="F282" s="635"/>
      <c r="G282" s="635"/>
      <c r="H282" s="635"/>
      <c r="I282" s="597"/>
      <c r="J282" s="598"/>
      <c r="K282" s="610"/>
      <c r="L282" s="610"/>
      <c r="M282" s="610"/>
      <c r="N282" s="610"/>
      <c r="O282" s="610"/>
      <c r="P282" s="610"/>
      <c r="Q282" s="31"/>
      <c r="R282" s="31"/>
      <c r="S282" s="31"/>
      <c r="T282" s="31"/>
      <c r="U282" s="31"/>
    </row>
    <row r="283" spans="1:53" ht="83.25" customHeight="1" x14ac:dyDescent="0.25">
      <c r="A283" s="629"/>
      <c r="B283" s="630"/>
      <c r="C283" s="630"/>
      <c r="D283" s="631"/>
      <c r="E283" s="635"/>
      <c r="F283" s="635"/>
      <c r="G283" s="635"/>
      <c r="H283" s="635"/>
      <c r="I283" s="597"/>
      <c r="J283" s="598"/>
      <c r="K283" s="610"/>
      <c r="L283" s="610"/>
      <c r="M283" s="610"/>
      <c r="N283" s="610"/>
      <c r="O283" s="610"/>
      <c r="P283" s="610"/>
      <c r="Q283" s="586">
        <v>2016</v>
      </c>
      <c r="R283" s="586"/>
      <c r="S283" s="586"/>
      <c r="T283" s="586"/>
      <c r="U283" s="586">
        <v>2017</v>
      </c>
      <c r="V283" s="586"/>
      <c r="W283" s="586"/>
      <c r="X283" s="586"/>
      <c r="Y283" s="586">
        <v>2018</v>
      </c>
      <c r="Z283" s="586"/>
      <c r="AA283" s="586"/>
      <c r="AB283" s="586"/>
      <c r="AC283" s="586">
        <v>2019</v>
      </c>
      <c r="AD283" s="586"/>
      <c r="AE283" s="586"/>
      <c r="AF283" s="586"/>
      <c r="AG283" s="586">
        <v>2020</v>
      </c>
      <c r="AH283" s="586"/>
      <c r="AI283" s="586"/>
      <c r="AJ283" s="586"/>
      <c r="AL283" s="644" t="s">
        <v>1252</v>
      </c>
      <c r="AM283" s="645"/>
      <c r="AN283" s="645"/>
      <c r="AO283" s="645"/>
      <c r="AP283" s="645"/>
      <c r="AQ283" s="645"/>
      <c r="AR283" s="645"/>
      <c r="AS283" s="645"/>
      <c r="AT283" s="645"/>
      <c r="AU283" s="645"/>
      <c r="AV283" s="645"/>
      <c r="AW283" s="645"/>
      <c r="AX283" s="645"/>
      <c r="AY283" s="645"/>
      <c r="AZ283" s="645"/>
      <c r="BA283" s="646"/>
    </row>
    <row r="284" spans="1:53" ht="83.25" customHeight="1" x14ac:dyDescent="0.25">
      <c r="A284" s="632"/>
      <c r="B284" s="633"/>
      <c r="C284" s="633"/>
      <c r="D284" s="634"/>
      <c r="E284" s="635"/>
      <c r="F284" s="635"/>
      <c r="G284" s="635"/>
      <c r="H284" s="635"/>
      <c r="I284" s="597"/>
      <c r="J284" s="598"/>
      <c r="K284" s="611"/>
      <c r="L284" s="611"/>
      <c r="M284" s="611"/>
      <c r="N284" s="611"/>
      <c r="O284" s="611"/>
      <c r="P284" s="611"/>
      <c r="Q284" s="586"/>
      <c r="R284" s="586"/>
      <c r="S284" s="586"/>
      <c r="T284" s="586"/>
      <c r="U284" s="586"/>
      <c r="V284" s="586"/>
      <c r="W284" s="586"/>
      <c r="X284" s="586"/>
      <c r="Y284" s="586"/>
      <c r="Z284" s="586"/>
      <c r="AA284" s="586"/>
      <c r="AB284" s="586"/>
      <c r="AC284" s="586"/>
      <c r="AD284" s="586"/>
      <c r="AE284" s="586"/>
      <c r="AF284" s="586"/>
      <c r="AG284" s="586"/>
      <c r="AH284" s="586"/>
      <c r="AI284" s="586"/>
      <c r="AJ284" s="586"/>
      <c r="AL284" s="590" t="s">
        <v>1253</v>
      </c>
      <c r="AM284" s="590"/>
      <c r="AN284" s="590"/>
      <c r="AO284" s="590"/>
      <c r="AP284" s="590" t="s">
        <v>1254</v>
      </c>
      <c r="AQ284" s="590"/>
      <c r="AR284" s="590"/>
      <c r="AS284" s="590"/>
      <c r="AT284" s="590" t="s">
        <v>1255</v>
      </c>
      <c r="AU284" s="590"/>
      <c r="AV284" s="590"/>
      <c r="AW284" s="590"/>
      <c r="AX284" s="590" t="s">
        <v>1256</v>
      </c>
      <c r="AY284" s="590"/>
      <c r="AZ284" s="590"/>
      <c r="BA284" s="590"/>
    </row>
    <row r="285" spans="1:53" ht="105.75" customHeight="1" x14ac:dyDescent="0.25">
      <c r="A285" s="591" t="s">
        <v>27</v>
      </c>
      <c r="B285" s="591"/>
      <c r="C285" s="591"/>
      <c r="D285" s="244" t="s">
        <v>147</v>
      </c>
      <c r="E285" s="244" t="s">
        <v>29</v>
      </c>
      <c r="F285" s="267" t="s">
        <v>833</v>
      </c>
      <c r="G285" s="591" t="s">
        <v>30</v>
      </c>
      <c r="H285" s="591"/>
      <c r="I285" s="244" t="s">
        <v>31</v>
      </c>
      <c r="J285" s="247" t="s">
        <v>10</v>
      </c>
      <c r="K285" s="622" t="s">
        <v>32</v>
      </c>
      <c r="L285" s="591"/>
      <c r="M285" s="591"/>
      <c r="N285" s="591"/>
      <c r="O285" s="250" t="s">
        <v>7</v>
      </c>
      <c r="P285" s="272" t="s">
        <v>836</v>
      </c>
      <c r="Q285" s="266" t="s">
        <v>11</v>
      </c>
      <c r="R285" s="266" t="s">
        <v>12</v>
      </c>
      <c r="S285" s="39" t="s">
        <v>9</v>
      </c>
      <c r="T285" s="354" t="s">
        <v>10</v>
      </c>
      <c r="U285" s="266" t="s">
        <v>11</v>
      </c>
      <c r="V285" s="266" t="s">
        <v>12</v>
      </c>
      <c r="W285" s="160" t="s">
        <v>9</v>
      </c>
      <c r="X285" s="354" t="s">
        <v>10</v>
      </c>
      <c r="Y285" s="266" t="s">
        <v>11</v>
      </c>
      <c r="Z285" s="266" t="s">
        <v>12</v>
      </c>
      <c r="AA285" s="39" t="s">
        <v>9</v>
      </c>
      <c r="AB285" s="354" t="s">
        <v>10</v>
      </c>
      <c r="AC285" s="266" t="s">
        <v>11</v>
      </c>
      <c r="AD285" s="266" t="s">
        <v>12</v>
      </c>
      <c r="AE285" s="160" t="s">
        <v>9</v>
      </c>
      <c r="AF285" s="354" t="s">
        <v>10</v>
      </c>
      <c r="AG285" s="266" t="s">
        <v>11</v>
      </c>
      <c r="AH285" s="266" t="s">
        <v>12</v>
      </c>
      <c r="AI285" s="160" t="s">
        <v>9</v>
      </c>
      <c r="AJ285" s="354" t="s">
        <v>10</v>
      </c>
      <c r="AL285" s="201" t="s">
        <v>13</v>
      </c>
      <c r="AM285" s="201" t="s">
        <v>14</v>
      </c>
      <c r="AN285" s="165" t="s">
        <v>9</v>
      </c>
      <c r="AO285" s="166" t="s">
        <v>10</v>
      </c>
      <c r="AP285" s="201" t="s">
        <v>13</v>
      </c>
      <c r="AQ285" s="201" t="s">
        <v>14</v>
      </c>
      <c r="AR285" s="165" t="s">
        <v>9</v>
      </c>
      <c r="AS285" s="166" t="s">
        <v>10</v>
      </c>
      <c r="AT285" s="201" t="s">
        <v>13</v>
      </c>
      <c r="AU285" s="201" t="s">
        <v>14</v>
      </c>
      <c r="AV285" s="165" t="s">
        <v>9</v>
      </c>
      <c r="AW285" s="166" t="s">
        <v>10</v>
      </c>
      <c r="AX285" s="201" t="s">
        <v>13</v>
      </c>
      <c r="AY285" s="201" t="s">
        <v>14</v>
      </c>
      <c r="AZ285" s="165" t="s">
        <v>9</v>
      </c>
      <c r="BA285" s="166" t="s">
        <v>10</v>
      </c>
    </row>
    <row r="286" spans="1:53" ht="330.75" customHeight="1" x14ac:dyDescent="0.25">
      <c r="A286" s="623" t="s">
        <v>33</v>
      </c>
      <c r="B286" s="577" t="s">
        <v>350</v>
      </c>
      <c r="C286" s="577"/>
      <c r="D286" s="138" t="s">
        <v>349</v>
      </c>
      <c r="E286" s="37">
        <v>181551000</v>
      </c>
      <c r="F286" s="36">
        <f>+E286/'FUENTES '!$L$15</f>
        <v>0.14735325628205961</v>
      </c>
      <c r="G286" s="615"/>
      <c r="H286" s="615"/>
      <c r="I286" s="36">
        <f>G286/E286</f>
        <v>0</v>
      </c>
      <c r="J286" s="249">
        <f>I286</f>
        <v>0</v>
      </c>
      <c r="K286" s="617" t="s">
        <v>353</v>
      </c>
      <c r="L286" s="617"/>
      <c r="M286" s="617"/>
      <c r="N286" s="618"/>
      <c r="O286" s="81" t="s">
        <v>58</v>
      </c>
      <c r="P286" s="23">
        <v>1</v>
      </c>
      <c r="Q286" s="170" t="s">
        <v>721</v>
      </c>
      <c r="R286" s="170" t="s">
        <v>721</v>
      </c>
      <c r="S286" s="255" t="s">
        <v>721</v>
      </c>
      <c r="T286" s="53" t="str">
        <f>+S286</f>
        <v>N/A</v>
      </c>
      <c r="U286" s="170">
        <v>1</v>
      </c>
      <c r="V286" s="171">
        <v>1</v>
      </c>
      <c r="W286" s="41">
        <f>+V286/U286</f>
        <v>1</v>
      </c>
      <c r="X286" s="53">
        <f>+W286</f>
        <v>1</v>
      </c>
      <c r="Y286" s="170">
        <v>1</v>
      </c>
      <c r="Z286" s="170">
        <v>1</v>
      </c>
      <c r="AA286" s="41">
        <f>+Z286/Y286</f>
        <v>1</v>
      </c>
      <c r="AB286" s="53">
        <f>+AA286</f>
        <v>1</v>
      </c>
      <c r="AC286" s="170">
        <v>1</v>
      </c>
      <c r="AD286" s="171">
        <v>1</v>
      </c>
      <c r="AE286" s="356">
        <f>+AD286/AC286</f>
        <v>1</v>
      </c>
      <c r="AF286" s="53">
        <f>+AE286</f>
        <v>1</v>
      </c>
      <c r="AG286" s="170">
        <v>1</v>
      </c>
      <c r="AH286" s="171">
        <v>0</v>
      </c>
      <c r="AI286" s="356">
        <f>+AH286/AG286</f>
        <v>0</v>
      </c>
      <c r="AJ286" s="53">
        <f>+AI286</f>
        <v>0</v>
      </c>
      <c r="AL286" s="170"/>
      <c r="AM286" s="171"/>
      <c r="AN286" s="356" t="e">
        <f>+AM286/AL286</f>
        <v>#DIV/0!</v>
      </c>
      <c r="AO286" s="42" t="e">
        <f>AN286</f>
        <v>#DIV/0!</v>
      </c>
      <c r="AP286" s="170">
        <f>+AG286</f>
        <v>1</v>
      </c>
      <c r="AQ286" s="171"/>
      <c r="AR286" s="356">
        <f>+AQ286/AP286</f>
        <v>0</v>
      </c>
      <c r="AS286" s="42">
        <f>AR286</f>
        <v>0</v>
      </c>
      <c r="AT286" s="170"/>
      <c r="AU286" s="171"/>
      <c r="AV286" s="356" t="e">
        <f>+AU286/AT286</f>
        <v>#DIV/0!</v>
      </c>
      <c r="AW286" s="42" t="e">
        <f>AV286</f>
        <v>#DIV/0!</v>
      </c>
      <c r="AX286" s="170"/>
      <c r="AY286" s="171"/>
      <c r="AZ286" s="356" t="e">
        <f>+AY286/AX286</f>
        <v>#DIV/0!</v>
      </c>
      <c r="BA286" s="42" t="e">
        <f>AZ286</f>
        <v>#DIV/0!</v>
      </c>
    </row>
    <row r="287" spans="1:53" ht="330.75" customHeight="1" x14ac:dyDescent="0.25">
      <c r="A287" s="623"/>
      <c r="B287" s="577" t="s">
        <v>348</v>
      </c>
      <c r="C287" s="577"/>
      <c r="D287" s="138" t="s">
        <v>352</v>
      </c>
      <c r="E287" s="37">
        <v>625431000</v>
      </c>
      <c r="F287" s="36">
        <f>+E287/'FUENTES '!$L$15</f>
        <v>0.50762206999545489</v>
      </c>
      <c r="G287" s="615"/>
      <c r="H287" s="615"/>
      <c r="I287" s="36">
        <f>G287/E287</f>
        <v>0</v>
      </c>
      <c r="J287" s="249">
        <f>I287</f>
        <v>0</v>
      </c>
      <c r="K287" s="617" t="s">
        <v>355</v>
      </c>
      <c r="L287" s="617"/>
      <c r="M287" s="617"/>
      <c r="N287" s="618"/>
      <c r="O287" s="81" t="s">
        <v>58</v>
      </c>
      <c r="P287" s="23">
        <v>0.6</v>
      </c>
      <c r="Q287" s="170">
        <v>1</v>
      </c>
      <c r="R287" s="170">
        <v>1</v>
      </c>
      <c r="S287" s="255">
        <f>+R287/Q287</f>
        <v>1</v>
      </c>
      <c r="T287" s="53">
        <f>+S287</f>
        <v>1</v>
      </c>
      <c r="U287" s="170">
        <v>1</v>
      </c>
      <c r="V287" s="171">
        <v>1</v>
      </c>
      <c r="W287" s="255">
        <f>+V287/U287</f>
        <v>1</v>
      </c>
      <c r="X287" s="53">
        <f>+W287</f>
        <v>1</v>
      </c>
      <c r="Y287" s="170">
        <v>1</v>
      </c>
      <c r="Z287" s="170">
        <v>1</v>
      </c>
      <c r="AA287" s="255">
        <f>+Z287/Y287</f>
        <v>1</v>
      </c>
      <c r="AB287" s="53">
        <f>+AA287</f>
        <v>1</v>
      </c>
      <c r="AC287" s="170">
        <v>1</v>
      </c>
      <c r="AD287" s="171">
        <v>1</v>
      </c>
      <c r="AE287" s="356">
        <f>+AD287/AC287</f>
        <v>1</v>
      </c>
      <c r="AF287" s="53">
        <f>+AE287</f>
        <v>1</v>
      </c>
      <c r="AG287" s="170">
        <v>1</v>
      </c>
      <c r="AH287" s="171">
        <v>0</v>
      </c>
      <c r="AI287" s="356">
        <f>+AH287/AG287</f>
        <v>0</v>
      </c>
      <c r="AJ287" s="53">
        <f>+AI287</f>
        <v>0</v>
      </c>
      <c r="AL287" s="170"/>
      <c r="AM287" s="171"/>
      <c r="AN287" s="356" t="e">
        <f>+AM287/AL287</f>
        <v>#DIV/0!</v>
      </c>
      <c r="AO287" s="42" t="e">
        <f>AN287</f>
        <v>#DIV/0!</v>
      </c>
      <c r="AP287" s="170">
        <f>+AG287</f>
        <v>1</v>
      </c>
      <c r="AQ287" s="171"/>
      <c r="AR287" s="356">
        <f>+AQ287/AP287</f>
        <v>0</v>
      </c>
      <c r="AS287" s="42">
        <f>AR287</f>
        <v>0</v>
      </c>
      <c r="AT287" s="170"/>
      <c r="AU287" s="171"/>
      <c r="AV287" s="356" t="e">
        <f>+AU287/AT287</f>
        <v>#DIV/0!</v>
      </c>
      <c r="AW287" s="42" t="e">
        <f>AV287</f>
        <v>#DIV/0!</v>
      </c>
      <c r="AX287" s="170"/>
      <c r="AY287" s="171"/>
      <c r="AZ287" s="356" t="e">
        <f>+AY287/AX287</f>
        <v>#DIV/0!</v>
      </c>
      <c r="BA287" s="42" t="e">
        <f>AZ287</f>
        <v>#DIV/0!</v>
      </c>
    </row>
    <row r="288" spans="1:53" ht="109.5" customHeight="1" x14ac:dyDescent="0.25">
      <c r="A288" s="620" t="s">
        <v>34</v>
      </c>
      <c r="B288" s="620"/>
      <c r="C288" s="620"/>
      <c r="D288" s="243"/>
      <c r="E288" s="38">
        <f>SUM(E286:E287)</f>
        <v>806982000</v>
      </c>
      <c r="F288" s="337">
        <f>+E288/'FUENTES '!$L$15</f>
        <v>0.65497532627751442</v>
      </c>
      <c r="G288" s="621">
        <f>SUM(G286:H287)</f>
        <v>0</v>
      </c>
      <c r="H288" s="621">
        <v>0</v>
      </c>
      <c r="I288" s="337">
        <f>G288/E288</f>
        <v>0</v>
      </c>
      <c r="J288" s="249">
        <f>I288</f>
        <v>0</v>
      </c>
      <c r="K288" s="600"/>
      <c r="L288" s="600"/>
      <c r="M288" s="600"/>
      <c r="N288" s="600"/>
      <c r="O288" s="144"/>
      <c r="P288" s="74"/>
      <c r="S288" s="46"/>
    </row>
    <row r="289" spans="1:53" s="141" customFormat="1" ht="57" customHeight="1" x14ac:dyDescent="0.25">
      <c r="A289" s="192"/>
      <c r="B289" s="192"/>
      <c r="C289" s="192"/>
      <c r="D289" s="192"/>
      <c r="E289" s="193"/>
      <c r="F289" s="194"/>
      <c r="G289" s="195"/>
      <c r="H289" s="195"/>
      <c r="I289" s="196"/>
      <c r="J289" s="197"/>
      <c r="K289" s="197"/>
      <c r="L289" s="197"/>
      <c r="M289" s="197"/>
      <c r="N289" s="197"/>
      <c r="O289" s="197"/>
      <c r="P289" s="198"/>
      <c r="AA289" s="46"/>
      <c r="AB289" s="46"/>
      <c r="AC289" s="46"/>
      <c r="AD289" s="46"/>
      <c r="AE289" s="46"/>
      <c r="AF289" s="46"/>
      <c r="AG289" s="46"/>
      <c r="AH289" s="46"/>
      <c r="AI289" s="46"/>
      <c r="AJ289" s="46"/>
      <c r="AK289" s="46"/>
      <c r="AL289" s="46"/>
      <c r="AM289" s="46"/>
      <c r="AN289" s="46"/>
      <c r="AO289" s="46"/>
      <c r="AP289" s="46"/>
    </row>
    <row r="290" spans="1:53" s="141" customFormat="1" ht="57" customHeight="1" x14ac:dyDescent="0.25">
      <c r="A290" s="192"/>
      <c r="B290" s="192"/>
      <c r="C290" s="192"/>
      <c r="D290" s="192"/>
      <c r="E290" s="193"/>
      <c r="F290" s="194"/>
      <c r="G290" s="195"/>
      <c r="H290" s="195"/>
      <c r="I290" s="196"/>
      <c r="J290" s="197"/>
      <c r="K290" s="197"/>
      <c r="L290" s="197"/>
      <c r="M290" s="197"/>
      <c r="N290" s="197"/>
      <c r="O290" s="197"/>
      <c r="P290" s="198"/>
      <c r="AA290" s="46"/>
      <c r="AB290" s="46"/>
      <c r="AC290" s="46"/>
      <c r="AD290" s="46"/>
      <c r="AE290" s="46"/>
      <c r="AF290" s="46"/>
      <c r="AG290" s="46"/>
      <c r="AH290" s="46"/>
      <c r="AI290" s="46"/>
      <c r="AJ290" s="46"/>
      <c r="AK290" s="46"/>
      <c r="AL290" s="46"/>
      <c r="AM290" s="46"/>
      <c r="AN290" s="46"/>
      <c r="AO290" s="46"/>
      <c r="AP290" s="46"/>
    </row>
    <row r="291" spans="1:53" ht="75.75" customHeight="1" x14ac:dyDescent="0.25">
      <c r="A291" s="601" t="s">
        <v>155</v>
      </c>
      <c r="B291" s="602"/>
      <c r="C291" s="602"/>
      <c r="D291" s="603"/>
      <c r="E291" s="591" t="s">
        <v>1259</v>
      </c>
      <c r="F291" s="591"/>
      <c r="G291" s="591"/>
      <c r="H291" s="591"/>
      <c r="I291" s="591"/>
      <c r="J291" s="591"/>
      <c r="K291" s="592"/>
      <c r="L291" s="592"/>
      <c r="M291" s="592"/>
      <c r="N291" s="592"/>
      <c r="O291" s="592"/>
      <c r="P291" s="592"/>
      <c r="Q291" s="246"/>
      <c r="R291" s="246"/>
      <c r="S291" s="246"/>
      <c r="T291" s="246"/>
      <c r="U291" s="246"/>
    </row>
    <row r="292" spans="1:53" ht="72" customHeight="1" x14ac:dyDescent="0.25">
      <c r="A292" s="604"/>
      <c r="B292" s="605"/>
      <c r="C292" s="605"/>
      <c r="D292" s="606"/>
      <c r="E292" s="593" t="s">
        <v>29</v>
      </c>
      <c r="F292" s="593"/>
      <c r="G292" s="593" t="s">
        <v>30</v>
      </c>
      <c r="H292" s="593"/>
      <c r="I292" s="247" t="s">
        <v>9</v>
      </c>
      <c r="J292" s="247" t="s">
        <v>10</v>
      </c>
      <c r="K292" s="610"/>
      <c r="L292" s="610"/>
      <c r="M292" s="610"/>
      <c r="N292" s="610"/>
      <c r="O292" s="610"/>
      <c r="P292" s="610"/>
      <c r="Q292" s="31"/>
      <c r="R292" s="31"/>
      <c r="S292" s="31"/>
      <c r="T292" s="31"/>
      <c r="U292" s="31"/>
    </row>
    <row r="293" spans="1:53" ht="109.5" customHeight="1" x14ac:dyDescent="0.25">
      <c r="A293" s="626" t="s">
        <v>607</v>
      </c>
      <c r="B293" s="627"/>
      <c r="C293" s="627"/>
      <c r="D293" s="628"/>
      <c r="E293" s="635">
        <f>+E298+E299+E300</f>
        <v>1725554000</v>
      </c>
      <c r="F293" s="635"/>
      <c r="G293" s="635">
        <f>G301</f>
        <v>0</v>
      </c>
      <c r="H293" s="635"/>
      <c r="I293" s="597">
        <f>G293/E293</f>
        <v>0</v>
      </c>
      <c r="J293" s="598">
        <f>I293</f>
        <v>0</v>
      </c>
      <c r="K293" s="610"/>
      <c r="L293" s="610"/>
      <c r="M293" s="610"/>
      <c r="N293" s="610"/>
      <c r="O293" s="610"/>
      <c r="P293" s="610"/>
      <c r="Q293" s="31"/>
      <c r="R293" s="31"/>
      <c r="S293" s="31"/>
      <c r="T293" s="31"/>
      <c r="U293" s="31"/>
    </row>
    <row r="294" spans="1:53" ht="109.5" customHeight="1" x14ac:dyDescent="0.25">
      <c r="A294" s="629"/>
      <c r="B294" s="630"/>
      <c r="C294" s="630"/>
      <c r="D294" s="631"/>
      <c r="E294" s="635"/>
      <c r="F294" s="635"/>
      <c r="G294" s="635"/>
      <c r="H294" s="635"/>
      <c r="I294" s="597"/>
      <c r="J294" s="598"/>
      <c r="K294" s="610"/>
      <c r="L294" s="610"/>
      <c r="M294" s="610"/>
      <c r="N294" s="610"/>
      <c r="O294" s="610"/>
      <c r="P294" s="610"/>
      <c r="Q294" s="31"/>
      <c r="R294" s="31"/>
      <c r="S294" s="31"/>
      <c r="T294" s="31"/>
      <c r="U294" s="31"/>
      <c r="AL294" s="644" t="s">
        <v>1252</v>
      </c>
      <c r="AM294" s="645"/>
      <c r="AN294" s="645"/>
      <c r="AO294" s="645"/>
      <c r="AP294" s="645"/>
      <c r="AQ294" s="645"/>
      <c r="AR294" s="645"/>
      <c r="AS294" s="645"/>
      <c r="AT294" s="645"/>
      <c r="AU294" s="645"/>
      <c r="AV294" s="645"/>
      <c r="AW294" s="645"/>
      <c r="AX294" s="645"/>
      <c r="AY294" s="645"/>
      <c r="AZ294" s="645"/>
      <c r="BA294" s="646"/>
    </row>
    <row r="295" spans="1:53" ht="109.5" customHeight="1" x14ac:dyDescent="0.25">
      <c r="A295" s="629"/>
      <c r="B295" s="630"/>
      <c r="C295" s="630"/>
      <c r="D295" s="631"/>
      <c r="E295" s="635"/>
      <c r="F295" s="635"/>
      <c r="G295" s="635"/>
      <c r="H295" s="635"/>
      <c r="I295" s="597"/>
      <c r="J295" s="598"/>
      <c r="K295" s="610"/>
      <c r="L295" s="610"/>
      <c r="M295" s="610"/>
      <c r="N295" s="610"/>
      <c r="O295" s="610"/>
      <c r="P295" s="610"/>
      <c r="Q295" s="619">
        <v>2016</v>
      </c>
      <c r="R295" s="619"/>
      <c r="S295" s="619"/>
      <c r="T295" s="619"/>
      <c r="U295" s="619">
        <v>2017</v>
      </c>
      <c r="V295" s="619"/>
      <c r="W295" s="619"/>
      <c r="X295" s="619"/>
      <c r="Y295" s="619">
        <v>2018</v>
      </c>
      <c r="Z295" s="619"/>
      <c r="AA295" s="619"/>
      <c r="AB295" s="619"/>
      <c r="AC295" s="619">
        <v>2019</v>
      </c>
      <c r="AD295" s="619"/>
      <c r="AE295" s="619"/>
      <c r="AF295" s="619"/>
      <c r="AG295" s="619">
        <v>2020</v>
      </c>
      <c r="AH295" s="619"/>
      <c r="AI295" s="619"/>
      <c r="AJ295" s="619"/>
    </row>
    <row r="296" spans="1:53" ht="109.5" customHeight="1" x14ac:dyDescent="0.25">
      <c r="A296" s="632"/>
      <c r="B296" s="633"/>
      <c r="C296" s="633"/>
      <c r="D296" s="634"/>
      <c r="E296" s="635"/>
      <c r="F296" s="635"/>
      <c r="G296" s="635"/>
      <c r="H296" s="635"/>
      <c r="I296" s="597"/>
      <c r="J296" s="598"/>
      <c r="K296" s="611"/>
      <c r="L296" s="611"/>
      <c r="M296" s="611"/>
      <c r="N296" s="611"/>
      <c r="O296" s="611"/>
      <c r="P296" s="611"/>
      <c r="Q296" s="619"/>
      <c r="R296" s="619"/>
      <c r="S296" s="619"/>
      <c r="T296" s="619"/>
      <c r="U296" s="619"/>
      <c r="V296" s="619"/>
      <c r="W296" s="619"/>
      <c r="X296" s="619"/>
      <c r="Y296" s="619"/>
      <c r="Z296" s="619"/>
      <c r="AA296" s="619"/>
      <c r="AB296" s="619"/>
      <c r="AC296" s="619"/>
      <c r="AD296" s="619"/>
      <c r="AE296" s="619"/>
      <c r="AF296" s="619"/>
      <c r="AG296" s="619"/>
      <c r="AH296" s="619"/>
      <c r="AI296" s="619"/>
      <c r="AJ296" s="619"/>
      <c r="AL296" s="590" t="s">
        <v>1253</v>
      </c>
      <c r="AM296" s="590"/>
      <c r="AN296" s="590"/>
      <c r="AO296" s="590"/>
      <c r="AP296" s="590" t="s">
        <v>1254</v>
      </c>
      <c r="AQ296" s="590"/>
      <c r="AR296" s="590"/>
      <c r="AS296" s="590"/>
      <c r="AT296" s="590" t="s">
        <v>1255</v>
      </c>
      <c r="AU296" s="590"/>
      <c r="AV296" s="590"/>
      <c r="AW296" s="590"/>
      <c r="AX296" s="590" t="s">
        <v>1256</v>
      </c>
      <c r="AY296" s="590"/>
      <c r="AZ296" s="590"/>
      <c r="BA296" s="590"/>
    </row>
    <row r="297" spans="1:53" ht="105.75" customHeight="1" x14ac:dyDescent="0.25">
      <c r="A297" s="591" t="s">
        <v>27</v>
      </c>
      <c r="B297" s="591"/>
      <c r="C297" s="591"/>
      <c r="D297" s="244" t="s">
        <v>147</v>
      </c>
      <c r="E297" s="244" t="s">
        <v>29</v>
      </c>
      <c r="F297" s="267" t="s">
        <v>833</v>
      </c>
      <c r="G297" s="591" t="s">
        <v>30</v>
      </c>
      <c r="H297" s="591"/>
      <c r="I297" s="244" t="s">
        <v>31</v>
      </c>
      <c r="J297" s="247" t="s">
        <v>10</v>
      </c>
      <c r="K297" s="622" t="s">
        <v>32</v>
      </c>
      <c r="L297" s="591"/>
      <c r="M297" s="591"/>
      <c r="N297" s="591"/>
      <c r="O297" s="250" t="s">
        <v>7</v>
      </c>
      <c r="P297" s="272" t="s">
        <v>836</v>
      </c>
      <c r="Q297" s="266" t="s">
        <v>11</v>
      </c>
      <c r="R297" s="266" t="s">
        <v>12</v>
      </c>
      <c r="S297" s="39" t="s">
        <v>9</v>
      </c>
      <c r="T297" s="354" t="s">
        <v>10</v>
      </c>
      <c r="U297" s="266" t="s">
        <v>11</v>
      </c>
      <c r="V297" s="266" t="s">
        <v>12</v>
      </c>
      <c r="W297" s="160" t="s">
        <v>9</v>
      </c>
      <c r="X297" s="354" t="s">
        <v>10</v>
      </c>
      <c r="Y297" s="266" t="s">
        <v>11</v>
      </c>
      <c r="Z297" s="266" t="s">
        <v>12</v>
      </c>
      <c r="AA297" s="39" t="s">
        <v>9</v>
      </c>
      <c r="AB297" s="355" t="s">
        <v>10</v>
      </c>
      <c r="AC297" s="266" t="s">
        <v>11</v>
      </c>
      <c r="AD297" s="266" t="s">
        <v>12</v>
      </c>
      <c r="AE297" s="160" t="s">
        <v>9</v>
      </c>
      <c r="AF297" s="354" t="s">
        <v>10</v>
      </c>
      <c r="AG297" s="266" t="s">
        <v>11</v>
      </c>
      <c r="AH297" s="266" t="s">
        <v>12</v>
      </c>
      <c r="AI297" s="160" t="s">
        <v>9</v>
      </c>
      <c r="AJ297" s="354" t="s">
        <v>10</v>
      </c>
      <c r="AL297" s="353" t="s">
        <v>13</v>
      </c>
      <c r="AM297" s="353" t="s">
        <v>14</v>
      </c>
      <c r="AN297" s="165" t="s">
        <v>9</v>
      </c>
      <c r="AO297" s="354" t="s">
        <v>10</v>
      </c>
      <c r="AP297" s="353" t="s">
        <v>13</v>
      </c>
      <c r="AQ297" s="353" t="s">
        <v>14</v>
      </c>
      <c r="AR297" s="165" t="s">
        <v>9</v>
      </c>
      <c r="AS297" s="354" t="s">
        <v>10</v>
      </c>
      <c r="AT297" s="353" t="s">
        <v>13</v>
      </c>
      <c r="AU297" s="353" t="s">
        <v>14</v>
      </c>
      <c r="AV297" s="165" t="s">
        <v>9</v>
      </c>
      <c r="AW297" s="354" t="s">
        <v>10</v>
      </c>
      <c r="AX297" s="353" t="s">
        <v>13</v>
      </c>
      <c r="AY297" s="353" t="s">
        <v>14</v>
      </c>
      <c r="AZ297" s="165" t="s">
        <v>9</v>
      </c>
      <c r="BA297" s="354" t="s">
        <v>10</v>
      </c>
    </row>
    <row r="298" spans="1:53" ht="225.75" customHeight="1" x14ac:dyDescent="0.25">
      <c r="A298" s="623" t="s">
        <v>33</v>
      </c>
      <c r="B298" s="577" t="s">
        <v>193</v>
      </c>
      <c r="C298" s="577"/>
      <c r="D298" s="138" t="s">
        <v>197</v>
      </c>
      <c r="E298" s="37">
        <v>721916000</v>
      </c>
      <c r="F298" s="36">
        <f>+E298/'FUENTES '!$L$14</f>
        <v>0.41836766626834049</v>
      </c>
      <c r="G298" s="615"/>
      <c r="H298" s="615"/>
      <c r="I298" s="36">
        <f>G298/E298</f>
        <v>0</v>
      </c>
      <c r="J298" s="249">
        <f>I298</f>
        <v>0</v>
      </c>
      <c r="K298" s="616" t="s">
        <v>222</v>
      </c>
      <c r="L298" s="617"/>
      <c r="M298" s="617"/>
      <c r="N298" s="618"/>
      <c r="O298" s="81" t="s">
        <v>58</v>
      </c>
      <c r="P298" s="23">
        <v>1</v>
      </c>
      <c r="Q298" s="170">
        <v>1</v>
      </c>
      <c r="R298" s="170">
        <v>1</v>
      </c>
      <c r="S298" s="255">
        <f>+R298/Q298</f>
        <v>1</v>
      </c>
      <c r="T298" s="53">
        <f>+S298</f>
        <v>1</v>
      </c>
      <c r="U298" s="170">
        <v>1</v>
      </c>
      <c r="V298" s="171">
        <v>1</v>
      </c>
      <c r="W298" s="255">
        <f>+V298/U298</f>
        <v>1</v>
      </c>
      <c r="X298" s="53">
        <f>+W298</f>
        <v>1</v>
      </c>
      <c r="Y298" s="170">
        <v>1</v>
      </c>
      <c r="Z298" s="170">
        <v>1</v>
      </c>
      <c r="AA298" s="255">
        <f>+Z298/Y298</f>
        <v>1</v>
      </c>
      <c r="AB298" s="53">
        <f>+AA298</f>
        <v>1</v>
      </c>
      <c r="AC298" s="170">
        <v>1</v>
      </c>
      <c r="AD298" s="171">
        <v>1</v>
      </c>
      <c r="AE298" s="359">
        <f>+AD298/AC298</f>
        <v>1</v>
      </c>
      <c r="AF298" s="53">
        <f>+AE298</f>
        <v>1</v>
      </c>
      <c r="AG298" s="170">
        <v>1</v>
      </c>
      <c r="AH298" s="171">
        <v>0</v>
      </c>
      <c r="AI298" s="255">
        <f>+AH298/AG298</f>
        <v>0</v>
      </c>
      <c r="AJ298" s="53">
        <f>+AI298</f>
        <v>0</v>
      </c>
      <c r="AL298" s="349"/>
      <c r="AM298" s="349"/>
      <c r="AN298" s="359" t="e">
        <f>+AM298/AL298</f>
        <v>#DIV/0!</v>
      </c>
      <c r="AO298" s="42" t="e">
        <f>AN298</f>
        <v>#DIV/0!</v>
      </c>
      <c r="AP298" s="170">
        <f>+AG298</f>
        <v>1</v>
      </c>
      <c r="AQ298" s="171"/>
      <c r="AR298" s="359">
        <f>+AQ298/AP298</f>
        <v>0</v>
      </c>
      <c r="AS298" s="42">
        <f>AR298</f>
        <v>0</v>
      </c>
      <c r="AT298" s="349"/>
      <c r="AU298" s="171"/>
      <c r="AV298" s="255" t="e">
        <f>+AU298/AT298</f>
        <v>#DIV/0!</v>
      </c>
      <c r="AW298" s="42" t="e">
        <f>AV298</f>
        <v>#DIV/0!</v>
      </c>
      <c r="AX298" s="349"/>
      <c r="AY298" s="171"/>
      <c r="AZ298" s="255" t="e">
        <f>+AY298/AX298</f>
        <v>#DIV/0!</v>
      </c>
      <c r="BA298" s="42" t="e">
        <f>AZ298</f>
        <v>#DIV/0!</v>
      </c>
    </row>
    <row r="299" spans="1:53" ht="297" customHeight="1" x14ac:dyDescent="0.25">
      <c r="A299" s="623"/>
      <c r="B299" s="577" t="s">
        <v>194</v>
      </c>
      <c r="C299" s="577"/>
      <c r="D299" s="138" t="s">
        <v>198</v>
      </c>
      <c r="E299" s="37">
        <v>237105000</v>
      </c>
      <c r="F299" s="36">
        <f>+E299/'FUENTES '!$L$14</f>
        <v>0.13740804402528115</v>
      </c>
      <c r="G299" s="615"/>
      <c r="H299" s="615"/>
      <c r="I299" s="36">
        <f>G299/E299</f>
        <v>0</v>
      </c>
      <c r="J299" s="249">
        <f>I299</f>
        <v>0</v>
      </c>
      <c r="K299" s="616" t="s">
        <v>223</v>
      </c>
      <c r="L299" s="617"/>
      <c r="M299" s="617"/>
      <c r="N299" s="618"/>
      <c r="O299" s="81" t="s">
        <v>58</v>
      </c>
      <c r="P299" s="23">
        <v>1</v>
      </c>
      <c r="Q299" s="170">
        <v>1</v>
      </c>
      <c r="R299" s="170">
        <v>1</v>
      </c>
      <c r="S299" s="255">
        <f>+R299/Q299</f>
        <v>1</v>
      </c>
      <c r="T299" s="53">
        <f>+S299</f>
        <v>1</v>
      </c>
      <c r="U299" s="170">
        <v>1</v>
      </c>
      <c r="V299" s="171">
        <v>1</v>
      </c>
      <c r="W299" s="255">
        <f>+V299/U299</f>
        <v>1</v>
      </c>
      <c r="X299" s="53">
        <f>+W299</f>
        <v>1</v>
      </c>
      <c r="Y299" s="170">
        <v>1</v>
      </c>
      <c r="Z299" s="170">
        <v>1</v>
      </c>
      <c r="AA299" s="255">
        <f>+Z299/Y299</f>
        <v>1</v>
      </c>
      <c r="AB299" s="53">
        <f>+AA299</f>
        <v>1</v>
      </c>
      <c r="AC299" s="170">
        <v>1</v>
      </c>
      <c r="AD299" s="171">
        <v>1</v>
      </c>
      <c r="AE299" s="359">
        <f>+AD299/AC299</f>
        <v>1</v>
      </c>
      <c r="AF299" s="53">
        <f>+AE299</f>
        <v>1</v>
      </c>
      <c r="AG299" s="170">
        <v>1</v>
      </c>
      <c r="AH299" s="171">
        <v>0</v>
      </c>
      <c r="AI299" s="255">
        <f>+AH299/AG299</f>
        <v>0</v>
      </c>
      <c r="AJ299" s="53">
        <f>+AI299</f>
        <v>0</v>
      </c>
      <c r="AL299" s="170"/>
      <c r="AM299" s="171"/>
      <c r="AN299" s="359" t="e">
        <f>+AM299/AL299</f>
        <v>#DIV/0!</v>
      </c>
      <c r="AO299" s="42" t="e">
        <f>AN299</f>
        <v>#DIV/0!</v>
      </c>
      <c r="AP299" s="170">
        <f>+AG299</f>
        <v>1</v>
      </c>
      <c r="AQ299" s="350"/>
      <c r="AR299" s="359">
        <f>+AQ299/AP299</f>
        <v>0</v>
      </c>
      <c r="AS299" s="42">
        <f>AR299</f>
        <v>0</v>
      </c>
      <c r="AT299" s="349"/>
      <c r="AU299" s="171"/>
      <c r="AV299" s="255" t="e">
        <f>+AU299/AT299</f>
        <v>#DIV/0!</v>
      </c>
      <c r="AW299" s="42" t="e">
        <f>AV299</f>
        <v>#DIV/0!</v>
      </c>
      <c r="AX299" s="349"/>
      <c r="AY299" s="171"/>
      <c r="AZ299" s="255" t="e">
        <f>+AY299/AX299</f>
        <v>#DIV/0!</v>
      </c>
      <c r="BA299" s="42" t="e">
        <f>AZ299</f>
        <v>#DIV/0!</v>
      </c>
    </row>
    <row r="300" spans="1:53" ht="225.75" customHeight="1" x14ac:dyDescent="0.25">
      <c r="A300" s="623"/>
      <c r="B300" s="577" t="s">
        <v>195</v>
      </c>
      <c r="C300" s="577"/>
      <c r="D300" s="138" t="s">
        <v>199</v>
      </c>
      <c r="E300" s="37">
        <v>766533000</v>
      </c>
      <c r="F300" s="36">
        <f>+E300/'FUENTES '!$L$14</f>
        <v>0.44422428970637834</v>
      </c>
      <c r="G300" s="615"/>
      <c r="H300" s="615"/>
      <c r="I300" s="36">
        <f>G300/E300</f>
        <v>0</v>
      </c>
      <c r="J300" s="249">
        <f>I300</f>
        <v>0</v>
      </c>
      <c r="K300" s="616" t="s">
        <v>224</v>
      </c>
      <c r="L300" s="617"/>
      <c r="M300" s="617"/>
      <c r="N300" s="618"/>
      <c r="O300" s="81" t="s">
        <v>110</v>
      </c>
      <c r="P300" s="23">
        <v>0.7</v>
      </c>
      <c r="Q300" s="171">
        <v>0.14499999999999999</v>
      </c>
      <c r="R300" s="171">
        <v>0.14499999999999999</v>
      </c>
      <c r="S300" s="255">
        <f>+R300/Q300</f>
        <v>1</v>
      </c>
      <c r="T300" s="53">
        <f>+S300</f>
        <v>1</v>
      </c>
      <c r="U300" s="171">
        <v>0.40500000000000003</v>
      </c>
      <c r="V300" s="171">
        <v>0.40500000000000003</v>
      </c>
      <c r="W300" s="255">
        <f>+V300/U300</f>
        <v>1</v>
      </c>
      <c r="X300" s="53">
        <f>+W300</f>
        <v>1</v>
      </c>
      <c r="Y300" s="170">
        <v>0.05</v>
      </c>
      <c r="Z300" s="170">
        <v>0.05</v>
      </c>
      <c r="AA300" s="255">
        <f>+Z300/Y300</f>
        <v>1</v>
      </c>
      <c r="AB300" s="53">
        <f>+AA300</f>
        <v>1</v>
      </c>
      <c r="AC300" s="170">
        <v>0.05</v>
      </c>
      <c r="AD300" s="171">
        <v>0.05</v>
      </c>
      <c r="AE300" s="359">
        <f>+AD300/AC300</f>
        <v>1</v>
      </c>
      <c r="AF300" s="53">
        <f>+AE300</f>
        <v>1</v>
      </c>
      <c r="AG300" s="170">
        <v>0.05</v>
      </c>
      <c r="AH300" s="171">
        <v>0</v>
      </c>
      <c r="AI300" s="255">
        <f>+AH300/AG300</f>
        <v>0</v>
      </c>
      <c r="AJ300" s="53">
        <f>+AI300</f>
        <v>0</v>
      </c>
      <c r="AL300" s="349"/>
      <c r="AM300" s="171"/>
      <c r="AN300" s="359" t="e">
        <f>+AM300/AL300</f>
        <v>#DIV/0!</v>
      </c>
      <c r="AO300" s="42" t="e">
        <f>AN300</f>
        <v>#DIV/0!</v>
      </c>
      <c r="AP300" s="170">
        <f>+AG300</f>
        <v>0.05</v>
      </c>
      <c r="AQ300" s="171"/>
      <c r="AR300" s="359">
        <f>+AQ300/AP300</f>
        <v>0</v>
      </c>
      <c r="AS300" s="42">
        <f>AR300</f>
        <v>0</v>
      </c>
      <c r="AT300" s="349"/>
      <c r="AU300" s="171"/>
      <c r="AV300" s="255" t="e">
        <f>+AU300/AT300</f>
        <v>#DIV/0!</v>
      </c>
      <c r="AW300" s="42" t="e">
        <f>AV300</f>
        <v>#DIV/0!</v>
      </c>
      <c r="AX300" s="349"/>
      <c r="AY300" s="171"/>
      <c r="AZ300" s="255" t="e">
        <f>+AY300/AX300</f>
        <v>#DIV/0!</v>
      </c>
      <c r="BA300" s="42" t="e">
        <f>AZ300</f>
        <v>#DIV/0!</v>
      </c>
    </row>
    <row r="301" spans="1:53" ht="109.5" customHeight="1" x14ac:dyDescent="0.25">
      <c r="A301" s="620" t="s">
        <v>34</v>
      </c>
      <c r="B301" s="620"/>
      <c r="C301" s="620"/>
      <c r="D301" s="243"/>
      <c r="E301" s="38">
        <f>SUM(E298:E300)</f>
        <v>1725554000</v>
      </c>
      <c r="F301" s="337">
        <f>+E301/'FUENTES '!$L$14</f>
        <v>1</v>
      </c>
      <c r="G301" s="621">
        <f>SUM(G298:H300)</f>
        <v>0</v>
      </c>
      <c r="H301" s="621">
        <v>0</v>
      </c>
      <c r="I301" s="337">
        <f>G301/E301</f>
        <v>0</v>
      </c>
      <c r="J301" s="249">
        <f>I301</f>
        <v>0</v>
      </c>
      <c r="K301" s="600"/>
      <c r="L301" s="600"/>
      <c r="M301" s="600"/>
      <c r="N301" s="600"/>
      <c r="O301" s="144"/>
      <c r="P301" s="74"/>
      <c r="S301" s="46"/>
    </row>
    <row r="302" spans="1:53" ht="64.5" customHeight="1" thickBot="1" x14ac:dyDescent="0.3">
      <c r="S302" s="46"/>
    </row>
    <row r="303" spans="1:53" ht="113.25" customHeight="1" thickTop="1" thickBot="1" x14ac:dyDescent="0.3">
      <c r="A303" s="636" t="s">
        <v>35</v>
      </c>
      <c r="B303" s="636"/>
      <c r="C303" s="637">
        <v>43860</v>
      </c>
      <c r="D303" s="637"/>
      <c r="E303" s="157" t="s">
        <v>595</v>
      </c>
      <c r="F303" s="52"/>
      <c r="G303" s="638" t="s">
        <v>37</v>
      </c>
      <c r="H303" s="639"/>
      <c r="I303" s="44"/>
      <c r="J303" s="640" t="s">
        <v>38</v>
      </c>
      <c r="K303" s="641"/>
      <c r="L303" s="44"/>
      <c r="M303" s="640" t="s">
        <v>39</v>
      </c>
      <c r="N303" s="641"/>
      <c r="O303" s="158"/>
      <c r="P303" s="642" t="s">
        <v>40</v>
      </c>
      <c r="Q303" s="643"/>
      <c r="R303" s="643"/>
      <c r="S303" s="46"/>
    </row>
    <row r="304" spans="1:53" s="45" customFormat="1" ht="75.75" customHeight="1" thickTop="1" x14ac:dyDescent="0.2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row>
    <row r="305" spans="1:42" s="45" customFormat="1" ht="75.75"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row>
    <row r="306" spans="1:42" x14ac:dyDescent="0.25">
      <c r="S306" s="46"/>
    </row>
    <row r="307" spans="1:42" x14ac:dyDescent="0.25">
      <c r="S307" s="46"/>
    </row>
    <row r="308" spans="1:42" x14ac:dyDescent="0.25">
      <c r="S308" s="46"/>
    </row>
    <row r="309" spans="1:42" x14ac:dyDescent="0.25">
      <c r="S309" s="46"/>
    </row>
    <row r="310" spans="1:42" x14ac:dyDescent="0.25">
      <c r="S310" s="46"/>
    </row>
    <row r="311" spans="1:42" x14ac:dyDescent="0.25">
      <c r="S311" s="46"/>
    </row>
    <row r="312" spans="1:42" x14ac:dyDescent="0.25">
      <c r="S312" s="46"/>
    </row>
    <row r="313" spans="1:42" x14ac:dyDescent="0.25">
      <c r="S313" s="46"/>
    </row>
    <row r="314" spans="1:42" x14ac:dyDescent="0.25">
      <c r="S314" s="46"/>
    </row>
    <row r="315" spans="1:42" x14ac:dyDescent="0.25">
      <c r="S315" s="46"/>
    </row>
    <row r="316" spans="1:42" x14ac:dyDescent="0.25">
      <c r="S316" s="46"/>
    </row>
    <row r="317" spans="1:42" x14ac:dyDescent="0.25">
      <c r="S317" s="46"/>
    </row>
    <row r="318" spans="1:42" x14ac:dyDescent="0.25">
      <c r="S318" s="46"/>
    </row>
    <row r="319" spans="1:42" x14ac:dyDescent="0.25">
      <c r="S319" s="46"/>
    </row>
    <row r="320" spans="1:42" x14ac:dyDescent="0.25">
      <c r="S320" s="46"/>
    </row>
    <row r="321" spans="19:19" x14ac:dyDescent="0.25">
      <c r="S321" s="46"/>
    </row>
    <row r="322" spans="19:19" x14ac:dyDescent="0.25">
      <c r="S322" s="46"/>
    </row>
    <row r="323" spans="19:19" x14ac:dyDescent="0.25">
      <c r="S323" s="46"/>
    </row>
    <row r="324" spans="19:19" x14ac:dyDescent="0.25">
      <c r="S324" s="46"/>
    </row>
    <row r="325" spans="19:19" x14ac:dyDescent="0.25">
      <c r="S325" s="46"/>
    </row>
    <row r="326" spans="19:19" x14ac:dyDescent="0.25">
      <c r="S326" s="46"/>
    </row>
    <row r="327" spans="19:19" x14ac:dyDescent="0.25">
      <c r="S327" s="46"/>
    </row>
    <row r="328" spans="19:19" x14ac:dyDescent="0.25">
      <c r="S328" s="46"/>
    </row>
    <row r="329" spans="19:19" x14ac:dyDescent="0.25">
      <c r="S329" s="46"/>
    </row>
    <row r="330" spans="19:19" x14ac:dyDescent="0.25">
      <c r="S330" s="46"/>
    </row>
    <row r="331" spans="19:19" x14ac:dyDescent="0.25">
      <c r="S331" s="46"/>
    </row>
    <row r="332" spans="19:19" x14ac:dyDescent="0.25">
      <c r="S332" s="46"/>
    </row>
    <row r="333" spans="19:19" x14ac:dyDescent="0.25">
      <c r="S333" s="46"/>
    </row>
    <row r="334" spans="19:19" x14ac:dyDescent="0.25">
      <c r="S334" s="46"/>
    </row>
    <row r="335" spans="19:19" x14ac:dyDescent="0.25">
      <c r="S335" s="46"/>
    </row>
    <row r="336" spans="19:19" x14ac:dyDescent="0.25">
      <c r="S336" s="46"/>
    </row>
    <row r="337" spans="19:19" x14ac:dyDescent="0.25">
      <c r="S337" s="46"/>
    </row>
    <row r="338" spans="19:19" x14ac:dyDescent="0.25">
      <c r="S338" s="46"/>
    </row>
    <row r="339" spans="19:19" x14ac:dyDescent="0.25">
      <c r="S339" s="46"/>
    </row>
    <row r="340" spans="19:19" x14ac:dyDescent="0.25">
      <c r="S340" s="46"/>
    </row>
    <row r="341" spans="19:19" x14ac:dyDescent="0.25">
      <c r="S341" s="46"/>
    </row>
    <row r="342" spans="19:19" x14ac:dyDescent="0.25">
      <c r="S342" s="46"/>
    </row>
    <row r="343" spans="19:19" x14ac:dyDescent="0.25">
      <c r="S343" s="46"/>
    </row>
    <row r="344" spans="19:19" x14ac:dyDescent="0.25">
      <c r="S344" s="46"/>
    </row>
    <row r="345" spans="19:19" x14ac:dyDescent="0.25">
      <c r="S345" s="46"/>
    </row>
    <row r="346" spans="19:19" x14ac:dyDescent="0.25">
      <c r="S346" s="46"/>
    </row>
    <row r="347" spans="19:19" x14ac:dyDescent="0.25">
      <c r="S347" s="46"/>
    </row>
    <row r="348" spans="19:19" x14ac:dyDescent="0.25">
      <c r="S348" s="46"/>
    </row>
    <row r="349" spans="19:19" x14ac:dyDescent="0.25">
      <c r="S349" s="46"/>
    </row>
    <row r="350" spans="19:19" x14ac:dyDescent="0.25">
      <c r="S350" s="46"/>
    </row>
    <row r="351" spans="19:19" x14ac:dyDescent="0.25">
      <c r="S351" s="46"/>
    </row>
    <row r="352" spans="19:19" x14ac:dyDescent="0.25">
      <c r="S352" s="46"/>
    </row>
    <row r="353" spans="19:19" x14ac:dyDescent="0.25">
      <c r="S353" s="46"/>
    </row>
    <row r="354" spans="19:19" x14ac:dyDescent="0.25">
      <c r="S354" s="46"/>
    </row>
    <row r="355" spans="19:19" x14ac:dyDescent="0.25">
      <c r="S355" s="46"/>
    </row>
    <row r="356" spans="19:19" x14ac:dyDescent="0.25">
      <c r="S356" s="46"/>
    </row>
    <row r="357" spans="19:19" x14ac:dyDescent="0.25">
      <c r="S357" s="46"/>
    </row>
    <row r="358" spans="19:19" x14ac:dyDescent="0.25">
      <c r="S358" s="46"/>
    </row>
    <row r="359" spans="19:19" x14ac:dyDescent="0.25">
      <c r="S359" s="46"/>
    </row>
    <row r="360" spans="19:19" x14ac:dyDescent="0.25">
      <c r="S360" s="46"/>
    </row>
    <row r="361" spans="19:19" x14ac:dyDescent="0.25">
      <c r="S361" s="46"/>
    </row>
    <row r="362" spans="19:19" x14ac:dyDescent="0.25">
      <c r="S362" s="46"/>
    </row>
    <row r="363" spans="19:19" x14ac:dyDescent="0.25">
      <c r="S363" s="46"/>
    </row>
    <row r="364" spans="19:19" x14ac:dyDescent="0.25">
      <c r="S364" s="46"/>
    </row>
    <row r="365" spans="19:19" x14ac:dyDescent="0.25">
      <c r="S365" s="46"/>
    </row>
    <row r="366" spans="19:19" x14ac:dyDescent="0.25">
      <c r="S366" s="46"/>
    </row>
    <row r="367" spans="19:19" x14ac:dyDescent="0.25">
      <c r="S367" s="46"/>
    </row>
    <row r="368" spans="19:19" x14ac:dyDescent="0.25">
      <c r="S368" s="46"/>
    </row>
    <row r="369" spans="19:19" x14ac:dyDescent="0.25">
      <c r="S369" s="46"/>
    </row>
    <row r="370" spans="19:19" x14ac:dyDescent="0.25">
      <c r="S370" s="46"/>
    </row>
    <row r="371" spans="19:19" x14ac:dyDescent="0.25">
      <c r="S371" s="46"/>
    </row>
    <row r="372" spans="19:19" x14ac:dyDescent="0.25">
      <c r="S372" s="46"/>
    </row>
    <row r="373" spans="19:19" x14ac:dyDescent="0.25">
      <c r="S373" s="46"/>
    </row>
    <row r="374" spans="19:19" x14ac:dyDescent="0.25">
      <c r="S374" s="46"/>
    </row>
    <row r="375" spans="19:19" x14ac:dyDescent="0.25">
      <c r="S375" s="46"/>
    </row>
    <row r="376" spans="19:19" x14ac:dyDescent="0.25">
      <c r="S376" s="46"/>
    </row>
    <row r="377" spans="19:19" x14ac:dyDescent="0.25">
      <c r="S377" s="46"/>
    </row>
    <row r="378" spans="19:19" x14ac:dyDescent="0.25">
      <c r="S378" s="46"/>
    </row>
    <row r="379" spans="19:19" x14ac:dyDescent="0.25">
      <c r="S379" s="46"/>
    </row>
    <row r="380" spans="19:19" x14ac:dyDescent="0.25">
      <c r="S380" s="46"/>
    </row>
    <row r="381" spans="19:19" x14ac:dyDescent="0.25">
      <c r="S381" s="46"/>
    </row>
    <row r="382" spans="19:19" x14ac:dyDescent="0.25">
      <c r="S382" s="46"/>
    </row>
    <row r="383" spans="19:19" x14ac:dyDescent="0.25">
      <c r="S383" s="46"/>
    </row>
    <row r="384" spans="19:19" x14ac:dyDescent="0.25">
      <c r="S384" s="46"/>
    </row>
    <row r="385" spans="19:19" x14ac:dyDescent="0.25">
      <c r="S385" s="46"/>
    </row>
    <row r="386" spans="19:19" x14ac:dyDescent="0.25">
      <c r="S386" s="46"/>
    </row>
    <row r="387" spans="19:19" x14ac:dyDescent="0.25">
      <c r="S387" s="46"/>
    </row>
    <row r="388" spans="19:19" x14ac:dyDescent="0.25">
      <c r="S388" s="46"/>
    </row>
    <row r="389" spans="19:19" x14ac:dyDescent="0.25">
      <c r="S389" s="46"/>
    </row>
    <row r="390" spans="19:19" x14ac:dyDescent="0.25">
      <c r="S390" s="46"/>
    </row>
    <row r="391" spans="19:19" x14ac:dyDescent="0.25">
      <c r="S391" s="46"/>
    </row>
    <row r="392" spans="19:19" x14ac:dyDescent="0.25">
      <c r="S392" s="46"/>
    </row>
    <row r="393" spans="19:19" x14ac:dyDescent="0.25">
      <c r="S393" s="46"/>
    </row>
    <row r="394" spans="19:19" x14ac:dyDescent="0.25">
      <c r="S394" s="46"/>
    </row>
    <row r="395" spans="19:19" x14ac:dyDescent="0.25">
      <c r="S395" s="46"/>
    </row>
    <row r="396" spans="19:19" x14ac:dyDescent="0.25">
      <c r="S396" s="46"/>
    </row>
    <row r="397" spans="19:19" x14ac:dyDescent="0.25">
      <c r="S397" s="46"/>
    </row>
    <row r="398" spans="19:19" x14ac:dyDescent="0.25">
      <c r="S398" s="46"/>
    </row>
    <row r="399" spans="19:19" x14ac:dyDescent="0.25">
      <c r="S399" s="46"/>
    </row>
    <row r="400" spans="19:19" x14ac:dyDescent="0.25">
      <c r="S400" s="46"/>
    </row>
    <row r="401" spans="19:19" x14ac:dyDescent="0.25">
      <c r="S401" s="46"/>
    </row>
    <row r="402" spans="19:19" x14ac:dyDescent="0.25">
      <c r="S402" s="46"/>
    </row>
    <row r="403" spans="19:19" x14ac:dyDescent="0.25">
      <c r="S403" s="46"/>
    </row>
    <row r="404" spans="19:19" x14ac:dyDescent="0.25">
      <c r="S404" s="46"/>
    </row>
    <row r="405" spans="19:19" x14ac:dyDescent="0.25">
      <c r="S405" s="46"/>
    </row>
    <row r="406" spans="19:19" x14ac:dyDescent="0.25">
      <c r="S406" s="46"/>
    </row>
    <row r="407" spans="19:19" x14ac:dyDescent="0.25">
      <c r="S407" s="46"/>
    </row>
    <row r="408" spans="19:19" x14ac:dyDescent="0.25">
      <c r="S408" s="46"/>
    </row>
    <row r="409" spans="19:19" x14ac:dyDescent="0.25">
      <c r="S409" s="46"/>
    </row>
    <row r="410" spans="19:19" x14ac:dyDescent="0.25">
      <c r="S410" s="46"/>
    </row>
    <row r="411" spans="19:19" x14ac:dyDescent="0.25">
      <c r="S411" s="46"/>
    </row>
    <row r="412" spans="19:19" x14ac:dyDescent="0.25">
      <c r="S412" s="46"/>
    </row>
    <row r="413" spans="19:19" x14ac:dyDescent="0.25">
      <c r="S413" s="46"/>
    </row>
    <row r="414" spans="19:19" x14ac:dyDescent="0.25">
      <c r="S414" s="46"/>
    </row>
    <row r="415" spans="19:19" x14ac:dyDescent="0.25">
      <c r="S415" s="46"/>
    </row>
    <row r="416" spans="19:19" x14ac:dyDescent="0.25">
      <c r="S416" s="46"/>
    </row>
    <row r="417" spans="19:19" x14ac:dyDescent="0.25">
      <c r="S417" s="46"/>
    </row>
    <row r="418" spans="19:19" x14ac:dyDescent="0.25">
      <c r="S418" s="46"/>
    </row>
    <row r="419" spans="19:19" x14ac:dyDescent="0.25">
      <c r="S419" s="46"/>
    </row>
    <row r="420" spans="19:19" x14ac:dyDescent="0.25">
      <c r="S420" s="46"/>
    </row>
    <row r="421" spans="19:19" x14ac:dyDescent="0.25">
      <c r="S421" s="46"/>
    </row>
    <row r="422" spans="19:19" x14ac:dyDescent="0.25">
      <c r="S422" s="46"/>
    </row>
    <row r="423" spans="19:19" x14ac:dyDescent="0.25">
      <c r="S423" s="46"/>
    </row>
    <row r="424" spans="19:19" x14ac:dyDescent="0.25">
      <c r="S424" s="46"/>
    </row>
    <row r="425" spans="19:19" x14ac:dyDescent="0.25">
      <c r="S425" s="46"/>
    </row>
    <row r="426" spans="19:19" x14ac:dyDescent="0.25">
      <c r="S426" s="46"/>
    </row>
    <row r="427" spans="19:19" x14ac:dyDescent="0.25">
      <c r="S427" s="46"/>
    </row>
    <row r="428" spans="19:19" x14ac:dyDescent="0.25">
      <c r="S428" s="46"/>
    </row>
    <row r="429" spans="19:19" x14ac:dyDescent="0.25">
      <c r="S429" s="46"/>
    </row>
    <row r="430" spans="19:19" x14ac:dyDescent="0.25">
      <c r="S430" s="46"/>
    </row>
    <row r="431" spans="19:19" x14ac:dyDescent="0.25">
      <c r="S431" s="46"/>
    </row>
    <row r="432" spans="19:19" x14ac:dyDescent="0.25">
      <c r="S432" s="46"/>
    </row>
    <row r="433" spans="19:19" x14ac:dyDescent="0.25">
      <c r="S433" s="46"/>
    </row>
    <row r="434" spans="19:19" x14ac:dyDescent="0.25">
      <c r="S434" s="46"/>
    </row>
    <row r="435" spans="19:19" x14ac:dyDescent="0.25">
      <c r="S435" s="46"/>
    </row>
    <row r="436" spans="19:19" x14ac:dyDescent="0.25">
      <c r="S436" s="46"/>
    </row>
    <row r="437" spans="19:19" x14ac:dyDescent="0.25">
      <c r="S437" s="46"/>
    </row>
    <row r="438" spans="19:19" x14ac:dyDescent="0.25">
      <c r="S438" s="46"/>
    </row>
    <row r="439" spans="19:19" x14ac:dyDescent="0.25">
      <c r="S439" s="46"/>
    </row>
    <row r="440" spans="19:19" x14ac:dyDescent="0.25">
      <c r="S440" s="46"/>
    </row>
    <row r="441" spans="19:19" x14ac:dyDescent="0.25">
      <c r="S441" s="46"/>
    </row>
    <row r="442" spans="19:19" x14ac:dyDescent="0.25">
      <c r="S442" s="46"/>
    </row>
    <row r="443" spans="19:19" x14ac:dyDescent="0.25">
      <c r="S443" s="46"/>
    </row>
    <row r="444" spans="19:19" x14ac:dyDescent="0.25">
      <c r="S444" s="46"/>
    </row>
    <row r="445" spans="19:19" x14ac:dyDescent="0.25">
      <c r="S445" s="46"/>
    </row>
    <row r="446" spans="19:19" x14ac:dyDescent="0.25">
      <c r="S446" s="46"/>
    </row>
    <row r="447" spans="19:19" x14ac:dyDescent="0.25">
      <c r="S447" s="46"/>
    </row>
    <row r="448" spans="19:19" x14ac:dyDescent="0.25">
      <c r="S448" s="46"/>
    </row>
    <row r="449" spans="19:19" x14ac:dyDescent="0.25">
      <c r="S449" s="46"/>
    </row>
    <row r="450" spans="19:19" x14ac:dyDescent="0.25">
      <c r="S450" s="46"/>
    </row>
    <row r="451" spans="19:19" x14ac:dyDescent="0.25">
      <c r="S451" s="46"/>
    </row>
    <row r="452" spans="19:19" x14ac:dyDescent="0.25">
      <c r="S452" s="46"/>
    </row>
    <row r="453" spans="19:19" x14ac:dyDescent="0.25">
      <c r="S453" s="46"/>
    </row>
    <row r="454" spans="19:19" x14ac:dyDescent="0.25">
      <c r="S454" s="46"/>
    </row>
    <row r="455" spans="19:19" x14ac:dyDescent="0.25">
      <c r="S455" s="46"/>
    </row>
    <row r="456" spans="19:19" x14ac:dyDescent="0.25">
      <c r="S456" s="46"/>
    </row>
    <row r="457" spans="19:19" x14ac:dyDescent="0.25">
      <c r="S457" s="46"/>
    </row>
    <row r="458" spans="19:19" x14ac:dyDescent="0.25">
      <c r="S458" s="46"/>
    </row>
    <row r="459" spans="19:19" x14ac:dyDescent="0.25">
      <c r="S459" s="46"/>
    </row>
    <row r="460" spans="19:19" x14ac:dyDescent="0.25">
      <c r="S460" s="46"/>
    </row>
    <row r="461" spans="19:19" x14ac:dyDescent="0.25">
      <c r="S461" s="46"/>
    </row>
    <row r="462" spans="19:19" x14ac:dyDescent="0.25">
      <c r="S462" s="46"/>
    </row>
    <row r="463" spans="19:19" x14ac:dyDescent="0.25">
      <c r="S463" s="46"/>
    </row>
    <row r="464" spans="19:19" x14ac:dyDescent="0.25">
      <c r="S464" s="46"/>
    </row>
    <row r="465" spans="19:19" x14ac:dyDescent="0.25">
      <c r="S465" s="46"/>
    </row>
    <row r="466" spans="19:19" x14ac:dyDescent="0.25">
      <c r="S466" s="46"/>
    </row>
    <row r="467" spans="19:19" x14ac:dyDescent="0.25">
      <c r="S467" s="46"/>
    </row>
    <row r="468" spans="19:19" x14ac:dyDescent="0.25">
      <c r="S468" s="46"/>
    </row>
    <row r="469" spans="19:19" x14ac:dyDescent="0.25">
      <c r="S469" s="46"/>
    </row>
    <row r="470" spans="19:19" x14ac:dyDescent="0.25">
      <c r="S470" s="46"/>
    </row>
    <row r="471" spans="19:19" x14ac:dyDescent="0.25">
      <c r="S471" s="46"/>
    </row>
    <row r="472" spans="19:19" x14ac:dyDescent="0.25">
      <c r="S472" s="46"/>
    </row>
    <row r="473" spans="19:19" x14ac:dyDescent="0.25">
      <c r="S473" s="46"/>
    </row>
    <row r="474" spans="19:19" x14ac:dyDescent="0.25">
      <c r="S474" s="46"/>
    </row>
    <row r="475" spans="19:19" x14ac:dyDescent="0.25">
      <c r="S475" s="46"/>
    </row>
    <row r="476" spans="19:19" x14ac:dyDescent="0.25">
      <c r="S476" s="46"/>
    </row>
    <row r="477" spans="19:19" x14ac:dyDescent="0.25">
      <c r="S477" s="46"/>
    </row>
    <row r="478" spans="19:19" x14ac:dyDescent="0.25">
      <c r="S478" s="46"/>
    </row>
    <row r="479" spans="19:19" x14ac:dyDescent="0.25">
      <c r="S479" s="46"/>
    </row>
    <row r="480" spans="19:19" x14ac:dyDescent="0.25">
      <c r="S480" s="46"/>
    </row>
    <row r="481" spans="19:19" x14ac:dyDescent="0.25">
      <c r="S481" s="46"/>
    </row>
    <row r="482" spans="19:19" x14ac:dyDescent="0.25">
      <c r="S482" s="46"/>
    </row>
    <row r="483" spans="19:19" x14ac:dyDescent="0.25">
      <c r="S483" s="46"/>
    </row>
    <row r="484" spans="19:19" x14ac:dyDescent="0.25">
      <c r="S484" s="46"/>
    </row>
    <row r="485" spans="19:19" x14ac:dyDescent="0.25">
      <c r="S485" s="46"/>
    </row>
    <row r="486" spans="19:19" x14ac:dyDescent="0.25">
      <c r="S486" s="46"/>
    </row>
    <row r="487" spans="19:19" x14ac:dyDescent="0.25">
      <c r="S487" s="46"/>
    </row>
    <row r="488" spans="19:19" x14ac:dyDescent="0.25">
      <c r="S488" s="46"/>
    </row>
    <row r="489" spans="19:19" x14ac:dyDescent="0.25">
      <c r="S489" s="46"/>
    </row>
    <row r="490" spans="19:19" x14ac:dyDescent="0.25">
      <c r="S490" s="46"/>
    </row>
    <row r="491" spans="19:19" x14ac:dyDescent="0.25">
      <c r="S491" s="46"/>
    </row>
    <row r="492" spans="19:19" x14ac:dyDescent="0.25">
      <c r="S492" s="46"/>
    </row>
    <row r="493" spans="19:19" x14ac:dyDescent="0.25">
      <c r="S493" s="46"/>
    </row>
    <row r="494" spans="19:19" x14ac:dyDescent="0.25">
      <c r="S494" s="46"/>
    </row>
    <row r="495" spans="19:19" x14ac:dyDescent="0.25">
      <c r="S495" s="46"/>
    </row>
    <row r="496" spans="19:19" x14ac:dyDescent="0.25">
      <c r="S496" s="46"/>
    </row>
    <row r="497" spans="19:19" x14ac:dyDescent="0.25">
      <c r="S497" s="46"/>
    </row>
    <row r="498" spans="19:19" x14ac:dyDescent="0.25">
      <c r="S498" s="46"/>
    </row>
    <row r="499" spans="19:19" x14ac:dyDescent="0.25">
      <c r="S499" s="46"/>
    </row>
    <row r="500" spans="19:19" x14ac:dyDescent="0.25">
      <c r="S500" s="46"/>
    </row>
    <row r="501" spans="19:19" x14ac:dyDescent="0.25">
      <c r="S501" s="46"/>
    </row>
    <row r="502" spans="19:19" x14ac:dyDescent="0.25">
      <c r="S502" s="46"/>
    </row>
    <row r="503" spans="19:19" x14ac:dyDescent="0.25">
      <c r="S503" s="46"/>
    </row>
    <row r="504" spans="19:19" x14ac:dyDescent="0.25">
      <c r="S504" s="46"/>
    </row>
    <row r="505" spans="19:19" x14ac:dyDescent="0.25">
      <c r="S505" s="46"/>
    </row>
    <row r="506" spans="19:19" x14ac:dyDescent="0.25">
      <c r="S506" s="46"/>
    </row>
    <row r="507" spans="19:19" x14ac:dyDescent="0.25">
      <c r="S507" s="46"/>
    </row>
    <row r="508" spans="19:19" x14ac:dyDescent="0.25">
      <c r="S508" s="46"/>
    </row>
    <row r="509" spans="19:19" x14ac:dyDescent="0.25">
      <c r="S509" s="46"/>
    </row>
    <row r="510" spans="19:19" x14ac:dyDescent="0.25">
      <c r="S510" s="46"/>
    </row>
    <row r="511" spans="19:19" x14ac:dyDescent="0.25">
      <c r="S511" s="46"/>
    </row>
    <row r="512" spans="19:19" x14ac:dyDescent="0.25">
      <c r="S512" s="46"/>
    </row>
    <row r="513" spans="19:19" x14ac:dyDescent="0.25">
      <c r="S513" s="46"/>
    </row>
    <row r="514" spans="19:19" x14ac:dyDescent="0.25">
      <c r="S514" s="46"/>
    </row>
    <row r="515" spans="19:19" x14ac:dyDescent="0.25">
      <c r="S515" s="46"/>
    </row>
    <row r="516" spans="19:19" x14ac:dyDescent="0.25">
      <c r="S516" s="46"/>
    </row>
  </sheetData>
  <autoFilter ref="A74:AP264" xr:uid="{00000000-0009-0000-0000-000001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132">
    <mergeCell ref="V18:Y18"/>
    <mergeCell ref="V21:Y21"/>
    <mergeCell ref="I58:K58"/>
    <mergeCell ref="I59:K59"/>
    <mergeCell ref="I60:K60"/>
    <mergeCell ref="B99:C99"/>
    <mergeCell ref="F99:G99"/>
    <mergeCell ref="H99:J99"/>
    <mergeCell ref="P60:R60"/>
    <mergeCell ref="P61:R61"/>
    <mergeCell ref="P62:R62"/>
    <mergeCell ref="P63:R63"/>
    <mergeCell ref="P64:R64"/>
    <mergeCell ref="P65:R65"/>
    <mergeCell ref="P66:R66"/>
    <mergeCell ref="B67:C67"/>
    <mergeCell ref="B69:C69"/>
    <mergeCell ref="B70:C70"/>
    <mergeCell ref="I67:K67"/>
    <mergeCell ref="I69:K69"/>
    <mergeCell ref="L67:N67"/>
    <mergeCell ref="L69:N69"/>
    <mergeCell ref="I68:K68"/>
    <mergeCell ref="P99:R99"/>
    <mergeCell ref="E62:H62"/>
    <mergeCell ref="E64:H64"/>
    <mergeCell ref="E66:H66"/>
    <mergeCell ref="E67:H67"/>
    <mergeCell ref="E69:H69"/>
    <mergeCell ref="H83:J83"/>
    <mergeCell ref="H84:J84"/>
    <mergeCell ref="P211:R211"/>
    <mergeCell ref="P215:R215"/>
    <mergeCell ref="H204:J204"/>
    <mergeCell ref="P204:R204"/>
    <mergeCell ref="B54:C54"/>
    <mergeCell ref="B55:C55"/>
    <mergeCell ref="B56:C56"/>
    <mergeCell ref="B65:C65"/>
    <mergeCell ref="B68:C68"/>
    <mergeCell ref="E65:H65"/>
    <mergeCell ref="E68:H68"/>
    <mergeCell ref="H215:J215"/>
    <mergeCell ref="B213:C213"/>
    <mergeCell ref="F213:G213"/>
    <mergeCell ref="B214:C214"/>
    <mergeCell ref="F214:G214"/>
    <mergeCell ref="B215:C215"/>
    <mergeCell ref="F215:G215"/>
    <mergeCell ref="B212:C212"/>
    <mergeCell ref="F212:G212"/>
    <mergeCell ref="H212:J212"/>
    <mergeCell ref="P212:R212"/>
    <mergeCell ref="H213:J213"/>
    <mergeCell ref="H214:J214"/>
    <mergeCell ref="P213:R213"/>
    <mergeCell ref="P214:R214"/>
    <mergeCell ref="I64:K64"/>
    <mergeCell ref="L66:N66"/>
    <mergeCell ref="F83:G83"/>
    <mergeCell ref="F85:G85"/>
    <mergeCell ref="F86:G86"/>
    <mergeCell ref="H90:J90"/>
    <mergeCell ref="AL283:BA283"/>
    <mergeCell ref="Y283:AB284"/>
    <mergeCell ref="AC283:AF284"/>
    <mergeCell ref="AG283:AJ284"/>
    <mergeCell ref="P30:R30"/>
    <mergeCell ref="S28:S29"/>
    <mergeCell ref="T28:T29"/>
    <mergeCell ref="K269:P273"/>
    <mergeCell ref="P67:R67"/>
    <mergeCell ref="P68:R68"/>
    <mergeCell ref="B233:C233"/>
    <mergeCell ref="H227:J227"/>
    <mergeCell ref="F227:G227"/>
    <mergeCell ref="F228:G228"/>
    <mergeCell ref="F229:G229"/>
    <mergeCell ref="F216:G216"/>
    <mergeCell ref="F217:G217"/>
    <mergeCell ref="F218:G218"/>
    <mergeCell ref="F219:G219"/>
    <mergeCell ref="H233:J233"/>
    <mergeCell ref="B227:C227"/>
    <mergeCell ref="B228:C228"/>
    <mergeCell ref="B229:C229"/>
    <mergeCell ref="B230:C230"/>
    <mergeCell ref="B231:C231"/>
    <mergeCell ref="B232:C232"/>
    <mergeCell ref="B59:C59"/>
    <mergeCell ref="B60:C60"/>
    <mergeCell ref="B61:C61"/>
    <mergeCell ref="B62:C62"/>
    <mergeCell ref="B64:C64"/>
    <mergeCell ref="B66:C66"/>
    <mergeCell ref="P240:R240"/>
    <mergeCell ref="F240:G240"/>
    <mergeCell ref="AX272:BA273"/>
    <mergeCell ref="AT272:AW273"/>
    <mergeCell ref="AP272:AS273"/>
    <mergeCell ref="AL270:BA271"/>
    <mergeCell ref="A26:Y26"/>
    <mergeCell ref="V28:Y28"/>
    <mergeCell ref="P227:R227"/>
    <mergeCell ref="P228:R228"/>
    <mergeCell ref="P229:R229"/>
    <mergeCell ref="P95:R95"/>
    <mergeCell ref="H97:J97"/>
    <mergeCell ref="U272:X273"/>
    <mergeCell ref="F95:G95"/>
    <mergeCell ref="H98:J98"/>
    <mergeCell ref="H100:J100"/>
    <mergeCell ref="AL272:AO273"/>
    <mergeCell ref="P87:R87"/>
    <mergeCell ref="H95:J95"/>
    <mergeCell ref="H96:J96"/>
    <mergeCell ref="H143:J143"/>
    <mergeCell ref="H144:J144"/>
    <mergeCell ref="H158:J158"/>
    <mergeCell ref="L68:N68"/>
    <mergeCell ref="L57:N57"/>
    <mergeCell ref="B57:C57"/>
    <mergeCell ref="E53:H53"/>
    <mergeCell ref="B58:C58"/>
    <mergeCell ref="B184:C184"/>
    <mergeCell ref="F184:G184"/>
    <mergeCell ref="H184:J184"/>
    <mergeCell ref="A274:C274"/>
    <mergeCell ref="G274:H274"/>
    <mergeCell ref="P238:R238"/>
    <mergeCell ref="H217:J217"/>
    <mergeCell ref="F96:G96"/>
    <mergeCell ref="P230:R230"/>
    <mergeCell ref="H228:J228"/>
    <mergeCell ref="H229:J229"/>
    <mergeCell ref="H230:J230"/>
    <mergeCell ref="H231:J231"/>
    <mergeCell ref="H232:J232"/>
    <mergeCell ref="P241:R241"/>
    <mergeCell ref="P242:R242"/>
    <mergeCell ref="B245:C245"/>
    <mergeCell ref="B244:C244"/>
    <mergeCell ref="B236:C236"/>
    <mergeCell ref="B234:C234"/>
    <mergeCell ref="B210:C210"/>
    <mergeCell ref="F210:G210"/>
    <mergeCell ref="H210:J210"/>
    <mergeCell ref="P210:R210"/>
    <mergeCell ref="P233:R233"/>
    <mergeCell ref="F220:G220"/>
    <mergeCell ref="F221:G221"/>
    <mergeCell ref="H194:J194"/>
    <mergeCell ref="P96:R96"/>
    <mergeCell ref="B204:C204"/>
    <mergeCell ref="F204:G204"/>
    <mergeCell ref="F98:G98"/>
    <mergeCell ref="P98:R98"/>
    <mergeCell ref="F100:G100"/>
    <mergeCell ref="P100:R100"/>
    <mergeCell ref="AA13:AP13"/>
    <mergeCell ref="AA26:AP26"/>
    <mergeCell ref="AA28:AD28"/>
    <mergeCell ref="AE28:AH28"/>
    <mergeCell ref="AI28:AL28"/>
    <mergeCell ref="AM28:AP28"/>
    <mergeCell ref="A30:H30"/>
    <mergeCell ref="I30:N30"/>
    <mergeCell ref="B216:C216"/>
    <mergeCell ref="B217:C217"/>
    <mergeCell ref="H238:J238"/>
    <mergeCell ref="B208:C208"/>
    <mergeCell ref="B209:C209"/>
    <mergeCell ref="F230:G230"/>
    <mergeCell ref="F231:G231"/>
    <mergeCell ref="B238:C238"/>
    <mergeCell ref="A33:Y33"/>
    <mergeCell ref="C35:Y35"/>
    <mergeCell ref="C36:Y36"/>
    <mergeCell ref="C37:Y37"/>
    <mergeCell ref="A35:B35"/>
    <mergeCell ref="A36:B36"/>
    <mergeCell ref="A37:B37"/>
    <mergeCell ref="P19:S19"/>
    <mergeCell ref="T15:T16"/>
    <mergeCell ref="V39:Y39"/>
    <mergeCell ref="B207:C207"/>
    <mergeCell ref="B211:C211"/>
    <mergeCell ref="P187:R187"/>
    <mergeCell ref="P190:R190"/>
    <mergeCell ref="P191:R191"/>
    <mergeCell ref="F194:G194"/>
    <mergeCell ref="J19:O19"/>
    <mergeCell ref="P21:S21"/>
    <mergeCell ref="J22:O22"/>
    <mergeCell ref="P22:S22"/>
    <mergeCell ref="J17:O17"/>
    <mergeCell ref="U28:U29"/>
    <mergeCell ref="A28:H29"/>
    <mergeCell ref="I28:N29"/>
    <mergeCell ref="O28:O29"/>
    <mergeCell ref="P28:R29"/>
    <mergeCell ref="P18:S18"/>
    <mergeCell ref="J21:O21"/>
    <mergeCell ref="L65:N65"/>
    <mergeCell ref="A15:C16"/>
    <mergeCell ref="D15:E16"/>
    <mergeCell ref="A17:C24"/>
    <mergeCell ref="J23:O23"/>
    <mergeCell ref="P23:S23"/>
    <mergeCell ref="J24:O24"/>
    <mergeCell ref="P24:S24"/>
    <mergeCell ref="F20:H22"/>
    <mergeCell ref="J20:O20"/>
    <mergeCell ref="P20:S20"/>
    <mergeCell ref="E56:H56"/>
    <mergeCell ref="I56:K56"/>
    <mergeCell ref="L56:N56"/>
    <mergeCell ref="E57:H57"/>
    <mergeCell ref="I57:K57"/>
    <mergeCell ref="I65:K65"/>
    <mergeCell ref="E58:H58"/>
    <mergeCell ref="E59:H59"/>
    <mergeCell ref="E60:H60"/>
    <mergeCell ref="I15:I16"/>
    <mergeCell ref="J15:O16"/>
    <mergeCell ref="P15:S16"/>
    <mergeCell ref="P17:S17"/>
    <mergeCell ref="U15:U16"/>
    <mergeCell ref="H224:J224"/>
    <mergeCell ref="H225:J225"/>
    <mergeCell ref="H226:J226"/>
    <mergeCell ref="Y272:AB273"/>
    <mergeCell ref="AC272:AF273"/>
    <mergeCell ref="AG272:AJ273"/>
    <mergeCell ref="H259:J259"/>
    <mergeCell ref="H234:J234"/>
    <mergeCell ref="H235:J235"/>
    <mergeCell ref="H236:J236"/>
    <mergeCell ref="B96:C96"/>
    <mergeCell ref="B100:C100"/>
    <mergeCell ref="B97:C97"/>
    <mergeCell ref="P209:R209"/>
    <mergeCell ref="P206:R206"/>
    <mergeCell ref="F97:G97"/>
    <mergeCell ref="P97:R97"/>
    <mergeCell ref="B98:C98"/>
    <mergeCell ref="B107:C107"/>
    <mergeCell ref="B140:C140"/>
    <mergeCell ref="H207:J207"/>
    <mergeCell ref="H208:J208"/>
    <mergeCell ref="P86:R86"/>
    <mergeCell ref="V15:Y15"/>
    <mergeCell ref="J18:O18"/>
    <mergeCell ref="D23:E24"/>
    <mergeCell ref="F23:H24"/>
    <mergeCell ref="AM74:AP74"/>
    <mergeCell ref="S74:S75"/>
    <mergeCell ref="P80:R80"/>
    <mergeCell ref="P81:R81"/>
    <mergeCell ref="P84:R84"/>
    <mergeCell ref="P85:R85"/>
    <mergeCell ref="P82:R82"/>
    <mergeCell ref="F84:G84"/>
    <mergeCell ref="H93:J93"/>
    <mergeCell ref="H94:J94"/>
    <mergeCell ref="F94:G94"/>
    <mergeCell ref="F91:G91"/>
    <mergeCell ref="B85:C85"/>
    <mergeCell ref="B89:C89"/>
    <mergeCell ref="B90:C90"/>
    <mergeCell ref="H85:J85"/>
    <mergeCell ref="H86:J86"/>
    <mergeCell ref="B91:C91"/>
    <mergeCell ref="B92:C92"/>
    <mergeCell ref="F78:G78"/>
    <mergeCell ref="F79:G79"/>
    <mergeCell ref="H82:J82"/>
    <mergeCell ref="AI74:AL74"/>
    <mergeCell ref="P74:R75"/>
    <mergeCell ref="AA72:AP72"/>
    <mergeCell ref="I48:K48"/>
    <mergeCell ref="D74:D75"/>
    <mergeCell ref="E74:E75"/>
    <mergeCell ref="F74:G75"/>
    <mergeCell ref="B74:C75"/>
    <mergeCell ref="H74:J75"/>
    <mergeCell ref="T74:T75"/>
    <mergeCell ref="U74:U75"/>
    <mergeCell ref="K74:K75"/>
    <mergeCell ref="B52:C52"/>
    <mergeCell ref="L51:N51"/>
    <mergeCell ref="P51:R51"/>
    <mergeCell ref="L52:N52"/>
    <mergeCell ref="P79:R79"/>
    <mergeCell ref="L74:L75"/>
    <mergeCell ref="B49:C49"/>
    <mergeCell ref="B50:C50"/>
    <mergeCell ref="E49:H49"/>
    <mergeCell ref="E50:H50"/>
    <mergeCell ref="I49:K49"/>
    <mergeCell ref="I50:K50"/>
    <mergeCell ref="F76:G76"/>
    <mergeCell ref="F77:G77"/>
    <mergeCell ref="I53:K53"/>
    <mergeCell ref="L53:N53"/>
    <mergeCell ref="E54:H54"/>
    <mergeCell ref="I54:K54"/>
    <mergeCell ref="L54:N54"/>
    <mergeCell ref="E55:H55"/>
    <mergeCell ref="B41:C41"/>
    <mergeCell ref="B42:C42"/>
    <mergeCell ref="A3:U3"/>
    <mergeCell ref="A5:U5"/>
    <mergeCell ref="B39:C40"/>
    <mergeCell ref="B44:C44"/>
    <mergeCell ref="B45:C45"/>
    <mergeCell ref="B46:C46"/>
    <mergeCell ref="I39:K40"/>
    <mergeCell ref="I44:K44"/>
    <mergeCell ref="I45:K45"/>
    <mergeCell ref="I46:K46"/>
    <mergeCell ref="M74:M75"/>
    <mergeCell ref="N74:N75"/>
    <mergeCell ref="O74:O75"/>
    <mergeCell ref="A6:B6"/>
    <mergeCell ref="A8:B8"/>
    <mergeCell ref="C6:U6"/>
    <mergeCell ref="C8:Y8"/>
    <mergeCell ref="O39:O40"/>
    <mergeCell ref="P39:R40"/>
    <mergeCell ref="S39:S40"/>
    <mergeCell ref="T39:T40"/>
    <mergeCell ref="P41:R41"/>
    <mergeCell ref="P42:R42"/>
    <mergeCell ref="B47:C47"/>
    <mergeCell ref="B48:C48"/>
    <mergeCell ref="E39:H40"/>
    <mergeCell ref="A13:Y13"/>
    <mergeCell ref="D17:E19"/>
    <mergeCell ref="F17:H19"/>
    <mergeCell ref="F15:H16"/>
    <mergeCell ref="AE74:AH74"/>
    <mergeCell ref="AA18:AP18"/>
    <mergeCell ref="AA21:AP21"/>
    <mergeCell ref="AA37:AP37"/>
    <mergeCell ref="AA39:AD39"/>
    <mergeCell ref="AE39:AH39"/>
    <mergeCell ref="AI39:AL39"/>
    <mergeCell ref="AM39:AP39"/>
    <mergeCell ref="AM15:AP15"/>
    <mergeCell ref="AA15:AD15"/>
    <mergeCell ref="AE15:AH15"/>
    <mergeCell ref="AI15:AL15"/>
    <mergeCell ref="C9:Y9"/>
    <mergeCell ref="C10:Y10"/>
    <mergeCell ref="I61:K61"/>
    <mergeCell ref="I62:K62"/>
    <mergeCell ref="V74:Y74"/>
    <mergeCell ref="I51:K51"/>
    <mergeCell ref="I52:K52"/>
    <mergeCell ref="I63:K63"/>
    <mergeCell ref="E51:H51"/>
    <mergeCell ref="E52:H52"/>
    <mergeCell ref="E63:H63"/>
    <mergeCell ref="A72:Y72"/>
    <mergeCell ref="L63:N63"/>
    <mergeCell ref="A39:A40"/>
    <mergeCell ref="D39:D40"/>
    <mergeCell ref="I47:K47"/>
    <mergeCell ref="D20:E22"/>
    <mergeCell ref="U39:U40"/>
    <mergeCell ref="L39:N40"/>
    <mergeCell ref="I55:K55"/>
    <mergeCell ref="A74:A75"/>
    <mergeCell ref="P53:R53"/>
    <mergeCell ref="P54:R54"/>
    <mergeCell ref="P55:R55"/>
    <mergeCell ref="P56:R56"/>
    <mergeCell ref="P69:R69"/>
    <mergeCell ref="H76:J76"/>
    <mergeCell ref="H77:J77"/>
    <mergeCell ref="H78:J78"/>
    <mergeCell ref="P76:R76"/>
    <mergeCell ref="P77:R77"/>
    <mergeCell ref="P78:R78"/>
    <mergeCell ref="H79:J79"/>
    <mergeCell ref="P90:R90"/>
    <mergeCell ref="H80:J80"/>
    <mergeCell ref="H81:J81"/>
    <mergeCell ref="AA74:AD74"/>
    <mergeCell ref="B76:C76"/>
    <mergeCell ref="B77:C77"/>
    <mergeCell ref="L55:N55"/>
    <mergeCell ref="P88:R88"/>
    <mergeCell ref="P89:R89"/>
    <mergeCell ref="H87:J87"/>
    <mergeCell ref="H88:J88"/>
    <mergeCell ref="H89:J89"/>
    <mergeCell ref="B87:C87"/>
    <mergeCell ref="B88:C88"/>
    <mergeCell ref="I66:K66"/>
    <mergeCell ref="E61:H61"/>
    <mergeCell ref="L58:N58"/>
    <mergeCell ref="L59:N59"/>
    <mergeCell ref="L60:N60"/>
    <mergeCell ref="B113:C113"/>
    <mergeCell ref="B114:C114"/>
    <mergeCell ref="B115:C115"/>
    <mergeCell ref="B126:C126"/>
    <mergeCell ref="E44:H44"/>
    <mergeCell ref="E45:H45"/>
    <mergeCell ref="E46:H46"/>
    <mergeCell ref="E47:H47"/>
    <mergeCell ref="B53:C53"/>
    <mergeCell ref="B242:C242"/>
    <mergeCell ref="B237:C237"/>
    <mergeCell ref="B239:C239"/>
    <mergeCell ref="B103:C103"/>
    <mergeCell ref="B104:C104"/>
    <mergeCell ref="B101:C101"/>
    <mergeCell ref="B51:C51"/>
    <mergeCell ref="E70:H70"/>
    <mergeCell ref="B63:C63"/>
    <mergeCell ref="B93:C93"/>
    <mergeCell ref="B94:C94"/>
    <mergeCell ref="H91:J91"/>
    <mergeCell ref="H92:J92"/>
    <mergeCell ref="F93:G93"/>
    <mergeCell ref="B95:C95"/>
    <mergeCell ref="I70:K70"/>
    <mergeCell ref="B122:C122"/>
    <mergeCell ref="B123:C123"/>
    <mergeCell ref="B124:C124"/>
    <mergeCell ref="B125:C125"/>
    <mergeCell ref="B145:C145"/>
    <mergeCell ref="F245:G245"/>
    <mergeCell ref="F236:G236"/>
    <mergeCell ref="F234:G234"/>
    <mergeCell ref="F244:G244"/>
    <mergeCell ref="B185:C185"/>
    <mergeCell ref="B206:C206"/>
    <mergeCell ref="F232:G232"/>
    <mergeCell ref="F233:G233"/>
    <mergeCell ref="F238:G238"/>
    <mergeCell ref="B224:C224"/>
    <mergeCell ref="B225:C225"/>
    <mergeCell ref="B226:C226"/>
    <mergeCell ref="B240:C240"/>
    <mergeCell ref="B188:C188"/>
    <mergeCell ref="F188:G188"/>
    <mergeCell ref="F205:G205"/>
    <mergeCell ref="F124:G124"/>
    <mergeCell ref="B142:C142"/>
    <mergeCell ref="F142:G142"/>
    <mergeCell ref="P57:R57"/>
    <mergeCell ref="P58:R58"/>
    <mergeCell ref="P59:R59"/>
    <mergeCell ref="F89:G89"/>
    <mergeCell ref="F90:G90"/>
    <mergeCell ref="F87:G87"/>
    <mergeCell ref="F88:G88"/>
    <mergeCell ref="B82:C82"/>
    <mergeCell ref="F80:G80"/>
    <mergeCell ref="F81:G81"/>
    <mergeCell ref="F82:G82"/>
    <mergeCell ref="P83:R83"/>
    <mergeCell ref="P93:R93"/>
    <mergeCell ref="P94:R94"/>
    <mergeCell ref="P91:R91"/>
    <mergeCell ref="F92:G92"/>
    <mergeCell ref="P92:R92"/>
    <mergeCell ref="B78:C78"/>
    <mergeCell ref="B79:C79"/>
    <mergeCell ref="B80:C80"/>
    <mergeCell ref="B81:C81"/>
    <mergeCell ref="B86:C86"/>
    <mergeCell ref="B83:C83"/>
    <mergeCell ref="B84:C84"/>
    <mergeCell ref="P70:R70"/>
    <mergeCell ref="L70:N70"/>
    <mergeCell ref="L61:N61"/>
    <mergeCell ref="L62:N62"/>
    <mergeCell ref="L64:N64"/>
    <mergeCell ref="H240:J240"/>
    <mergeCell ref="B235:C235"/>
    <mergeCell ref="F222:G222"/>
    <mergeCell ref="B218:C218"/>
    <mergeCell ref="F243:G243"/>
    <mergeCell ref="F241:G241"/>
    <mergeCell ref="F242:G242"/>
    <mergeCell ref="B243:C243"/>
    <mergeCell ref="B241:C241"/>
    <mergeCell ref="B223:C223"/>
    <mergeCell ref="F239:G239"/>
    <mergeCell ref="B132:C132"/>
    <mergeCell ref="B133:C133"/>
    <mergeCell ref="B134:C134"/>
    <mergeCell ref="B135:C135"/>
    <mergeCell ref="B136:C136"/>
    <mergeCell ref="B137:C137"/>
    <mergeCell ref="H216:J216"/>
    <mergeCell ref="H209:J209"/>
    <mergeCell ref="F187:G187"/>
    <mergeCell ref="H187:J187"/>
    <mergeCell ref="F211:G211"/>
    <mergeCell ref="H211:J211"/>
    <mergeCell ref="H220:J220"/>
    <mergeCell ref="H221:J221"/>
    <mergeCell ref="H222:J222"/>
    <mergeCell ref="H223:J223"/>
    <mergeCell ref="B219:C219"/>
    <mergeCell ref="B220:C220"/>
    <mergeCell ref="B221:C221"/>
    <mergeCell ref="B222:C222"/>
    <mergeCell ref="F181:G181"/>
    <mergeCell ref="P106:R106"/>
    <mergeCell ref="H218:J218"/>
    <mergeCell ref="F104:G104"/>
    <mergeCell ref="F185:G185"/>
    <mergeCell ref="H185:J185"/>
    <mergeCell ref="F186:G186"/>
    <mergeCell ref="H186:J186"/>
    <mergeCell ref="F206:G206"/>
    <mergeCell ref="H206:J206"/>
    <mergeCell ref="F145:G145"/>
    <mergeCell ref="B146:C146"/>
    <mergeCell ref="F146:G146"/>
    <mergeCell ref="H153:J153"/>
    <mergeCell ref="H154:J154"/>
    <mergeCell ref="H156:J156"/>
    <mergeCell ref="B156:C156"/>
    <mergeCell ref="F156:G156"/>
    <mergeCell ref="H149:J149"/>
    <mergeCell ref="H150:J150"/>
    <mergeCell ref="B138:C138"/>
    <mergeCell ref="B139:C139"/>
    <mergeCell ref="B109:C109"/>
    <mergeCell ref="B110:C110"/>
    <mergeCell ref="P104:R104"/>
    <mergeCell ref="B105:C105"/>
    <mergeCell ref="F105:G105"/>
    <mergeCell ref="H105:J105"/>
    <mergeCell ref="P105:R105"/>
    <mergeCell ref="B106:C106"/>
    <mergeCell ref="P180:R180"/>
    <mergeCell ref="B181:C181"/>
    <mergeCell ref="B131:C131"/>
    <mergeCell ref="P103:R103"/>
    <mergeCell ref="H104:J104"/>
    <mergeCell ref="P216:R216"/>
    <mergeCell ref="P217:R217"/>
    <mergeCell ref="P218:R218"/>
    <mergeCell ref="H237:J237"/>
    <mergeCell ref="H239:J239"/>
    <mergeCell ref="F182:G182"/>
    <mergeCell ref="F103:G103"/>
    <mergeCell ref="F135:G135"/>
    <mergeCell ref="F136:G136"/>
    <mergeCell ref="F137:G137"/>
    <mergeCell ref="F106:G106"/>
    <mergeCell ref="F224:G224"/>
    <mergeCell ref="F225:G225"/>
    <mergeCell ref="F107:G107"/>
    <mergeCell ref="H107:J107"/>
    <mergeCell ref="F223:G223"/>
    <mergeCell ref="P183:R183"/>
    <mergeCell ref="F235:G235"/>
    <mergeCell ref="F237:G237"/>
    <mergeCell ref="F180:G180"/>
    <mergeCell ref="H180:J180"/>
    <mergeCell ref="H126:J126"/>
    <mergeCell ref="H127:J127"/>
    <mergeCell ref="H128:J128"/>
    <mergeCell ref="H219:J219"/>
    <mergeCell ref="H193:J193"/>
    <mergeCell ref="F130:G130"/>
    <mergeCell ref="F131:G131"/>
    <mergeCell ref="F132:G132"/>
    <mergeCell ref="H106:J106"/>
    <mergeCell ref="H260:J260"/>
    <mergeCell ref="H261:J261"/>
    <mergeCell ref="F262:G262"/>
    <mergeCell ref="F263:G263"/>
    <mergeCell ref="H262:J262"/>
    <mergeCell ref="H263:J263"/>
    <mergeCell ref="P260:R260"/>
    <mergeCell ref="P261:R261"/>
    <mergeCell ref="P249:R249"/>
    <mergeCell ref="P250:R250"/>
    <mergeCell ref="P251:R251"/>
    <mergeCell ref="P234:R234"/>
    <mergeCell ref="P235:R235"/>
    <mergeCell ref="H251:J251"/>
    <mergeCell ref="H253:J253"/>
    <mergeCell ref="P263:R263"/>
    <mergeCell ref="P253:R253"/>
    <mergeCell ref="P254:R254"/>
    <mergeCell ref="P255:R255"/>
    <mergeCell ref="P256:R256"/>
    <mergeCell ref="P257:R257"/>
    <mergeCell ref="P258:R258"/>
    <mergeCell ref="P259:R259"/>
    <mergeCell ref="P239:R239"/>
    <mergeCell ref="P236:R236"/>
    <mergeCell ref="P237:R237"/>
    <mergeCell ref="H257:J257"/>
    <mergeCell ref="H258:J258"/>
    <mergeCell ref="H244:J244"/>
    <mergeCell ref="H245:J245"/>
    <mergeCell ref="H241:J241"/>
    <mergeCell ref="H242:J242"/>
    <mergeCell ref="F255:G255"/>
    <mergeCell ref="F256:G256"/>
    <mergeCell ref="F247:G247"/>
    <mergeCell ref="F251:G251"/>
    <mergeCell ref="F253:G253"/>
    <mergeCell ref="B249:C249"/>
    <mergeCell ref="B250:C250"/>
    <mergeCell ref="B251:C251"/>
    <mergeCell ref="B253:C253"/>
    <mergeCell ref="B254:C254"/>
    <mergeCell ref="B255:C255"/>
    <mergeCell ref="F257:G257"/>
    <mergeCell ref="F258:G258"/>
    <mergeCell ref="F259:G259"/>
    <mergeCell ref="P243:R243"/>
    <mergeCell ref="P244:R244"/>
    <mergeCell ref="P245:R245"/>
    <mergeCell ref="H254:J254"/>
    <mergeCell ref="H255:J255"/>
    <mergeCell ref="H256:J256"/>
    <mergeCell ref="F254:G254"/>
    <mergeCell ref="H243:J243"/>
    <mergeCell ref="P247:R247"/>
    <mergeCell ref="P248:R248"/>
    <mergeCell ref="B246:C246"/>
    <mergeCell ref="F246:G246"/>
    <mergeCell ref="H246:J246"/>
    <mergeCell ref="P246:R246"/>
    <mergeCell ref="F101:G101"/>
    <mergeCell ref="H101:J101"/>
    <mergeCell ref="P101:R101"/>
    <mergeCell ref="B102:C102"/>
    <mergeCell ref="F102:G102"/>
    <mergeCell ref="H102:J102"/>
    <mergeCell ref="P102:R102"/>
    <mergeCell ref="B247:C247"/>
    <mergeCell ref="B248:C248"/>
    <mergeCell ref="P219:R219"/>
    <mergeCell ref="P225:R225"/>
    <mergeCell ref="P226:R226"/>
    <mergeCell ref="P207:R207"/>
    <mergeCell ref="P208:R208"/>
    <mergeCell ref="P231:R231"/>
    <mergeCell ref="P232:R232"/>
    <mergeCell ref="P110:R110"/>
    <mergeCell ref="P111:R111"/>
    <mergeCell ref="P112:R112"/>
    <mergeCell ref="B108:C108"/>
    <mergeCell ref="H108:J108"/>
    <mergeCell ref="P108:R108"/>
    <mergeCell ref="P107:R107"/>
    <mergeCell ref="B179:C179"/>
    <mergeCell ref="F179:G179"/>
    <mergeCell ref="H179:J179"/>
    <mergeCell ref="P179:R179"/>
    <mergeCell ref="B180:C180"/>
    <mergeCell ref="H110:J110"/>
    <mergeCell ref="H111:J111"/>
    <mergeCell ref="H112:J112"/>
    <mergeCell ref="H103:J103"/>
    <mergeCell ref="A286:A287"/>
    <mergeCell ref="B259:C259"/>
    <mergeCell ref="B260:C260"/>
    <mergeCell ref="B261:C261"/>
    <mergeCell ref="B262:C262"/>
    <mergeCell ref="B252:C252"/>
    <mergeCell ref="A285:C285"/>
    <mergeCell ref="B275:C275"/>
    <mergeCell ref="A268:D269"/>
    <mergeCell ref="A270:D273"/>
    <mergeCell ref="E268:J268"/>
    <mergeCell ref="K268:P268"/>
    <mergeCell ref="E269:F269"/>
    <mergeCell ref="G269:H269"/>
    <mergeCell ref="F264:G264"/>
    <mergeCell ref="H264:J264"/>
    <mergeCell ref="K264:L264"/>
    <mergeCell ref="H252:J252"/>
    <mergeCell ref="F252:G252"/>
    <mergeCell ref="F260:G260"/>
    <mergeCell ref="B263:C263"/>
    <mergeCell ref="B286:C286"/>
    <mergeCell ref="B287:C287"/>
    <mergeCell ref="G287:H287"/>
    <mergeCell ref="K274:N274"/>
    <mergeCell ref="B264:C264"/>
    <mergeCell ref="E270:F273"/>
    <mergeCell ref="G270:H273"/>
    <mergeCell ref="I270:I273"/>
    <mergeCell ref="J270:J273"/>
    <mergeCell ref="B256:C256"/>
    <mergeCell ref="B257:C257"/>
    <mergeCell ref="A303:B303"/>
    <mergeCell ref="C303:D303"/>
    <mergeCell ref="G303:H303"/>
    <mergeCell ref="J303:K303"/>
    <mergeCell ref="M303:N303"/>
    <mergeCell ref="P303:R303"/>
    <mergeCell ref="G286:H286"/>
    <mergeCell ref="K286:N286"/>
    <mergeCell ref="K285:N285"/>
    <mergeCell ref="AL294:BA294"/>
    <mergeCell ref="AL296:AO296"/>
    <mergeCell ref="AP296:AS296"/>
    <mergeCell ref="AT296:AW296"/>
    <mergeCell ref="AX296:BA296"/>
    <mergeCell ref="AC295:AF296"/>
    <mergeCell ref="AG295:AJ296"/>
    <mergeCell ref="G293:H296"/>
    <mergeCell ref="I293:I296"/>
    <mergeCell ref="J293:J296"/>
    <mergeCell ref="A288:C288"/>
    <mergeCell ref="G288:H288"/>
    <mergeCell ref="K288:N288"/>
    <mergeCell ref="A291:D292"/>
    <mergeCell ref="E291:J291"/>
    <mergeCell ref="K291:P291"/>
    <mergeCell ref="E292:F292"/>
    <mergeCell ref="G292:H292"/>
    <mergeCell ref="K292:P296"/>
    <mergeCell ref="A293:D296"/>
    <mergeCell ref="E293:F296"/>
    <mergeCell ref="G285:H285"/>
    <mergeCell ref="K287:N287"/>
    <mergeCell ref="B300:C300"/>
    <mergeCell ref="G300:H300"/>
    <mergeCell ref="K300:N300"/>
    <mergeCell ref="B186:C186"/>
    <mergeCell ref="B190:C190"/>
    <mergeCell ref="F190:G190"/>
    <mergeCell ref="H190:J190"/>
    <mergeCell ref="B191:C191"/>
    <mergeCell ref="F191:G191"/>
    <mergeCell ref="H191:J191"/>
    <mergeCell ref="B299:C299"/>
    <mergeCell ref="G299:H299"/>
    <mergeCell ref="K299:N299"/>
    <mergeCell ref="Q295:T296"/>
    <mergeCell ref="U295:X296"/>
    <mergeCell ref="Y295:AB296"/>
    <mergeCell ref="A301:C301"/>
    <mergeCell ref="G301:H301"/>
    <mergeCell ref="K301:N301"/>
    <mergeCell ref="A297:C297"/>
    <mergeCell ref="G297:H297"/>
    <mergeCell ref="K297:N297"/>
    <mergeCell ref="A298:A300"/>
    <mergeCell ref="B298:C298"/>
    <mergeCell ref="G298:H298"/>
    <mergeCell ref="K298:N298"/>
    <mergeCell ref="G275:H275"/>
    <mergeCell ref="K275:N275"/>
    <mergeCell ref="A281:D284"/>
    <mergeCell ref="E281:F284"/>
    <mergeCell ref="G281:H284"/>
    <mergeCell ref="A276:C276"/>
    <mergeCell ref="P109:R109"/>
    <mergeCell ref="B192:C192"/>
    <mergeCell ref="F192:G192"/>
    <mergeCell ref="H192:J192"/>
    <mergeCell ref="B187:C187"/>
    <mergeCell ref="P185:R185"/>
    <mergeCell ref="P181:R181"/>
    <mergeCell ref="B183:C183"/>
    <mergeCell ref="F183:G183"/>
    <mergeCell ref="H183:J183"/>
    <mergeCell ref="H182:J182"/>
    <mergeCell ref="P182:R182"/>
    <mergeCell ref="H109:J109"/>
    <mergeCell ref="B182:C182"/>
    <mergeCell ref="B111:C111"/>
    <mergeCell ref="B112:C112"/>
    <mergeCell ref="B130:C130"/>
    <mergeCell ref="P125:R125"/>
    <mergeCell ref="P126:R126"/>
    <mergeCell ref="P127:R127"/>
    <mergeCell ref="P128:R128"/>
    <mergeCell ref="P129:R129"/>
    <mergeCell ref="H133:J133"/>
    <mergeCell ref="P133:R133"/>
    <mergeCell ref="P130:R130"/>
    <mergeCell ref="P131:R131"/>
    <mergeCell ref="P132:R132"/>
    <mergeCell ref="H122:J122"/>
    <mergeCell ref="H123:J123"/>
    <mergeCell ref="H124:J124"/>
    <mergeCell ref="P119:R119"/>
    <mergeCell ref="P120:R120"/>
    <mergeCell ref="P186:R186"/>
    <mergeCell ref="P188:R188"/>
    <mergeCell ref="P189:R189"/>
    <mergeCell ref="P143:R143"/>
    <mergeCell ref="P144:R144"/>
    <mergeCell ref="P145:R145"/>
    <mergeCell ref="P134:R134"/>
    <mergeCell ref="P135:R135"/>
    <mergeCell ref="P136:R136"/>
    <mergeCell ref="P137:R137"/>
    <mergeCell ref="P138:R138"/>
    <mergeCell ref="P139:R139"/>
    <mergeCell ref="H188:J188"/>
    <mergeCell ref="H129:J129"/>
    <mergeCell ref="H141:J141"/>
    <mergeCell ref="H135:J135"/>
    <mergeCell ref="P141:R141"/>
    <mergeCell ref="P142:R142"/>
    <mergeCell ref="H159:J159"/>
    <mergeCell ref="H160:J160"/>
    <mergeCell ref="H161:J161"/>
    <mergeCell ref="H162:J162"/>
    <mergeCell ref="H176:J176"/>
    <mergeCell ref="H181:J181"/>
    <mergeCell ref="P184:R184"/>
    <mergeCell ref="AT284:AW284"/>
    <mergeCell ref="AX284:BA284"/>
    <mergeCell ref="P221:R221"/>
    <mergeCell ref="P222:R222"/>
    <mergeCell ref="P223:R223"/>
    <mergeCell ref="P224:R224"/>
    <mergeCell ref="A266:U266"/>
    <mergeCell ref="I281:I284"/>
    <mergeCell ref="J281:J284"/>
    <mergeCell ref="Q283:T284"/>
    <mergeCell ref="F226:G226"/>
    <mergeCell ref="P205:R205"/>
    <mergeCell ref="B193:C193"/>
    <mergeCell ref="F193:G193"/>
    <mergeCell ref="B194:C194"/>
    <mergeCell ref="G276:H276"/>
    <mergeCell ref="K276:N276"/>
    <mergeCell ref="A279:D280"/>
    <mergeCell ref="H249:J249"/>
    <mergeCell ref="H250:J250"/>
    <mergeCell ref="G280:H280"/>
    <mergeCell ref="K280:P284"/>
    <mergeCell ref="H247:J247"/>
    <mergeCell ref="H248:J248"/>
    <mergeCell ref="P252:R252"/>
    <mergeCell ref="F248:G248"/>
    <mergeCell ref="Q272:T273"/>
    <mergeCell ref="K263:L263"/>
    <mergeCell ref="P264:R264"/>
    <mergeCell ref="F261:G261"/>
    <mergeCell ref="AP284:AS284"/>
    <mergeCell ref="B205:C205"/>
    <mergeCell ref="H205:J205"/>
    <mergeCell ref="B189:C189"/>
    <mergeCell ref="F189:G189"/>
    <mergeCell ref="H189:J189"/>
    <mergeCell ref="U283:X284"/>
    <mergeCell ref="P262:R262"/>
    <mergeCell ref="P220:R220"/>
    <mergeCell ref="AL284:AO284"/>
    <mergeCell ref="P193:R193"/>
    <mergeCell ref="E279:J279"/>
    <mergeCell ref="K279:P279"/>
    <mergeCell ref="E280:F280"/>
    <mergeCell ref="P192:R192"/>
    <mergeCell ref="F250:G250"/>
    <mergeCell ref="F249:G249"/>
    <mergeCell ref="B258:C258"/>
    <mergeCell ref="F108:G108"/>
    <mergeCell ref="F109:G109"/>
    <mergeCell ref="F110:G110"/>
    <mergeCell ref="F111:G111"/>
    <mergeCell ref="F112:G112"/>
    <mergeCell ref="F113:G113"/>
    <mergeCell ref="F114:G114"/>
    <mergeCell ref="P118:R118"/>
    <mergeCell ref="F126:G126"/>
    <mergeCell ref="F127:G127"/>
    <mergeCell ref="F128:G128"/>
    <mergeCell ref="F129:G129"/>
    <mergeCell ref="H125:J125"/>
    <mergeCell ref="F121:G121"/>
    <mergeCell ref="F122:G122"/>
    <mergeCell ref="F123:G123"/>
    <mergeCell ref="P113:R113"/>
    <mergeCell ref="P114:R114"/>
    <mergeCell ref="P115:R115"/>
    <mergeCell ref="P116:R116"/>
    <mergeCell ref="P117:R117"/>
    <mergeCell ref="H120:J120"/>
    <mergeCell ref="H121:J121"/>
    <mergeCell ref="F125:G125"/>
    <mergeCell ref="H113:J113"/>
    <mergeCell ref="H114:J114"/>
    <mergeCell ref="H115:J115"/>
    <mergeCell ref="H116:J116"/>
    <mergeCell ref="H117:J117"/>
    <mergeCell ref="H118:J118"/>
    <mergeCell ref="F133:G133"/>
    <mergeCell ref="F134:G134"/>
    <mergeCell ref="H130:J130"/>
    <mergeCell ref="H131:J131"/>
    <mergeCell ref="H132:J132"/>
    <mergeCell ref="H134:J134"/>
    <mergeCell ref="F115:G115"/>
    <mergeCell ref="F116:G116"/>
    <mergeCell ref="F117:G117"/>
    <mergeCell ref="F118:G118"/>
    <mergeCell ref="F119:G119"/>
    <mergeCell ref="F120:G120"/>
    <mergeCell ref="P121:R121"/>
    <mergeCell ref="P122:R122"/>
    <mergeCell ref="P123:R123"/>
    <mergeCell ref="P124:R124"/>
    <mergeCell ref="H119:J119"/>
    <mergeCell ref="B127:C127"/>
    <mergeCell ref="B128:C128"/>
    <mergeCell ref="B129:C129"/>
    <mergeCell ref="F139:G139"/>
    <mergeCell ref="B116:C116"/>
    <mergeCell ref="B117:C117"/>
    <mergeCell ref="B118:C118"/>
    <mergeCell ref="B119:C119"/>
    <mergeCell ref="B120:C120"/>
    <mergeCell ref="B121:C121"/>
    <mergeCell ref="F140:G140"/>
    <mergeCell ref="H142:J142"/>
    <mergeCell ref="P146:R146"/>
    <mergeCell ref="P147:R147"/>
    <mergeCell ref="P148:R148"/>
    <mergeCell ref="H145:J145"/>
    <mergeCell ref="H146:J146"/>
    <mergeCell ref="H147:J147"/>
    <mergeCell ref="H148:J148"/>
    <mergeCell ref="H136:J136"/>
    <mergeCell ref="H137:J137"/>
    <mergeCell ref="H138:J138"/>
    <mergeCell ref="H139:J139"/>
    <mergeCell ref="H140:J140"/>
    <mergeCell ref="F138:G138"/>
    <mergeCell ref="B143:C143"/>
    <mergeCell ref="F143:G143"/>
    <mergeCell ref="B144:C144"/>
    <mergeCell ref="F144:G144"/>
    <mergeCell ref="B141:C141"/>
    <mergeCell ref="F141:G141"/>
    <mergeCell ref="P140:R140"/>
    <mergeCell ref="B147:C147"/>
    <mergeCell ref="F147:G147"/>
    <mergeCell ref="B148:C148"/>
    <mergeCell ref="F148:G148"/>
    <mergeCell ref="P149:R149"/>
    <mergeCell ref="P150:R150"/>
    <mergeCell ref="P153:R153"/>
    <mergeCell ref="P154:R154"/>
    <mergeCell ref="P156:R156"/>
    <mergeCell ref="H155:J155"/>
    <mergeCell ref="B155:C155"/>
    <mergeCell ref="F155:G155"/>
    <mergeCell ref="P155:R155"/>
    <mergeCell ref="H151:J151"/>
    <mergeCell ref="H152:J152"/>
    <mergeCell ref="B153:C153"/>
    <mergeCell ref="F153:G153"/>
    <mergeCell ref="B154:C154"/>
    <mergeCell ref="F154:G154"/>
    <mergeCell ref="B157:C157"/>
    <mergeCell ref="H157:J157"/>
    <mergeCell ref="B162:C162"/>
    <mergeCell ref="F162:G162"/>
    <mergeCell ref="P151:R151"/>
    <mergeCell ref="P152:R152"/>
    <mergeCell ref="B149:C149"/>
    <mergeCell ref="F149:G149"/>
    <mergeCell ref="B150:C150"/>
    <mergeCell ref="F150:G150"/>
    <mergeCell ref="B151:C151"/>
    <mergeCell ref="F151:G151"/>
    <mergeCell ref="B152:C152"/>
    <mergeCell ref="F152:G152"/>
    <mergeCell ref="F160:G160"/>
    <mergeCell ref="B161:C161"/>
    <mergeCell ref="F161:G161"/>
    <mergeCell ref="F158:G158"/>
    <mergeCell ref="B159:C159"/>
    <mergeCell ref="F159:G159"/>
    <mergeCell ref="B160:C160"/>
    <mergeCell ref="B173:C173"/>
    <mergeCell ref="F173:G173"/>
    <mergeCell ref="B174:C174"/>
    <mergeCell ref="F174:G174"/>
    <mergeCell ref="H177:J177"/>
    <mergeCell ref="F171:G171"/>
    <mergeCell ref="H175:J175"/>
    <mergeCell ref="H171:J171"/>
    <mergeCell ref="H172:J172"/>
    <mergeCell ref="H173:J173"/>
    <mergeCell ref="H174:J174"/>
    <mergeCell ref="B176:C176"/>
    <mergeCell ref="F176:G176"/>
    <mergeCell ref="F167:G167"/>
    <mergeCell ref="B168:C168"/>
    <mergeCell ref="F168:G168"/>
    <mergeCell ref="B169:C169"/>
    <mergeCell ref="F169:G169"/>
    <mergeCell ref="B170:C170"/>
    <mergeCell ref="F170:G170"/>
    <mergeCell ref="B171:C171"/>
    <mergeCell ref="B172:C172"/>
    <mergeCell ref="F172:G172"/>
    <mergeCell ref="B43:C43"/>
    <mergeCell ref="AA46:AB46"/>
    <mergeCell ref="P177:R177"/>
    <mergeCell ref="P178:R178"/>
    <mergeCell ref="B177:C177"/>
    <mergeCell ref="F177:G177"/>
    <mergeCell ref="B178:C178"/>
    <mergeCell ref="F178:G178"/>
    <mergeCell ref="P157:R157"/>
    <mergeCell ref="P158:R158"/>
    <mergeCell ref="H166:J166"/>
    <mergeCell ref="H167:J167"/>
    <mergeCell ref="H168:J168"/>
    <mergeCell ref="H169:J169"/>
    <mergeCell ref="H170:J170"/>
    <mergeCell ref="B175:C175"/>
    <mergeCell ref="F175:G175"/>
    <mergeCell ref="B166:C166"/>
    <mergeCell ref="F166:G166"/>
    <mergeCell ref="B167:C167"/>
    <mergeCell ref="B163:C163"/>
    <mergeCell ref="F163:G163"/>
    <mergeCell ref="B164:C164"/>
    <mergeCell ref="F164:G164"/>
    <mergeCell ref="B165:C165"/>
    <mergeCell ref="H163:J163"/>
    <mergeCell ref="H164:J164"/>
    <mergeCell ref="H165:J165"/>
    <mergeCell ref="F165:G165"/>
    <mergeCell ref="H178:J178"/>
    <mergeCell ref="F157:G157"/>
    <mergeCell ref="B158:C158"/>
    <mergeCell ref="AA47:AB47"/>
    <mergeCell ref="AA49:AB49"/>
    <mergeCell ref="AA50:AB50"/>
    <mergeCell ref="AA51:AB51"/>
    <mergeCell ref="AA52:AB52"/>
    <mergeCell ref="P52:R52"/>
    <mergeCell ref="L47:N47"/>
    <mergeCell ref="P47:R47"/>
    <mergeCell ref="P171:R171"/>
    <mergeCell ref="P172:R172"/>
    <mergeCell ref="P173:R173"/>
    <mergeCell ref="P174:R174"/>
    <mergeCell ref="P175:R175"/>
    <mergeCell ref="P176:R176"/>
    <mergeCell ref="P165:R165"/>
    <mergeCell ref="P166:R166"/>
    <mergeCell ref="P167:R167"/>
    <mergeCell ref="P168:R168"/>
    <mergeCell ref="P169:R169"/>
    <mergeCell ref="P170:R170"/>
    <mergeCell ref="P159:R159"/>
    <mergeCell ref="P160:R160"/>
    <mergeCell ref="P161:R161"/>
    <mergeCell ref="P162:R162"/>
    <mergeCell ref="P163:R163"/>
    <mergeCell ref="P164:R164"/>
    <mergeCell ref="L48:N48"/>
    <mergeCell ref="P48:R48"/>
    <mergeCell ref="L49:N49"/>
    <mergeCell ref="P49:R49"/>
    <mergeCell ref="L50:N50"/>
    <mergeCell ref="P50:R50"/>
    <mergeCell ref="L45:N45"/>
    <mergeCell ref="P45:R45"/>
    <mergeCell ref="L46:N46"/>
    <mergeCell ref="P46:R46"/>
    <mergeCell ref="L44:N44"/>
    <mergeCell ref="P44:R44"/>
    <mergeCell ref="P43:R43"/>
    <mergeCell ref="E41:H41"/>
    <mergeCell ref="E42:H42"/>
    <mergeCell ref="E43:H43"/>
    <mergeCell ref="I41:K41"/>
    <mergeCell ref="I42:K42"/>
    <mergeCell ref="I43:K43"/>
    <mergeCell ref="L41:N41"/>
    <mergeCell ref="L42:N42"/>
    <mergeCell ref="L43:N43"/>
    <mergeCell ref="E48:H48"/>
    <mergeCell ref="B197:C197"/>
    <mergeCell ref="F197:G197"/>
    <mergeCell ref="H197:J197"/>
    <mergeCell ref="P197:R197"/>
    <mergeCell ref="B198:C198"/>
    <mergeCell ref="F198:G198"/>
    <mergeCell ref="H198:J198"/>
    <mergeCell ref="P198:R198"/>
    <mergeCell ref="P194:R194"/>
    <mergeCell ref="B195:C195"/>
    <mergeCell ref="F195:G195"/>
    <mergeCell ref="H195:J195"/>
    <mergeCell ref="P195:R195"/>
    <mergeCell ref="B196:C196"/>
    <mergeCell ref="F196:G196"/>
    <mergeCell ref="H196:J196"/>
    <mergeCell ref="P196:R196"/>
    <mergeCell ref="B203:C203"/>
    <mergeCell ref="F203:G203"/>
    <mergeCell ref="H203:J203"/>
    <mergeCell ref="P203:R203"/>
    <mergeCell ref="B201:C201"/>
    <mergeCell ref="F201:G201"/>
    <mergeCell ref="H201:J201"/>
    <mergeCell ref="P201:R201"/>
    <mergeCell ref="B202:C202"/>
    <mergeCell ref="F202:G202"/>
    <mergeCell ref="H202:J202"/>
    <mergeCell ref="P202:R202"/>
    <mergeCell ref="B199:C199"/>
    <mergeCell ref="F199:G199"/>
    <mergeCell ref="H199:J199"/>
    <mergeCell ref="P199:R199"/>
    <mergeCell ref="B200:C200"/>
    <mergeCell ref="F200:G200"/>
    <mergeCell ref="H200:J200"/>
    <mergeCell ref="P200:R200"/>
  </mergeCells>
  <conditionalFormatting sqref="Y44:Y52">
    <cfRule type="iconSet" priority="3348">
      <iconSet iconSet="4Arrows" showValue="0">
        <cfvo type="percent" val="0"/>
        <cfvo type="num" val="0.6"/>
        <cfvo type="num" val="0.8"/>
        <cfvo type="num" val="0.9"/>
      </iconSet>
    </cfRule>
    <cfRule type="cellIs" dxfId="3855" priority="3349" operator="lessThan">
      <formula>0.6</formula>
    </cfRule>
    <cfRule type="cellIs" dxfId="3854" priority="3350" operator="between">
      <formula>0.8</formula>
      <formula>0.899999999999999</formula>
    </cfRule>
    <cfRule type="cellIs" dxfId="3853" priority="3351" operator="between">
      <formula>0.6</formula>
      <formula>0.8</formula>
    </cfRule>
    <cfRule type="cellIs" dxfId="3852" priority="3352" operator="greaterThanOrEqual">
      <formula>0.9</formula>
    </cfRule>
  </conditionalFormatting>
  <conditionalFormatting sqref="AH45:AH47 AH49:AH52">
    <cfRule type="iconSet" priority="3338">
      <iconSet iconSet="4Arrows" showValue="0">
        <cfvo type="percent" val="0"/>
        <cfvo type="num" val="0.6"/>
        <cfvo type="num" val="0.8"/>
        <cfvo type="num" val="0.9"/>
      </iconSet>
    </cfRule>
    <cfRule type="cellIs" dxfId="3851" priority="3339" operator="lessThan">
      <formula>0.6</formula>
    </cfRule>
    <cfRule type="cellIs" dxfId="3850" priority="3340" operator="between">
      <formula>0.8</formula>
      <formula>0.899999999999999</formula>
    </cfRule>
    <cfRule type="cellIs" dxfId="3849" priority="3341" operator="between">
      <formula>0.6</formula>
      <formula>0.8</formula>
    </cfRule>
    <cfRule type="cellIs" dxfId="3848" priority="3342" operator="greaterThanOrEqual">
      <formula>0.9</formula>
    </cfRule>
  </conditionalFormatting>
  <conditionalFormatting sqref="AL44:AL52">
    <cfRule type="iconSet" priority="3333">
      <iconSet iconSet="4Arrows" showValue="0">
        <cfvo type="percent" val="0"/>
        <cfvo type="num" val="0.6"/>
        <cfvo type="num" val="0.8"/>
        <cfvo type="num" val="0.9"/>
      </iconSet>
    </cfRule>
    <cfRule type="cellIs" dxfId="3847" priority="3334" operator="lessThan">
      <formula>0.6</formula>
    </cfRule>
    <cfRule type="cellIs" dxfId="3846" priority="3335" operator="between">
      <formula>0.8</formula>
      <formula>0.899999999999999</formula>
    </cfRule>
    <cfRule type="cellIs" dxfId="3845" priority="3336" operator="between">
      <formula>0.6</formula>
      <formula>0.8</formula>
    </cfRule>
    <cfRule type="cellIs" dxfId="3844" priority="3337" operator="greaterThanOrEqual">
      <formula>0.9</formula>
    </cfRule>
  </conditionalFormatting>
  <conditionalFormatting sqref="AP44:AP52">
    <cfRule type="iconSet" priority="3328">
      <iconSet iconSet="4Arrows" showValue="0">
        <cfvo type="percent" val="0"/>
        <cfvo type="num" val="0.6"/>
        <cfvo type="num" val="0.8"/>
        <cfvo type="num" val="0.9"/>
      </iconSet>
    </cfRule>
    <cfRule type="cellIs" dxfId="3843" priority="3329" operator="lessThan">
      <formula>0.6</formula>
    </cfRule>
    <cfRule type="cellIs" dxfId="3842" priority="3330" operator="between">
      <formula>0.8</formula>
      <formula>0.899999999999999</formula>
    </cfRule>
    <cfRule type="cellIs" dxfId="3841" priority="3331" operator="between">
      <formula>0.6</formula>
      <formula>0.8</formula>
    </cfRule>
    <cfRule type="cellIs" dxfId="3840" priority="3332" operator="greaterThanOrEqual">
      <formula>0.9</formula>
    </cfRule>
  </conditionalFormatting>
  <conditionalFormatting sqref="Y76">
    <cfRule type="iconSet" priority="3303">
      <iconSet iconSet="4Arrows" showValue="0">
        <cfvo type="percent" val="0"/>
        <cfvo type="num" val="0.6"/>
        <cfvo type="num" val="0.8"/>
        <cfvo type="num" val="0.9"/>
      </iconSet>
    </cfRule>
    <cfRule type="cellIs" dxfId="3839" priority="3304" operator="lessThan">
      <formula>0.6</formula>
    </cfRule>
    <cfRule type="cellIs" dxfId="3838" priority="3305" operator="between">
      <formula>0.8</formula>
      <formula>0.899999999999999</formula>
    </cfRule>
    <cfRule type="cellIs" dxfId="3837" priority="3306" operator="between">
      <formula>0.6</formula>
      <formula>0.8</formula>
    </cfRule>
    <cfRule type="cellIs" dxfId="3836" priority="3307" operator="greaterThanOrEqual">
      <formula>0.9</formula>
    </cfRule>
  </conditionalFormatting>
  <conditionalFormatting sqref="AD76">
    <cfRule type="iconSet" priority="3308">
      <iconSet iconSet="4Arrows" showValue="0">
        <cfvo type="percent" val="0"/>
        <cfvo type="num" val="0.6"/>
        <cfvo type="num" val="0.8"/>
        <cfvo type="num" val="0.9"/>
      </iconSet>
    </cfRule>
    <cfRule type="cellIs" dxfId="3835" priority="3309" operator="lessThan">
      <formula>0.6</formula>
    </cfRule>
    <cfRule type="cellIs" dxfId="3834" priority="3310" operator="between">
      <formula>0.8</formula>
      <formula>0.899999999999999</formula>
    </cfRule>
    <cfRule type="cellIs" dxfId="3833" priority="3311" operator="between">
      <formula>0.6</formula>
      <formula>0.8</formula>
    </cfRule>
    <cfRule type="cellIs" dxfId="3832" priority="3312" operator="greaterThanOrEqual">
      <formula>0.9</formula>
    </cfRule>
  </conditionalFormatting>
  <conditionalFormatting sqref="Y77:Y85">
    <cfRule type="iconSet" priority="3278">
      <iconSet iconSet="4Arrows" showValue="0">
        <cfvo type="percent" val="0"/>
        <cfvo type="num" val="0.6"/>
        <cfvo type="num" val="0.8"/>
        <cfvo type="num" val="0.9"/>
      </iconSet>
    </cfRule>
    <cfRule type="cellIs" dxfId="3831" priority="3279" operator="lessThan">
      <formula>0.6</formula>
    </cfRule>
    <cfRule type="cellIs" dxfId="3830" priority="3280" operator="between">
      <formula>0.8</formula>
      <formula>0.899999999999999</formula>
    </cfRule>
    <cfRule type="cellIs" dxfId="3829" priority="3281" operator="between">
      <formula>0.6</formula>
      <formula>0.8</formula>
    </cfRule>
    <cfRule type="cellIs" dxfId="3828" priority="3282" operator="greaterThanOrEqual">
      <formula>0.9</formula>
    </cfRule>
  </conditionalFormatting>
  <conditionalFormatting sqref="AD77:AD85">
    <cfRule type="iconSet" priority="3283">
      <iconSet iconSet="4Arrows" showValue="0">
        <cfvo type="percent" val="0"/>
        <cfvo type="num" val="0.6"/>
        <cfvo type="num" val="0.8"/>
        <cfvo type="num" val="0.9"/>
      </iconSet>
    </cfRule>
    <cfRule type="cellIs" dxfId="3827" priority="3284" operator="lessThan">
      <formula>0.6</formula>
    </cfRule>
    <cfRule type="cellIs" dxfId="3826" priority="3285" operator="between">
      <formula>0.8</formula>
      <formula>0.899999999999999</formula>
    </cfRule>
    <cfRule type="cellIs" dxfId="3825" priority="3286" operator="between">
      <formula>0.6</formula>
      <formula>0.8</formula>
    </cfRule>
    <cfRule type="cellIs" dxfId="3824" priority="3287" operator="greaterThanOrEqual">
      <formula>0.9</formula>
    </cfRule>
  </conditionalFormatting>
  <conditionalFormatting sqref="AH77:AH85">
    <cfRule type="iconSet" priority="3288">
      <iconSet iconSet="4Arrows" showValue="0">
        <cfvo type="percent" val="0"/>
        <cfvo type="num" val="0.6"/>
        <cfvo type="num" val="0.8"/>
        <cfvo type="num" val="0.9"/>
      </iconSet>
    </cfRule>
    <cfRule type="cellIs" dxfId="3823" priority="3289" operator="lessThan">
      <formula>0.6</formula>
    </cfRule>
    <cfRule type="cellIs" dxfId="3822" priority="3290" operator="between">
      <formula>0.8</formula>
      <formula>0.899999999999999</formula>
    </cfRule>
    <cfRule type="cellIs" dxfId="3821" priority="3291" operator="between">
      <formula>0.6</formula>
      <formula>0.8</formula>
    </cfRule>
    <cfRule type="cellIs" dxfId="3820" priority="3292" operator="greaterThanOrEqual">
      <formula>0.9</formula>
    </cfRule>
  </conditionalFormatting>
  <conditionalFormatting sqref="AL77:AL85">
    <cfRule type="iconSet" priority="3293">
      <iconSet iconSet="4Arrows" showValue="0">
        <cfvo type="percent" val="0"/>
        <cfvo type="num" val="0.6"/>
        <cfvo type="num" val="0.8"/>
        <cfvo type="num" val="0.9"/>
      </iconSet>
    </cfRule>
    <cfRule type="cellIs" dxfId="3819" priority="3294" operator="lessThan">
      <formula>0.6</formula>
    </cfRule>
    <cfRule type="cellIs" dxfId="3818" priority="3295" operator="between">
      <formula>0.8</formula>
      <formula>0.899999999999999</formula>
    </cfRule>
    <cfRule type="cellIs" dxfId="3817" priority="3296" operator="between">
      <formula>0.6</formula>
      <formula>0.8</formula>
    </cfRule>
    <cfRule type="cellIs" dxfId="3816" priority="3297" operator="greaterThanOrEqual">
      <formula>0.9</formula>
    </cfRule>
  </conditionalFormatting>
  <conditionalFormatting sqref="AP77:AP85">
    <cfRule type="iconSet" priority="3298">
      <iconSet iconSet="4Arrows" showValue="0">
        <cfvo type="percent" val="0"/>
        <cfvo type="num" val="0.6"/>
        <cfvo type="num" val="0.8"/>
        <cfvo type="num" val="0.9"/>
      </iconSet>
    </cfRule>
    <cfRule type="cellIs" dxfId="3815" priority="3299" operator="lessThan">
      <formula>0.6</formula>
    </cfRule>
    <cfRule type="cellIs" dxfId="3814" priority="3300" operator="between">
      <formula>0.8</formula>
      <formula>0.899999999999999</formula>
    </cfRule>
    <cfRule type="cellIs" dxfId="3813" priority="3301" operator="between">
      <formula>0.6</formula>
      <formula>0.8</formula>
    </cfRule>
    <cfRule type="cellIs" dxfId="3812" priority="3302" operator="greaterThanOrEqual">
      <formula>0.9</formula>
    </cfRule>
  </conditionalFormatting>
  <conditionalFormatting sqref="Y89">
    <cfRule type="iconSet" priority="3248">
      <iconSet iconSet="4Arrows" showValue="0">
        <cfvo type="percent" val="0"/>
        <cfvo type="num" val="0.6"/>
        <cfvo type="num" val="0.8"/>
        <cfvo type="num" val="0.9"/>
      </iconSet>
    </cfRule>
    <cfRule type="cellIs" dxfId="3811" priority="3249" operator="lessThan">
      <formula>0.6</formula>
    </cfRule>
    <cfRule type="cellIs" dxfId="3810" priority="3250" operator="between">
      <formula>0.8</formula>
      <formula>0.899999999999999</formula>
    </cfRule>
    <cfRule type="cellIs" dxfId="3809" priority="3251" operator="between">
      <formula>0.6</formula>
      <formula>0.8</formula>
    </cfRule>
    <cfRule type="cellIs" dxfId="3808" priority="3252" operator="greaterThanOrEqual">
      <formula>0.9</formula>
    </cfRule>
  </conditionalFormatting>
  <conditionalFormatting sqref="Y90">
    <cfRule type="iconSet" priority="3243">
      <iconSet iconSet="4Arrows" showValue="0">
        <cfvo type="percent" val="0"/>
        <cfvo type="num" val="0.6"/>
        <cfvo type="num" val="0.8"/>
        <cfvo type="num" val="0.9"/>
      </iconSet>
    </cfRule>
    <cfRule type="cellIs" dxfId="3807" priority="3244" operator="lessThan">
      <formula>0.6</formula>
    </cfRule>
    <cfRule type="cellIs" dxfId="3806" priority="3245" operator="between">
      <formula>0.8</formula>
      <formula>0.899999999999999</formula>
    </cfRule>
    <cfRule type="cellIs" dxfId="3805" priority="3246" operator="between">
      <formula>0.6</formula>
      <formula>0.8</formula>
    </cfRule>
    <cfRule type="cellIs" dxfId="3804" priority="3247" operator="greaterThanOrEqual">
      <formula>0.9</formula>
    </cfRule>
  </conditionalFormatting>
  <conditionalFormatting sqref="AD89">
    <cfRule type="iconSet" priority="3223">
      <iconSet iconSet="4Arrows" showValue="0">
        <cfvo type="percent" val="0"/>
        <cfvo type="num" val="0.6"/>
        <cfvo type="num" val="0.8"/>
        <cfvo type="num" val="0.9"/>
      </iconSet>
    </cfRule>
    <cfRule type="cellIs" dxfId="3803" priority="3224" operator="lessThan">
      <formula>0.6</formula>
    </cfRule>
    <cfRule type="cellIs" dxfId="3802" priority="3225" operator="between">
      <formula>0.8</formula>
      <formula>0.899999999999999</formula>
    </cfRule>
    <cfRule type="cellIs" dxfId="3801" priority="3226" operator="between">
      <formula>0.6</formula>
      <formula>0.8</formula>
    </cfRule>
    <cfRule type="cellIs" dxfId="3800" priority="3227" operator="greaterThanOrEqual">
      <formula>0.9</formula>
    </cfRule>
  </conditionalFormatting>
  <conditionalFormatting sqref="AH89">
    <cfRule type="iconSet" priority="3228">
      <iconSet iconSet="4Arrows" showValue="0">
        <cfvo type="percent" val="0"/>
        <cfvo type="num" val="0.6"/>
        <cfvo type="num" val="0.8"/>
        <cfvo type="num" val="0.9"/>
      </iconSet>
    </cfRule>
    <cfRule type="cellIs" dxfId="3799" priority="3229" operator="lessThan">
      <formula>0.6</formula>
    </cfRule>
    <cfRule type="cellIs" dxfId="3798" priority="3230" operator="between">
      <formula>0.8</formula>
      <formula>0.899999999999999</formula>
    </cfRule>
    <cfRule type="cellIs" dxfId="3797" priority="3231" operator="between">
      <formula>0.6</formula>
      <formula>0.8</formula>
    </cfRule>
    <cfRule type="cellIs" dxfId="3796" priority="3232" operator="greaterThanOrEqual">
      <formula>0.9</formula>
    </cfRule>
  </conditionalFormatting>
  <conditionalFormatting sqref="AL89">
    <cfRule type="iconSet" priority="3233">
      <iconSet iconSet="4Arrows" showValue="0">
        <cfvo type="percent" val="0"/>
        <cfvo type="num" val="0.6"/>
        <cfvo type="num" val="0.8"/>
        <cfvo type="num" val="0.9"/>
      </iconSet>
    </cfRule>
    <cfRule type="cellIs" dxfId="3795" priority="3234" operator="lessThan">
      <formula>0.6</formula>
    </cfRule>
    <cfRule type="cellIs" dxfId="3794" priority="3235" operator="between">
      <formula>0.8</formula>
      <formula>0.899999999999999</formula>
    </cfRule>
    <cfRule type="cellIs" dxfId="3793" priority="3236" operator="between">
      <formula>0.6</formula>
      <formula>0.8</formula>
    </cfRule>
    <cfRule type="cellIs" dxfId="3792" priority="3237" operator="greaterThanOrEqual">
      <formula>0.9</formula>
    </cfRule>
  </conditionalFormatting>
  <conditionalFormatting sqref="AP89">
    <cfRule type="iconSet" priority="3238">
      <iconSet iconSet="4Arrows" showValue="0">
        <cfvo type="percent" val="0"/>
        <cfvo type="num" val="0.6"/>
        <cfvo type="num" val="0.8"/>
        <cfvo type="num" val="0.9"/>
      </iconSet>
    </cfRule>
    <cfRule type="cellIs" dxfId="3791" priority="3239" operator="lessThan">
      <formula>0.6</formula>
    </cfRule>
    <cfRule type="cellIs" dxfId="3790" priority="3240" operator="between">
      <formula>0.8</formula>
      <formula>0.899999999999999</formula>
    </cfRule>
    <cfRule type="cellIs" dxfId="3789" priority="3241" operator="between">
      <formula>0.6</formula>
      <formula>0.8</formula>
    </cfRule>
    <cfRule type="cellIs" dxfId="3788" priority="3242" operator="greaterThanOrEqual">
      <formula>0.9</formula>
    </cfRule>
  </conditionalFormatting>
  <conditionalFormatting sqref="AD90">
    <cfRule type="iconSet" priority="3203">
      <iconSet iconSet="4Arrows" showValue="0">
        <cfvo type="percent" val="0"/>
        <cfvo type="num" val="0.6"/>
        <cfvo type="num" val="0.8"/>
        <cfvo type="num" val="0.9"/>
      </iconSet>
    </cfRule>
    <cfRule type="cellIs" dxfId="3787" priority="3204" operator="lessThan">
      <formula>0.6</formula>
    </cfRule>
    <cfRule type="cellIs" dxfId="3786" priority="3205" operator="between">
      <formula>0.8</formula>
      <formula>0.899999999999999</formula>
    </cfRule>
    <cfRule type="cellIs" dxfId="3785" priority="3206" operator="between">
      <formula>0.6</formula>
      <formula>0.8</formula>
    </cfRule>
    <cfRule type="cellIs" dxfId="3784" priority="3207" operator="greaterThanOrEqual">
      <formula>0.9</formula>
    </cfRule>
  </conditionalFormatting>
  <conditionalFormatting sqref="AH90">
    <cfRule type="iconSet" priority="3208">
      <iconSet iconSet="4Arrows" showValue="0">
        <cfvo type="percent" val="0"/>
        <cfvo type="num" val="0.6"/>
        <cfvo type="num" val="0.8"/>
        <cfvo type="num" val="0.9"/>
      </iconSet>
    </cfRule>
    <cfRule type="cellIs" dxfId="3783" priority="3209" operator="lessThan">
      <formula>0.6</formula>
    </cfRule>
    <cfRule type="cellIs" dxfId="3782" priority="3210" operator="between">
      <formula>0.8</formula>
      <formula>0.899999999999999</formula>
    </cfRule>
    <cfRule type="cellIs" dxfId="3781" priority="3211" operator="between">
      <formula>0.6</formula>
      <formula>0.8</formula>
    </cfRule>
    <cfRule type="cellIs" dxfId="3780" priority="3212" operator="greaterThanOrEqual">
      <formula>0.9</formula>
    </cfRule>
  </conditionalFormatting>
  <conditionalFormatting sqref="AL90">
    <cfRule type="iconSet" priority="3213">
      <iconSet iconSet="4Arrows" showValue="0">
        <cfvo type="percent" val="0"/>
        <cfvo type="num" val="0.6"/>
        <cfvo type="num" val="0.8"/>
        <cfvo type="num" val="0.9"/>
      </iconSet>
    </cfRule>
    <cfRule type="cellIs" dxfId="3779" priority="3214" operator="lessThan">
      <formula>0.6</formula>
    </cfRule>
    <cfRule type="cellIs" dxfId="3778" priority="3215" operator="between">
      <formula>0.8</formula>
      <formula>0.899999999999999</formula>
    </cfRule>
    <cfRule type="cellIs" dxfId="3777" priority="3216" operator="between">
      <formula>0.6</formula>
      <formula>0.8</formula>
    </cfRule>
    <cfRule type="cellIs" dxfId="3776" priority="3217" operator="greaterThanOrEqual">
      <formula>0.9</formula>
    </cfRule>
  </conditionalFormatting>
  <conditionalFormatting sqref="AP90">
    <cfRule type="iconSet" priority="3218">
      <iconSet iconSet="4Arrows" showValue="0">
        <cfvo type="percent" val="0"/>
        <cfvo type="num" val="0.6"/>
        <cfvo type="num" val="0.8"/>
        <cfvo type="num" val="0.9"/>
      </iconSet>
    </cfRule>
    <cfRule type="cellIs" dxfId="3775" priority="3219" operator="lessThan">
      <formula>0.6</formula>
    </cfRule>
    <cfRule type="cellIs" dxfId="3774" priority="3220" operator="between">
      <formula>0.8</formula>
      <formula>0.899999999999999</formula>
    </cfRule>
    <cfRule type="cellIs" dxfId="3773" priority="3221" operator="between">
      <formula>0.6</formula>
      <formula>0.8</formula>
    </cfRule>
    <cfRule type="cellIs" dxfId="3772" priority="3222" operator="greaterThanOrEqual">
      <formula>0.9</formula>
    </cfRule>
  </conditionalFormatting>
  <conditionalFormatting sqref="Y17">
    <cfRule type="iconSet" priority="3066">
      <iconSet iconSet="4Arrows" showValue="0">
        <cfvo type="percent" val="0"/>
        <cfvo type="num" val="0.6"/>
        <cfvo type="num" val="0.8"/>
        <cfvo type="num" val="0.9"/>
      </iconSet>
    </cfRule>
    <cfRule type="cellIs" dxfId="3771" priority="3067" operator="lessThan">
      <formula>0.6</formula>
    </cfRule>
    <cfRule type="cellIs" dxfId="3770" priority="3068" operator="between">
      <formula>0.8</formula>
      <formula>0.899999999999999</formula>
    </cfRule>
    <cfRule type="cellIs" dxfId="3769" priority="3069" operator="between">
      <formula>0.6</formula>
      <formula>0.8</formula>
    </cfRule>
    <cfRule type="cellIs" dxfId="3768" priority="3070" operator="greaterThanOrEqual">
      <formula>0.9</formula>
    </cfRule>
  </conditionalFormatting>
  <conditionalFormatting sqref="Y23:Y24">
    <cfRule type="iconSet" priority="3056">
      <iconSet iconSet="4Arrows" showValue="0">
        <cfvo type="percent" val="0"/>
        <cfvo type="num" val="0.6"/>
        <cfvo type="num" val="0.8"/>
        <cfvo type="num" val="0.9"/>
      </iconSet>
    </cfRule>
    <cfRule type="cellIs" dxfId="3767" priority="3057" operator="lessThan">
      <formula>0.6</formula>
    </cfRule>
    <cfRule type="cellIs" dxfId="3766" priority="3058" operator="between">
      <formula>0.8</formula>
      <formula>0.899999999999999</formula>
    </cfRule>
    <cfRule type="cellIs" dxfId="3765" priority="3059" operator="between">
      <formula>0.6</formula>
      <formula>0.8</formula>
    </cfRule>
    <cfRule type="cellIs" dxfId="3764" priority="3060" operator="greaterThanOrEqual">
      <formula>0.9</formula>
    </cfRule>
  </conditionalFormatting>
  <conditionalFormatting sqref="Y20">
    <cfRule type="iconSet" priority="3051">
      <iconSet iconSet="4Arrows" showValue="0">
        <cfvo type="percent" val="0"/>
        <cfvo type="num" val="0.6"/>
        <cfvo type="num" val="0.8"/>
        <cfvo type="num" val="0.9"/>
      </iconSet>
    </cfRule>
    <cfRule type="cellIs" dxfId="3763" priority="3052" operator="lessThan">
      <formula>0.6</formula>
    </cfRule>
    <cfRule type="cellIs" dxfId="3762" priority="3053" operator="between">
      <formula>0.8</formula>
      <formula>0.899999999999999</formula>
    </cfRule>
    <cfRule type="cellIs" dxfId="3761" priority="3054" operator="between">
      <formula>0.6</formula>
      <formula>0.8</formula>
    </cfRule>
    <cfRule type="cellIs" dxfId="3760" priority="3055" operator="greaterThanOrEqual">
      <formula>0.9</formula>
    </cfRule>
  </conditionalFormatting>
  <conditionalFormatting sqref="Y22">
    <cfRule type="iconSet" priority="3041">
      <iconSet iconSet="4Arrows" showValue="0">
        <cfvo type="percent" val="0"/>
        <cfvo type="num" val="0.6"/>
        <cfvo type="num" val="0.8"/>
        <cfvo type="num" val="0.9"/>
      </iconSet>
    </cfRule>
    <cfRule type="cellIs" dxfId="3759" priority="3042" operator="lessThan">
      <formula>0.6</formula>
    </cfRule>
    <cfRule type="cellIs" dxfId="3758" priority="3043" operator="between">
      <formula>0.8</formula>
      <formula>0.899999999999999</formula>
    </cfRule>
    <cfRule type="cellIs" dxfId="3757" priority="3044" operator="between">
      <formula>0.6</formula>
      <formula>0.8</formula>
    </cfRule>
    <cfRule type="cellIs" dxfId="3756" priority="3045" operator="greaterThanOrEqual">
      <formula>0.9</formula>
    </cfRule>
  </conditionalFormatting>
  <conditionalFormatting sqref="AD17">
    <cfRule type="iconSet" priority="3036">
      <iconSet iconSet="4Arrows" showValue="0">
        <cfvo type="percent" val="0"/>
        <cfvo type="num" val="0.6"/>
        <cfvo type="num" val="0.8"/>
        <cfvo type="num" val="0.9"/>
      </iconSet>
    </cfRule>
    <cfRule type="cellIs" dxfId="3755" priority="3037" operator="lessThan">
      <formula>0.6</formula>
    </cfRule>
    <cfRule type="cellIs" dxfId="3754" priority="3038" operator="between">
      <formula>0.8</formula>
      <formula>0.899999999999999</formula>
    </cfRule>
    <cfRule type="cellIs" dxfId="3753" priority="3039" operator="between">
      <formula>0.6</formula>
      <formula>0.8</formula>
    </cfRule>
    <cfRule type="cellIs" dxfId="3752" priority="3040" operator="greaterThanOrEqual">
      <formula>0.9</formula>
    </cfRule>
  </conditionalFormatting>
  <conditionalFormatting sqref="AH17">
    <cfRule type="iconSet" priority="3031">
      <iconSet iconSet="4Arrows" showValue="0">
        <cfvo type="percent" val="0"/>
        <cfvo type="num" val="0.6"/>
        <cfvo type="num" val="0.8"/>
        <cfvo type="num" val="0.9"/>
      </iconSet>
    </cfRule>
    <cfRule type="cellIs" dxfId="3751" priority="3032" operator="lessThan">
      <formula>0.6</formula>
    </cfRule>
    <cfRule type="cellIs" dxfId="3750" priority="3033" operator="between">
      <formula>0.8</formula>
      <formula>0.899999999999999</formula>
    </cfRule>
    <cfRule type="cellIs" dxfId="3749" priority="3034" operator="between">
      <formula>0.6</formula>
      <formula>0.8</formula>
    </cfRule>
    <cfRule type="cellIs" dxfId="3748" priority="3035" operator="greaterThanOrEqual">
      <formula>0.9</formula>
    </cfRule>
  </conditionalFormatting>
  <conditionalFormatting sqref="AL17">
    <cfRule type="iconSet" priority="3026">
      <iconSet iconSet="4Arrows" showValue="0">
        <cfvo type="percent" val="0"/>
        <cfvo type="num" val="0.6"/>
        <cfvo type="num" val="0.8"/>
        <cfvo type="num" val="0.9"/>
      </iconSet>
    </cfRule>
    <cfRule type="cellIs" dxfId="3747" priority="3027" operator="lessThan">
      <formula>0.6</formula>
    </cfRule>
    <cfRule type="cellIs" dxfId="3746" priority="3028" operator="between">
      <formula>0.8</formula>
      <formula>0.899999999999999</formula>
    </cfRule>
    <cfRule type="cellIs" dxfId="3745" priority="3029" operator="between">
      <formula>0.6</formula>
      <formula>0.8</formula>
    </cfRule>
    <cfRule type="cellIs" dxfId="3744" priority="3030" operator="greaterThanOrEqual">
      <formula>0.9</formula>
    </cfRule>
  </conditionalFormatting>
  <conditionalFormatting sqref="AP17">
    <cfRule type="iconSet" priority="3021">
      <iconSet iconSet="4Arrows" showValue="0">
        <cfvo type="percent" val="0"/>
        <cfvo type="num" val="0.6"/>
        <cfvo type="num" val="0.8"/>
        <cfvo type="num" val="0.9"/>
      </iconSet>
    </cfRule>
    <cfRule type="cellIs" dxfId="3743" priority="3022" operator="lessThan">
      <formula>0.6</formula>
    </cfRule>
    <cfRule type="cellIs" dxfId="3742" priority="3023" operator="between">
      <formula>0.8</formula>
      <formula>0.899999999999999</formula>
    </cfRule>
    <cfRule type="cellIs" dxfId="3741" priority="3024" operator="between">
      <formula>0.6</formula>
      <formula>0.8</formula>
    </cfRule>
    <cfRule type="cellIs" dxfId="3740" priority="3025" operator="greaterThanOrEqual">
      <formula>0.9</formula>
    </cfRule>
  </conditionalFormatting>
  <conditionalFormatting sqref="AD19:AD20 AD22:AD24">
    <cfRule type="iconSet" priority="3016">
      <iconSet iconSet="4Arrows" showValue="0">
        <cfvo type="percent" val="0"/>
        <cfvo type="num" val="0.6"/>
        <cfvo type="num" val="0.8"/>
        <cfvo type="num" val="0.9"/>
      </iconSet>
    </cfRule>
    <cfRule type="cellIs" dxfId="3739" priority="3017" operator="lessThan">
      <formula>0.6</formula>
    </cfRule>
    <cfRule type="cellIs" dxfId="3738" priority="3018" operator="between">
      <formula>0.8</formula>
      <formula>0.899999999999999</formula>
    </cfRule>
    <cfRule type="cellIs" dxfId="3737" priority="3019" operator="between">
      <formula>0.6</formula>
      <formula>0.8</formula>
    </cfRule>
    <cfRule type="cellIs" dxfId="3736" priority="3020" operator="greaterThanOrEqual">
      <formula>0.9</formula>
    </cfRule>
  </conditionalFormatting>
  <conditionalFormatting sqref="AH19:AH20 AH22:AH24">
    <cfRule type="iconSet" priority="3011">
      <iconSet iconSet="4Arrows" showValue="0">
        <cfvo type="percent" val="0"/>
        <cfvo type="num" val="0.6"/>
        <cfvo type="num" val="0.8"/>
        <cfvo type="num" val="0.9"/>
      </iconSet>
    </cfRule>
    <cfRule type="cellIs" dxfId="3735" priority="3012" operator="lessThan">
      <formula>0.6</formula>
    </cfRule>
    <cfRule type="cellIs" dxfId="3734" priority="3013" operator="between">
      <formula>0.8</formula>
      <formula>0.899999999999999</formula>
    </cfRule>
    <cfRule type="cellIs" dxfId="3733" priority="3014" operator="between">
      <formula>0.6</formula>
      <formula>0.8</formula>
    </cfRule>
    <cfRule type="cellIs" dxfId="3732" priority="3015" operator="greaterThanOrEqual">
      <formula>0.9</formula>
    </cfRule>
  </conditionalFormatting>
  <conditionalFormatting sqref="AL19:AL20 AL22:AL24">
    <cfRule type="iconSet" priority="3006">
      <iconSet iconSet="4Arrows" showValue="0">
        <cfvo type="percent" val="0"/>
        <cfvo type="num" val="0.6"/>
        <cfvo type="num" val="0.8"/>
        <cfvo type="num" val="0.9"/>
      </iconSet>
    </cfRule>
    <cfRule type="cellIs" dxfId="3731" priority="3007" operator="lessThan">
      <formula>0.6</formula>
    </cfRule>
    <cfRule type="cellIs" dxfId="3730" priority="3008" operator="between">
      <formula>0.8</formula>
      <formula>0.899999999999999</formula>
    </cfRule>
    <cfRule type="cellIs" dxfId="3729" priority="3009" operator="between">
      <formula>0.6</formula>
      <formula>0.8</formula>
    </cfRule>
    <cfRule type="cellIs" dxfId="3728" priority="3010" operator="greaterThanOrEqual">
      <formula>0.9</formula>
    </cfRule>
  </conditionalFormatting>
  <conditionalFormatting sqref="AP19:AP20 AP22:AP24">
    <cfRule type="iconSet" priority="3001">
      <iconSet iconSet="4Arrows" showValue="0">
        <cfvo type="percent" val="0"/>
        <cfvo type="num" val="0.6"/>
        <cfvo type="num" val="0.8"/>
        <cfvo type="num" val="0.9"/>
      </iconSet>
    </cfRule>
    <cfRule type="cellIs" dxfId="3727" priority="3002" operator="lessThan">
      <formula>0.6</formula>
    </cfRule>
    <cfRule type="cellIs" dxfId="3726" priority="3003" operator="between">
      <formula>0.8</formula>
      <formula>0.899999999999999</formula>
    </cfRule>
    <cfRule type="cellIs" dxfId="3725" priority="3004" operator="between">
      <formula>0.6</formula>
      <formula>0.8</formula>
    </cfRule>
    <cfRule type="cellIs" dxfId="3724" priority="3005" operator="greaterThanOrEqual">
      <formula>0.9</formula>
    </cfRule>
  </conditionalFormatting>
  <conditionalFormatting sqref="Y30">
    <cfRule type="iconSet" priority="2996">
      <iconSet iconSet="4Arrows" showValue="0">
        <cfvo type="percent" val="0"/>
        <cfvo type="num" val="0.6"/>
        <cfvo type="num" val="0.8"/>
        <cfvo type="num" val="0.9"/>
      </iconSet>
    </cfRule>
    <cfRule type="cellIs" dxfId="3723" priority="2997" operator="lessThan">
      <formula>0.6</formula>
    </cfRule>
    <cfRule type="cellIs" dxfId="3722" priority="2998" operator="between">
      <formula>0.8</formula>
      <formula>0.899999999999999</formula>
    </cfRule>
    <cfRule type="cellIs" dxfId="3721" priority="2999" operator="between">
      <formula>0.6</formula>
      <formula>0.8</formula>
    </cfRule>
    <cfRule type="cellIs" dxfId="3720" priority="3000" operator="greaterThanOrEqual">
      <formula>0.9</formula>
    </cfRule>
  </conditionalFormatting>
  <conditionalFormatting sqref="AD30">
    <cfRule type="iconSet" priority="2991">
      <iconSet iconSet="4Arrows" showValue="0">
        <cfvo type="percent" val="0"/>
        <cfvo type="num" val="0.6"/>
        <cfvo type="num" val="0.8"/>
        <cfvo type="num" val="0.9"/>
      </iconSet>
    </cfRule>
    <cfRule type="cellIs" dxfId="3719" priority="2992" operator="lessThan">
      <formula>0.6</formula>
    </cfRule>
    <cfRule type="cellIs" dxfId="3718" priority="2993" operator="between">
      <formula>0.8</formula>
      <formula>0.899999999999999</formula>
    </cfRule>
    <cfRule type="cellIs" dxfId="3717" priority="2994" operator="between">
      <formula>0.6</formula>
      <formula>0.8</formula>
    </cfRule>
    <cfRule type="cellIs" dxfId="3716" priority="2995" operator="greaterThanOrEqual">
      <formula>0.9</formula>
    </cfRule>
  </conditionalFormatting>
  <conditionalFormatting sqref="AH30">
    <cfRule type="iconSet" priority="2986">
      <iconSet iconSet="4Arrows" showValue="0">
        <cfvo type="percent" val="0"/>
        <cfvo type="num" val="0.6"/>
        <cfvo type="num" val="0.8"/>
        <cfvo type="num" val="0.9"/>
      </iconSet>
    </cfRule>
    <cfRule type="cellIs" dxfId="3715" priority="2987" operator="lessThan">
      <formula>0.6</formula>
    </cfRule>
    <cfRule type="cellIs" dxfId="3714" priority="2988" operator="between">
      <formula>0.8</formula>
      <formula>0.899999999999999</formula>
    </cfRule>
    <cfRule type="cellIs" dxfId="3713" priority="2989" operator="between">
      <formula>0.6</formula>
      <formula>0.8</formula>
    </cfRule>
    <cfRule type="cellIs" dxfId="3712" priority="2990" operator="greaterThanOrEqual">
      <formula>0.9</formula>
    </cfRule>
  </conditionalFormatting>
  <conditionalFormatting sqref="AL30">
    <cfRule type="iconSet" priority="2981">
      <iconSet iconSet="4Arrows" showValue="0">
        <cfvo type="percent" val="0"/>
        <cfvo type="num" val="0.6"/>
        <cfvo type="num" val="0.8"/>
        <cfvo type="num" val="0.9"/>
      </iconSet>
    </cfRule>
    <cfRule type="cellIs" dxfId="3711" priority="2982" operator="lessThan">
      <formula>0.6</formula>
    </cfRule>
    <cfRule type="cellIs" dxfId="3710" priority="2983" operator="between">
      <formula>0.8</formula>
      <formula>0.899999999999999</formula>
    </cfRule>
    <cfRule type="cellIs" dxfId="3709" priority="2984" operator="between">
      <formula>0.6</formula>
      <formula>0.8</formula>
    </cfRule>
    <cfRule type="cellIs" dxfId="3708" priority="2985" operator="greaterThanOrEqual">
      <formula>0.9</formula>
    </cfRule>
  </conditionalFormatting>
  <conditionalFormatting sqref="AP30">
    <cfRule type="iconSet" priority="2976">
      <iconSet iconSet="4Arrows" showValue="0">
        <cfvo type="percent" val="0"/>
        <cfvo type="num" val="0.6"/>
        <cfvo type="num" val="0.8"/>
        <cfvo type="num" val="0.9"/>
      </iconSet>
    </cfRule>
    <cfRule type="cellIs" dxfId="3707" priority="2977" operator="lessThan">
      <formula>0.6</formula>
    </cfRule>
    <cfRule type="cellIs" dxfId="3706" priority="2978" operator="between">
      <formula>0.8</formula>
      <formula>0.899999999999999</formula>
    </cfRule>
    <cfRule type="cellIs" dxfId="3705" priority="2979" operator="between">
      <formula>0.6</formula>
      <formula>0.8</formula>
    </cfRule>
    <cfRule type="cellIs" dxfId="3704" priority="2980" operator="greaterThanOrEqual">
      <formula>0.9</formula>
    </cfRule>
  </conditionalFormatting>
  <conditionalFormatting sqref="J270">
    <cfRule type="iconSet" priority="2971">
      <iconSet iconSet="4Arrows" showValue="0">
        <cfvo type="percent" val="0"/>
        <cfvo type="num" val="0.6"/>
        <cfvo type="num" val="0.8"/>
        <cfvo type="num" val="0.9"/>
      </iconSet>
    </cfRule>
    <cfRule type="cellIs" dxfId="3703" priority="2972" operator="lessThan">
      <formula>0.6</formula>
    </cfRule>
    <cfRule type="cellIs" dxfId="3702" priority="2973" operator="between">
      <formula>0.8</formula>
      <formula>0.899999999999999</formula>
    </cfRule>
    <cfRule type="cellIs" dxfId="3701" priority="2974" operator="between">
      <formula>0.6</formula>
      <formula>0.8</formula>
    </cfRule>
    <cfRule type="cellIs" dxfId="3700" priority="2975" operator="greaterThanOrEqual">
      <formula>0.9</formula>
    </cfRule>
  </conditionalFormatting>
  <conditionalFormatting sqref="J275">
    <cfRule type="iconSet" priority="2966">
      <iconSet iconSet="4Arrows" showValue="0">
        <cfvo type="percent" val="0"/>
        <cfvo type="num" val="0.6"/>
        <cfvo type="num" val="0.8"/>
        <cfvo type="num" val="0.9"/>
      </iconSet>
    </cfRule>
    <cfRule type="cellIs" dxfId="3699" priority="2967" operator="lessThan">
      <formula>0.6</formula>
    </cfRule>
    <cfRule type="cellIs" dxfId="3698" priority="2968" operator="between">
      <formula>0.8</formula>
      <formula>0.899999999999999</formula>
    </cfRule>
    <cfRule type="cellIs" dxfId="3697" priority="2969" operator="between">
      <formula>0.6</formula>
      <formula>0.8</formula>
    </cfRule>
    <cfRule type="cellIs" dxfId="3696" priority="2970" operator="greaterThanOrEqual">
      <formula>0.9</formula>
    </cfRule>
  </conditionalFormatting>
  <conditionalFormatting sqref="K270">
    <cfRule type="iconSet" priority="2961">
      <iconSet iconSet="4Arrows" showValue="0">
        <cfvo type="percent" val="0"/>
        <cfvo type="num" val="0.6"/>
        <cfvo type="num" val="0.8"/>
        <cfvo type="num" val="0.9"/>
      </iconSet>
    </cfRule>
    <cfRule type="cellIs" dxfId="3695" priority="2962" operator="lessThan">
      <formula>0.6</formula>
    </cfRule>
    <cfRule type="cellIs" dxfId="3694" priority="2963" operator="between">
      <formula>0.8</formula>
      <formula>0.899999999999999</formula>
    </cfRule>
    <cfRule type="cellIs" dxfId="3693" priority="2964" operator="between">
      <formula>0.6</formula>
      <formula>0.8</formula>
    </cfRule>
    <cfRule type="cellIs" dxfId="3692" priority="2965" operator="greaterThanOrEqual">
      <formula>0.9</formula>
    </cfRule>
  </conditionalFormatting>
  <conditionalFormatting sqref="O270">
    <cfRule type="iconSet" priority="2956">
      <iconSet iconSet="4Arrows" showValue="0">
        <cfvo type="percent" val="0"/>
        <cfvo type="num" val="0.6"/>
        <cfvo type="num" val="0.8"/>
        <cfvo type="num" val="0.9"/>
      </iconSet>
    </cfRule>
    <cfRule type="cellIs" dxfId="3691" priority="2957" operator="lessThan">
      <formula>0.6</formula>
    </cfRule>
    <cfRule type="cellIs" dxfId="3690" priority="2958" operator="between">
      <formula>0.8</formula>
      <formula>0.899999999999999</formula>
    </cfRule>
    <cfRule type="cellIs" dxfId="3689" priority="2959" operator="between">
      <formula>0.6</formula>
      <formula>0.8</formula>
    </cfRule>
    <cfRule type="cellIs" dxfId="3688" priority="2960" operator="greaterThanOrEqual">
      <formula>0.9</formula>
    </cfRule>
  </conditionalFormatting>
  <conditionalFormatting sqref="X275">
    <cfRule type="iconSet" priority="2951">
      <iconSet iconSet="4Arrows" showValue="0">
        <cfvo type="percent" val="0"/>
        <cfvo type="num" val="0.6"/>
        <cfvo type="num" val="0.8"/>
        <cfvo type="num" val="0.9"/>
      </iconSet>
    </cfRule>
    <cfRule type="cellIs" dxfId="3687" priority="2952" operator="lessThan">
      <formula>0.6</formula>
    </cfRule>
    <cfRule type="cellIs" dxfId="3686" priority="2953" operator="between">
      <formula>0.8</formula>
      <formula>0.899999999999999</formula>
    </cfRule>
    <cfRule type="cellIs" dxfId="3685" priority="2954" operator="between">
      <formula>0.6</formula>
      <formula>0.8</formula>
    </cfRule>
    <cfRule type="cellIs" dxfId="3684" priority="2955" operator="greaterThanOrEqual">
      <formula>0.9</formula>
    </cfRule>
  </conditionalFormatting>
  <conditionalFormatting sqref="T275">
    <cfRule type="iconSet" priority="2946">
      <iconSet iconSet="4Arrows" showValue="0">
        <cfvo type="percent" val="0"/>
        <cfvo type="num" val="0.6"/>
        <cfvo type="num" val="0.8"/>
        <cfvo type="num" val="0.9"/>
      </iconSet>
    </cfRule>
    <cfRule type="cellIs" dxfId="3683" priority="2947" operator="lessThan">
      <formula>0.6</formula>
    </cfRule>
    <cfRule type="cellIs" dxfId="3682" priority="2948" operator="between">
      <formula>0.8</formula>
      <formula>0.899999999999999</formula>
    </cfRule>
    <cfRule type="cellIs" dxfId="3681" priority="2949" operator="between">
      <formula>0.6</formula>
      <formula>0.8</formula>
    </cfRule>
    <cfRule type="cellIs" dxfId="3680" priority="2950" operator="greaterThanOrEqual">
      <formula>0.9</formula>
    </cfRule>
  </conditionalFormatting>
  <conditionalFormatting sqref="J276">
    <cfRule type="iconSet" priority="2941">
      <iconSet iconSet="4Arrows" showValue="0">
        <cfvo type="percent" val="0"/>
        <cfvo type="num" val="0.6"/>
        <cfvo type="num" val="0.8"/>
        <cfvo type="num" val="0.9"/>
      </iconSet>
    </cfRule>
    <cfRule type="cellIs" dxfId="3679" priority="2942" operator="lessThan">
      <formula>0.6</formula>
    </cfRule>
    <cfRule type="cellIs" dxfId="3678" priority="2943" operator="between">
      <formula>0.8</formula>
      <formula>0.899999999999999</formula>
    </cfRule>
    <cfRule type="cellIs" dxfId="3677" priority="2944" operator="between">
      <formula>0.6</formula>
      <formula>0.8</formula>
    </cfRule>
    <cfRule type="cellIs" dxfId="3676" priority="2945" operator="greaterThanOrEqual">
      <formula>0.9</formula>
    </cfRule>
  </conditionalFormatting>
  <conditionalFormatting sqref="AO275">
    <cfRule type="iconSet" priority="2936">
      <iconSet iconSet="4Arrows" showValue="0">
        <cfvo type="percent" val="0"/>
        <cfvo type="num" val="0.6"/>
        <cfvo type="num" val="0.8"/>
        <cfvo type="num" val="0.9"/>
      </iconSet>
    </cfRule>
    <cfRule type="cellIs" dxfId="3675" priority="2937" operator="lessThan">
      <formula>0.6</formula>
    </cfRule>
    <cfRule type="cellIs" dxfId="3674" priority="2938" operator="between">
      <formula>0.8</formula>
      <formula>0.899999999999999</formula>
    </cfRule>
    <cfRule type="cellIs" dxfId="3673" priority="2939" operator="between">
      <formula>0.6</formula>
      <formula>0.8</formula>
    </cfRule>
    <cfRule type="cellIs" dxfId="3672" priority="2940" operator="greaterThanOrEqual">
      <formula>0.9</formula>
    </cfRule>
  </conditionalFormatting>
  <conditionalFormatting sqref="AS275">
    <cfRule type="iconSet" priority="2931">
      <iconSet iconSet="4Arrows" showValue="0">
        <cfvo type="percent" val="0"/>
        <cfvo type="num" val="0.6"/>
        <cfvo type="num" val="0.8"/>
        <cfvo type="num" val="0.9"/>
      </iconSet>
    </cfRule>
    <cfRule type="cellIs" dxfId="3671" priority="2932" operator="lessThan">
      <formula>0.6</formula>
    </cfRule>
    <cfRule type="cellIs" dxfId="3670" priority="2933" operator="between">
      <formula>0.8</formula>
      <formula>0.899999999999999</formula>
    </cfRule>
    <cfRule type="cellIs" dxfId="3669" priority="2934" operator="between">
      <formula>0.6</formula>
      <formula>0.8</formula>
    </cfRule>
    <cfRule type="cellIs" dxfId="3668" priority="2935" operator="greaterThanOrEqual">
      <formula>0.9</formula>
    </cfRule>
  </conditionalFormatting>
  <conditionalFormatting sqref="J281">
    <cfRule type="iconSet" priority="2916">
      <iconSet iconSet="4Arrows" showValue="0">
        <cfvo type="percent" val="0"/>
        <cfvo type="num" val="0.6"/>
        <cfvo type="num" val="0.8"/>
        <cfvo type="num" val="0.9"/>
      </iconSet>
    </cfRule>
    <cfRule type="cellIs" dxfId="3667" priority="2917" operator="lessThan">
      <formula>0.6</formula>
    </cfRule>
    <cfRule type="cellIs" dxfId="3666" priority="2918" operator="between">
      <formula>0.8</formula>
      <formula>0.899999999999999</formula>
    </cfRule>
    <cfRule type="cellIs" dxfId="3665" priority="2919" operator="between">
      <formula>0.6</formula>
      <formula>0.8</formula>
    </cfRule>
    <cfRule type="cellIs" dxfId="3664" priority="2920" operator="greaterThanOrEqual">
      <formula>0.9</formula>
    </cfRule>
  </conditionalFormatting>
  <conditionalFormatting sqref="J286">
    <cfRule type="iconSet" priority="2911">
      <iconSet iconSet="4Arrows" showValue="0">
        <cfvo type="percent" val="0"/>
        <cfvo type="num" val="0.6"/>
        <cfvo type="num" val="0.8"/>
        <cfvo type="num" val="0.9"/>
      </iconSet>
    </cfRule>
    <cfRule type="cellIs" dxfId="3663" priority="2912" operator="lessThan">
      <formula>0.6</formula>
    </cfRule>
    <cfRule type="cellIs" dxfId="3662" priority="2913" operator="between">
      <formula>0.8</formula>
      <formula>0.899999999999999</formula>
    </cfRule>
    <cfRule type="cellIs" dxfId="3661" priority="2914" operator="between">
      <formula>0.6</formula>
      <formula>0.8</formula>
    </cfRule>
    <cfRule type="cellIs" dxfId="3660" priority="2915" operator="greaterThanOrEqual">
      <formula>0.9</formula>
    </cfRule>
  </conditionalFormatting>
  <conditionalFormatting sqref="J288">
    <cfRule type="iconSet" priority="2906">
      <iconSet iconSet="4Arrows" showValue="0">
        <cfvo type="percent" val="0"/>
        <cfvo type="num" val="0.6"/>
        <cfvo type="num" val="0.8"/>
        <cfvo type="num" val="0.9"/>
      </iconSet>
    </cfRule>
    <cfRule type="cellIs" dxfId="3659" priority="2907" operator="lessThan">
      <formula>0.6</formula>
    </cfRule>
    <cfRule type="cellIs" dxfId="3658" priority="2908" operator="between">
      <formula>0.8</formula>
      <formula>0.899999999999999</formula>
    </cfRule>
    <cfRule type="cellIs" dxfId="3657" priority="2909" operator="between">
      <formula>0.6</formula>
      <formula>0.8</formula>
    </cfRule>
    <cfRule type="cellIs" dxfId="3656" priority="2910" operator="greaterThanOrEqual">
      <formula>0.9</formula>
    </cfRule>
  </conditionalFormatting>
  <conditionalFormatting sqref="K281">
    <cfRule type="iconSet" priority="2901">
      <iconSet iconSet="4Arrows" showValue="0">
        <cfvo type="percent" val="0"/>
        <cfvo type="num" val="0.6"/>
        <cfvo type="num" val="0.8"/>
        <cfvo type="num" val="0.9"/>
      </iconSet>
    </cfRule>
    <cfRule type="cellIs" dxfId="3655" priority="2902" operator="lessThan">
      <formula>0.6</formula>
    </cfRule>
    <cfRule type="cellIs" dxfId="3654" priority="2903" operator="between">
      <formula>0.8</formula>
      <formula>0.899999999999999</formula>
    </cfRule>
    <cfRule type="cellIs" dxfId="3653" priority="2904" operator="between">
      <formula>0.6</formula>
      <formula>0.8</formula>
    </cfRule>
    <cfRule type="cellIs" dxfId="3652" priority="2905" operator="greaterThanOrEqual">
      <formula>0.9</formula>
    </cfRule>
  </conditionalFormatting>
  <conditionalFormatting sqref="O281">
    <cfRule type="iconSet" priority="2896">
      <iconSet iconSet="4Arrows" showValue="0">
        <cfvo type="percent" val="0"/>
        <cfvo type="num" val="0.6"/>
        <cfvo type="num" val="0.8"/>
        <cfvo type="num" val="0.9"/>
      </iconSet>
    </cfRule>
    <cfRule type="cellIs" dxfId="3651" priority="2897" operator="lessThan">
      <formula>0.6</formula>
    </cfRule>
    <cfRule type="cellIs" dxfId="3650" priority="2898" operator="between">
      <formula>0.8</formula>
      <formula>0.899999999999999</formula>
    </cfRule>
    <cfRule type="cellIs" dxfId="3649" priority="2899" operator="between">
      <formula>0.6</formula>
      <formula>0.8</formula>
    </cfRule>
    <cfRule type="cellIs" dxfId="3648" priority="2900" operator="greaterThanOrEqual">
      <formula>0.9</formula>
    </cfRule>
  </conditionalFormatting>
  <conditionalFormatting sqref="X286">
    <cfRule type="iconSet" priority="2891">
      <iconSet iconSet="4Arrows" showValue="0">
        <cfvo type="percent" val="0"/>
        <cfvo type="num" val="0.6"/>
        <cfvo type="num" val="0.8"/>
        <cfvo type="num" val="0.9"/>
      </iconSet>
    </cfRule>
    <cfRule type="cellIs" dxfId="3647" priority="2892" operator="lessThan">
      <formula>0.6</formula>
    </cfRule>
    <cfRule type="cellIs" dxfId="3646" priority="2893" operator="between">
      <formula>0.8</formula>
      <formula>0.899999999999999</formula>
    </cfRule>
    <cfRule type="cellIs" dxfId="3645" priority="2894" operator="between">
      <formula>0.6</formula>
      <formula>0.8</formula>
    </cfRule>
    <cfRule type="cellIs" dxfId="3644" priority="2895" operator="greaterThanOrEqual">
      <formula>0.9</formula>
    </cfRule>
  </conditionalFormatting>
  <conditionalFormatting sqref="T286">
    <cfRule type="iconSet" priority="2886">
      <iconSet iconSet="4Arrows" showValue="0">
        <cfvo type="percent" val="0"/>
        <cfvo type="num" val="0.6"/>
        <cfvo type="num" val="0.8"/>
        <cfvo type="num" val="0.9"/>
      </iconSet>
    </cfRule>
    <cfRule type="cellIs" dxfId="3643" priority="2887" operator="lessThan">
      <formula>0.6</formula>
    </cfRule>
    <cfRule type="cellIs" dxfId="3642" priority="2888" operator="between">
      <formula>0.8</formula>
      <formula>0.899999999999999</formula>
    </cfRule>
    <cfRule type="cellIs" dxfId="3641" priority="2889" operator="between">
      <formula>0.6</formula>
      <formula>0.8</formula>
    </cfRule>
    <cfRule type="cellIs" dxfId="3640" priority="2890" operator="greaterThanOrEqual">
      <formula>0.9</formula>
    </cfRule>
  </conditionalFormatting>
  <conditionalFormatting sqref="J293">
    <cfRule type="iconSet" priority="2866">
      <iconSet iconSet="4Arrows" showValue="0">
        <cfvo type="percent" val="0"/>
        <cfvo type="num" val="0.6"/>
        <cfvo type="num" val="0.8"/>
        <cfvo type="num" val="0.9"/>
      </iconSet>
    </cfRule>
    <cfRule type="cellIs" dxfId="3639" priority="2867" operator="lessThan">
      <formula>0.6</formula>
    </cfRule>
    <cfRule type="cellIs" dxfId="3638" priority="2868" operator="between">
      <formula>0.8</formula>
      <formula>0.899999999999999</formula>
    </cfRule>
    <cfRule type="cellIs" dxfId="3637" priority="2869" operator="between">
      <formula>0.6</formula>
      <formula>0.8</formula>
    </cfRule>
    <cfRule type="cellIs" dxfId="3636" priority="2870" operator="greaterThanOrEqual">
      <formula>0.9</formula>
    </cfRule>
  </conditionalFormatting>
  <conditionalFormatting sqref="J298">
    <cfRule type="iconSet" priority="2861">
      <iconSet iconSet="4Arrows" showValue="0">
        <cfvo type="percent" val="0"/>
        <cfvo type="num" val="0.6"/>
        <cfvo type="num" val="0.8"/>
        <cfvo type="num" val="0.9"/>
      </iconSet>
    </cfRule>
    <cfRule type="cellIs" dxfId="3635" priority="2862" operator="lessThan">
      <formula>0.6</formula>
    </cfRule>
    <cfRule type="cellIs" dxfId="3634" priority="2863" operator="between">
      <formula>0.8</formula>
      <formula>0.899999999999999</formula>
    </cfRule>
    <cfRule type="cellIs" dxfId="3633" priority="2864" operator="between">
      <formula>0.6</formula>
      <formula>0.8</formula>
    </cfRule>
    <cfRule type="cellIs" dxfId="3632" priority="2865" operator="greaterThanOrEqual">
      <formula>0.9</formula>
    </cfRule>
  </conditionalFormatting>
  <conditionalFormatting sqref="J301">
    <cfRule type="iconSet" priority="2856">
      <iconSet iconSet="4Arrows" showValue="0">
        <cfvo type="percent" val="0"/>
        <cfvo type="num" val="0.6"/>
        <cfvo type="num" val="0.8"/>
        <cfvo type="num" val="0.9"/>
      </iconSet>
    </cfRule>
    <cfRule type="cellIs" dxfId="3631" priority="2857" operator="lessThan">
      <formula>0.6</formula>
    </cfRule>
    <cfRule type="cellIs" dxfId="3630" priority="2858" operator="between">
      <formula>0.8</formula>
      <formula>0.899999999999999</formula>
    </cfRule>
    <cfRule type="cellIs" dxfId="3629" priority="2859" operator="between">
      <formula>0.6</formula>
      <formula>0.8</formula>
    </cfRule>
    <cfRule type="cellIs" dxfId="3628" priority="2860" operator="greaterThanOrEqual">
      <formula>0.9</formula>
    </cfRule>
  </conditionalFormatting>
  <conditionalFormatting sqref="K293">
    <cfRule type="iconSet" priority="2851">
      <iconSet iconSet="4Arrows" showValue="0">
        <cfvo type="percent" val="0"/>
        <cfvo type="num" val="0.6"/>
        <cfvo type="num" val="0.8"/>
        <cfvo type="num" val="0.9"/>
      </iconSet>
    </cfRule>
    <cfRule type="cellIs" dxfId="3627" priority="2852" operator="lessThan">
      <formula>0.6</formula>
    </cfRule>
    <cfRule type="cellIs" dxfId="3626" priority="2853" operator="between">
      <formula>0.8</formula>
      <formula>0.899999999999999</formula>
    </cfRule>
    <cfRule type="cellIs" dxfId="3625" priority="2854" operator="between">
      <formula>0.6</formula>
      <formula>0.8</formula>
    </cfRule>
    <cfRule type="cellIs" dxfId="3624" priority="2855" operator="greaterThanOrEqual">
      <formula>0.9</formula>
    </cfRule>
  </conditionalFormatting>
  <conditionalFormatting sqref="O293">
    <cfRule type="iconSet" priority="2846">
      <iconSet iconSet="4Arrows" showValue="0">
        <cfvo type="percent" val="0"/>
        <cfvo type="num" val="0.6"/>
        <cfvo type="num" val="0.8"/>
        <cfvo type="num" val="0.9"/>
      </iconSet>
    </cfRule>
    <cfRule type="cellIs" dxfId="3623" priority="2847" operator="lessThan">
      <formula>0.6</formula>
    </cfRule>
    <cfRule type="cellIs" dxfId="3622" priority="2848" operator="between">
      <formula>0.8</formula>
      <formula>0.899999999999999</formula>
    </cfRule>
    <cfRule type="cellIs" dxfId="3621" priority="2849" operator="between">
      <formula>0.6</formula>
      <formula>0.8</formula>
    </cfRule>
    <cfRule type="cellIs" dxfId="3620" priority="2850" operator="greaterThanOrEqual">
      <formula>0.9</formula>
    </cfRule>
  </conditionalFormatting>
  <conditionalFormatting sqref="X298">
    <cfRule type="iconSet" priority="2841">
      <iconSet iconSet="4Arrows" showValue="0">
        <cfvo type="percent" val="0"/>
        <cfvo type="num" val="0.6"/>
        <cfvo type="num" val="0.8"/>
        <cfvo type="num" val="0.9"/>
      </iconSet>
    </cfRule>
    <cfRule type="cellIs" dxfId="3619" priority="2842" operator="lessThan">
      <formula>0.6</formula>
    </cfRule>
    <cfRule type="cellIs" dxfId="3618" priority="2843" operator="between">
      <formula>0.8</formula>
      <formula>0.899999999999999</formula>
    </cfRule>
    <cfRule type="cellIs" dxfId="3617" priority="2844" operator="between">
      <formula>0.6</formula>
      <formula>0.8</formula>
    </cfRule>
    <cfRule type="cellIs" dxfId="3616" priority="2845" operator="greaterThanOrEqual">
      <formula>0.9</formula>
    </cfRule>
  </conditionalFormatting>
  <conditionalFormatting sqref="T298">
    <cfRule type="iconSet" priority="2836">
      <iconSet iconSet="4Arrows" showValue="0">
        <cfvo type="percent" val="0"/>
        <cfvo type="num" val="0.6"/>
        <cfvo type="num" val="0.8"/>
        <cfvo type="num" val="0.9"/>
      </iconSet>
    </cfRule>
    <cfRule type="cellIs" dxfId="3615" priority="2837" operator="lessThan">
      <formula>0.6</formula>
    </cfRule>
    <cfRule type="cellIs" dxfId="3614" priority="2838" operator="between">
      <formula>0.8</formula>
      <formula>0.899999999999999</formula>
    </cfRule>
    <cfRule type="cellIs" dxfId="3613" priority="2839" operator="between">
      <formula>0.6</formula>
      <formula>0.8</formula>
    </cfRule>
    <cfRule type="cellIs" dxfId="3612" priority="2840" operator="greaterThanOrEqual">
      <formula>0.9</formula>
    </cfRule>
  </conditionalFormatting>
  <conditionalFormatting sqref="J299:J300">
    <cfRule type="iconSet" priority="2831">
      <iconSet iconSet="4Arrows" showValue="0">
        <cfvo type="percent" val="0"/>
        <cfvo type="num" val="0.6"/>
        <cfvo type="num" val="0.8"/>
        <cfvo type="num" val="0.9"/>
      </iconSet>
    </cfRule>
    <cfRule type="cellIs" dxfId="3611" priority="2832" operator="lessThan">
      <formula>0.6</formula>
    </cfRule>
    <cfRule type="cellIs" dxfId="3610" priority="2833" operator="between">
      <formula>0.8</formula>
      <formula>0.899999999999999</formula>
    </cfRule>
    <cfRule type="cellIs" dxfId="3609" priority="2834" operator="between">
      <formula>0.6</formula>
      <formula>0.8</formula>
    </cfRule>
    <cfRule type="cellIs" dxfId="3608" priority="2835" operator="greaterThanOrEqual">
      <formula>0.9</formula>
    </cfRule>
  </conditionalFormatting>
  <conditionalFormatting sqref="X299:X300">
    <cfRule type="iconSet" priority="2826">
      <iconSet iconSet="4Arrows" showValue="0">
        <cfvo type="percent" val="0"/>
        <cfvo type="num" val="0.6"/>
        <cfvo type="num" val="0.8"/>
        <cfvo type="num" val="0.9"/>
      </iconSet>
    </cfRule>
    <cfRule type="cellIs" dxfId="3607" priority="2827" operator="lessThan">
      <formula>0.6</formula>
    </cfRule>
    <cfRule type="cellIs" dxfId="3606" priority="2828" operator="between">
      <formula>0.8</formula>
      <formula>0.899999999999999</formula>
    </cfRule>
    <cfRule type="cellIs" dxfId="3605" priority="2829" operator="between">
      <formula>0.6</formula>
      <formula>0.8</formula>
    </cfRule>
    <cfRule type="cellIs" dxfId="3604" priority="2830" operator="greaterThanOrEqual">
      <formula>0.9</formula>
    </cfRule>
  </conditionalFormatting>
  <conditionalFormatting sqref="T299:T300">
    <cfRule type="iconSet" priority="2821">
      <iconSet iconSet="4Arrows" showValue="0">
        <cfvo type="percent" val="0"/>
        <cfvo type="num" val="0.6"/>
        <cfvo type="num" val="0.8"/>
        <cfvo type="num" val="0.9"/>
      </iconSet>
    </cfRule>
    <cfRule type="cellIs" dxfId="3603" priority="2822" operator="lessThan">
      <formula>0.6</formula>
    </cfRule>
    <cfRule type="cellIs" dxfId="3602" priority="2823" operator="between">
      <formula>0.8</formula>
      <formula>0.899999999999999</formula>
    </cfRule>
    <cfRule type="cellIs" dxfId="3601" priority="2824" operator="between">
      <formula>0.6</formula>
      <formula>0.8</formula>
    </cfRule>
    <cfRule type="cellIs" dxfId="3600" priority="2825" operator="greaterThanOrEqual">
      <formula>0.9</formula>
    </cfRule>
  </conditionalFormatting>
  <conditionalFormatting sqref="AO287">
    <cfRule type="iconSet" priority="2796">
      <iconSet iconSet="4Arrows" showValue="0">
        <cfvo type="percent" val="0"/>
        <cfvo type="num" val="0.6"/>
        <cfvo type="num" val="0.8"/>
        <cfvo type="num" val="0.9"/>
      </iconSet>
    </cfRule>
    <cfRule type="cellIs" dxfId="3599" priority="2797" operator="lessThan">
      <formula>0.6</formula>
    </cfRule>
    <cfRule type="cellIs" dxfId="3598" priority="2798" operator="between">
      <formula>0.8</formula>
      <formula>0.899999999999999</formula>
    </cfRule>
    <cfRule type="cellIs" dxfId="3597" priority="2799" operator="between">
      <formula>0.6</formula>
      <formula>0.8</formula>
    </cfRule>
    <cfRule type="cellIs" dxfId="3596" priority="2800" operator="greaterThanOrEqual">
      <formula>0.9</formula>
    </cfRule>
  </conditionalFormatting>
  <conditionalFormatting sqref="AS287">
    <cfRule type="iconSet" priority="2791">
      <iconSet iconSet="4Arrows" showValue="0">
        <cfvo type="percent" val="0"/>
        <cfvo type="num" val="0.6"/>
        <cfvo type="num" val="0.8"/>
        <cfvo type="num" val="0.9"/>
      </iconSet>
    </cfRule>
    <cfRule type="cellIs" dxfId="3595" priority="2792" operator="lessThan">
      <formula>0.6</formula>
    </cfRule>
    <cfRule type="cellIs" dxfId="3594" priority="2793" operator="between">
      <formula>0.8</formula>
      <formula>0.899999999999999</formula>
    </cfRule>
    <cfRule type="cellIs" dxfId="3593" priority="2794" operator="between">
      <formula>0.6</formula>
      <formula>0.8</formula>
    </cfRule>
    <cfRule type="cellIs" dxfId="3592" priority="2795" operator="greaterThanOrEqual">
      <formula>0.9</formula>
    </cfRule>
  </conditionalFormatting>
  <conditionalFormatting sqref="AO298:AO300">
    <cfRule type="iconSet" priority="2776">
      <iconSet iconSet="4Arrows" showValue="0">
        <cfvo type="percent" val="0"/>
        <cfvo type="num" val="0.6"/>
        <cfvo type="num" val="0.8"/>
        <cfvo type="num" val="0.9"/>
      </iconSet>
    </cfRule>
    <cfRule type="cellIs" dxfId="3591" priority="2777" operator="lessThan">
      <formula>0.6</formula>
    </cfRule>
    <cfRule type="cellIs" dxfId="3590" priority="2778" operator="between">
      <formula>0.8</formula>
      <formula>0.899999999999999</formula>
    </cfRule>
    <cfRule type="cellIs" dxfId="3589" priority="2779" operator="between">
      <formula>0.6</formula>
      <formula>0.8</formula>
    </cfRule>
    <cfRule type="cellIs" dxfId="3588" priority="2780" operator="greaterThanOrEqual">
      <formula>0.9</formula>
    </cfRule>
  </conditionalFormatting>
  <conditionalFormatting sqref="AS298:AS300">
    <cfRule type="iconSet" priority="2771">
      <iconSet iconSet="4Arrows" showValue="0">
        <cfvo type="percent" val="0"/>
        <cfvo type="num" val="0.6"/>
        <cfvo type="num" val="0.8"/>
        <cfvo type="num" val="0.9"/>
      </iconSet>
    </cfRule>
    <cfRule type="cellIs" dxfId="3587" priority="2772" operator="lessThan">
      <formula>0.6</formula>
    </cfRule>
    <cfRule type="cellIs" dxfId="3586" priority="2773" operator="between">
      <formula>0.8</formula>
      <formula>0.899999999999999</formula>
    </cfRule>
    <cfRule type="cellIs" dxfId="3585" priority="2774" operator="between">
      <formula>0.6</formula>
      <formula>0.8</formula>
    </cfRule>
    <cfRule type="cellIs" dxfId="3584" priority="2775" operator="greaterThanOrEqual">
      <formula>0.9</formula>
    </cfRule>
  </conditionalFormatting>
  <conditionalFormatting sqref="AW298:AW300 BA298:BA300">
    <cfRule type="iconSet" priority="2766">
      <iconSet iconSet="4Arrows" showValue="0">
        <cfvo type="percent" val="0"/>
        <cfvo type="num" val="0.6"/>
        <cfvo type="num" val="0.8"/>
        <cfvo type="num" val="0.9"/>
      </iconSet>
    </cfRule>
    <cfRule type="cellIs" dxfId="3583" priority="2767" operator="lessThan">
      <formula>0.6</formula>
    </cfRule>
    <cfRule type="cellIs" dxfId="3582" priority="2768" operator="between">
      <formula>0.8</formula>
      <formula>0.899999999999999</formula>
    </cfRule>
    <cfRule type="cellIs" dxfId="3581" priority="2769" operator="between">
      <formula>0.6</formula>
      <formula>0.8</formula>
    </cfRule>
    <cfRule type="cellIs" dxfId="3580" priority="2770" operator="greaterThanOrEqual">
      <formula>0.9</formula>
    </cfRule>
  </conditionalFormatting>
  <conditionalFormatting sqref="AO286">
    <cfRule type="iconSet" priority="2756">
      <iconSet iconSet="4Arrows" showValue="0">
        <cfvo type="percent" val="0"/>
        <cfvo type="num" val="0.6"/>
        <cfvo type="num" val="0.8"/>
        <cfvo type="num" val="0.9"/>
      </iconSet>
    </cfRule>
    <cfRule type="cellIs" dxfId="3579" priority="2757" operator="lessThan">
      <formula>0.6</formula>
    </cfRule>
    <cfRule type="cellIs" dxfId="3578" priority="2758" operator="between">
      <formula>0.8</formula>
      <formula>0.899999999999999</formula>
    </cfRule>
    <cfRule type="cellIs" dxfId="3577" priority="2759" operator="between">
      <formula>0.6</formula>
      <formula>0.8</formula>
    </cfRule>
    <cfRule type="cellIs" dxfId="3576" priority="2760" operator="greaterThanOrEqual">
      <formula>0.9</formula>
    </cfRule>
  </conditionalFormatting>
  <conditionalFormatting sqref="AS286">
    <cfRule type="iconSet" priority="2751">
      <iconSet iconSet="4Arrows" showValue="0">
        <cfvo type="percent" val="0"/>
        <cfvo type="num" val="0.6"/>
        <cfvo type="num" val="0.8"/>
        <cfvo type="num" val="0.9"/>
      </iconSet>
    </cfRule>
    <cfRule type="cellIs" dxfId="3575" priority="2752" operator="lessThan">
      <formula>0.6</formula>
    </cfRule>
    <cfRule type="cellIs" dxfId="3574" priority="2753" operator="between">
      <formula>0.8</formula>
      <formula>0.899999999999999</formula>
    </cfRule>
    <cfRule type="cellIs" dxfId="3573" priority="2754" operator="between">
      <formula>0.6</formula>
      <formula>0.8</formula>
    </cfRule>
    <cfRule type="cellIs" dxfId="3572" priority="2755" operator="greaterThanOrEqual">
      <formula>0.9</formula>
    </cfRule>
  </conditionalFormatting>
  <conditionalFormatting sqref="AW286:AW287 BA286:BA287">
    <cfRule type="iconSet" priority="2746">
      <iconSet iconSet="4Arrows" showValue="0">
        <cfvo type="percent" val="0"/>
        <cfvo type="num" val="0.6"/>
        <cfvo type="num" val="0.8"/>
        <cfvo type="num" val="0.9"/>
      </iconSet>
    </cfRule>
    <cfRule type="cellIs" dxfId="3571" priority="2747" operator="lessThan">
      <formula>0.6</formula>
    </cfRule>
    <cfRule type="cellIs" dxfId="3570" priority="2748" operator="between">
      <formula>0.8</formula>
      <formula>0.899999999999999</formula>
    </cfRule>
    <cfRule type="cellIs" dxfId="3569" priority="2749" operator="between">
      <formula>0.6</formula>
      <formula>0.8</formula>
    </cfRule>
    <cfRule type="cellIs" dxfId="3568" priority="2750" operator="greaterThanOrEqual">
      <formula>0.9</formula>
    </cfRule>
  </conditionalFormatting>
  <conditionalFormatting sqref="Y234 Y236:Y237 Y242:Y243">
    <cfRule type="iconSet" priority="2716">
      <iconSet iconSet="4Arrows" showValue="0">
        <cfvo type="percent" val="0"/>
        <cfvo type="num" val="0.6"/>
        <cfvo type="num" val="0.8"/>
        <cfvo type="num" val="0.9"/>
      </iconSet>
    </cfRule>
    <cfRule type="cellIs" dxfId="3567" priority="2717" operator="lessThan">
      <formula>0.6</formula>
    </cfRule>
    <cfRule type="cellIs" dxfId="3566" priority="2718" operator="between">
      <formula>0.8</formula>
      <formula>0.899999999999999</formula>
    </cfRule>
    <cfRule type="cellIs" dxfId="3565" priority="2719" operator="between">
      <formula>0.6</formula>
      <formula>0.8</formula>
    </cfRule>
    <cfRule type="cellIs" dxfId="3564" priority="2720" operator="greaterThanOrEqual">
      <formula>0.9</formula>
    </cfRule>
  </conditionalFormatting>
  <conditionalFormatting sqref="AD234 AD236:AD237 AD239 AD242:AD243">
    <cfRule type="iconSet" priority="2721">
      <iconSet iconSet="4Arrows" showValue="0">
        <cfvo type="percent" val="0"/>
        <cfvo type="num" val="0.6"/>
        <cfvo type="num" val="0.8"/>
        <cfvo type="num" val="0.9"/>
      </iconSet>
    </cfRule>
    <cfRule type="cellIs" dxfId="3563" priority="2722" operator="lessThan">
      <formula>0.6</formula>
    </cfRule>
    <cfRule type="cellIs" dxfId="3562" priority="2723" operator="between">
      <formula>0.8</formula>
      <formula>0.899999999999999</formula>
    </cfRule>
    <cfRule type="cellIs" dxfId="3561" priority="2724" operator="between">
      <formula>0.6</formula>
      <formula>0.8</formula>
    </cfRule>
    <cfRule type="cellIs" dxfId="3560" priority="2725" operator="greaterThanOrEqual">
      <formula>0.9</formula>
    </cfRule>
  </conditionalFormatting>
  <conditionalFormatting sqref="AH234 AH236:AH237 AH239 AH242:AH243">
    <cfRule type="iconSet" priority="2726">
      <iconSet iconSet="4Arrows" showValue="0">
        <cfvo type="percent" val="0"/>
        <cfvo type="num" val="0.6"/>
        <cfvo type="num" val="0.8"/>
        <cfvo type="num" val="0.9"/>
      </iconSet>
    </cfRule>
    <cfRule type="cellIs" dxfId="3559" priority="2727" operator="lessThan">
      <formula>0.6</formula>
    </cfRule>
    <cfRule type="cellIs" dxfId="3558" priority="2728" operator="between">
      <formula>0.8</formula>
      <formula>0.899999999999999</formula>
    </cfRule>
    <cfRule type="cellIs" dxfId="3557" priority="2729" operator="between">
      <formula>0.6</formula>
      <formula>0.8</formula>
    </cfRule>
    <cfRule type="cellIs" dxfId="3556" priority="2730" operator="greaterThanOrEqual">
      <formula>0.9</formula>
    </cfRule>
  </conditionalFormatting>
  <conditionalFormatting sqref="AL234 AL236:AL237 AL239 AL242:AL243">
    <cfRule type="iconSet" priority="2731">
      <iconSet iconSet="4Arrows" showValue="0">
        <cfvo type="percent" val="0"/>
        <cfvo type="num" val="0.6"/>
        <cfvo type="num" val="0.8"/>
        <cfvo type="num" val="0.9"/>
      </iconSet>
    </cfRule>
    <cfRule type="cellIs" dxfId="3555" priority="2732" operator="lessThan">
      <formula>0.6</formula>
    </cfRule>
    <cfRule type="cellIs" dxfId="3554" priority="2733" operator="between">
      <formula>0.8</formula>
      <formula>0.899999999999999</formula>
    </cfRule>
    <cfRule type="cellIs" dxfId="3553" priority="2734" operator="between">
      <formula>0.6</formula>
      <formula>0.8</formula>
    </cfRule>
    <cfRule type="cellIs" dxfId="3552" priority="2735" operator="greaterThanOrEqual">
      <formula>0.9</formula>
    </cfRule>
  </conditionalFormatting>
  <conditionalFormatting sqref="AP234 AP236:AP237 AP239 AP242:AP243">
    <cfRule type="iconSet" priority="2736">
      <iconSet iconSet="4Arrows" showValue="0">
        <cfvo type="percent" val="0"/>
        <cfvo type="num" val="0.6"/>
        <cfvo type="num" val="0.8"/>
        <cfvo type="num" val="0.9"/>
      </iconSet>
    </cfRule>
    <cfRule type="cellIs" dxfId="3551" priority="2737" operator="lessThan">
      <formula>0.6</formula>
    </cfRule>
    <cfRule type="cellIs" dxfId="3550" priority="2738" operator="between">
      <formula>0.8</formula>
      <formula>0.899999999999999</formula>
    </cfRule>
    <cfRule type="cellIs" dxfId="3549" priority="2739" operator="between">
      <formula>0.6</formula>
      <formula>0.8</formula>
    </cfRule>
    <cfRule type="cellIs" dxfId="3548" priority="2740" operator="greaterThanOrEqual">
      <formula>0.9</formula>
    </cfRule>
  </conditionalFormatting>
  <conditionalFormatting sqref="Y245">
    <cfRule type="iconSet" priority="2666">
      <iconSet iconSet="4Arrows" showValue="0">
        <cfvo type="percent" val="0"/>
        <cfvo type="num" val="0.6"/>
        <cfvo type="num" val="0.8"/>
        <cfvo type="num" val="0.9"/>
      </iconSet>
    </cfRule>
    <cfRule type="cellIs" dxfId="3547" priority="2667" operator="lessThan">
      <formula>0.6</formula>
    </cfRule>
    <cfRule type="cellIs" dxfId="3546" priority="2668" operator="between">
      <formula>0.8</formula>
      <formula>0.899999999999999</formula>
    </cfRule>
    <cfRule type="cellIs" dxfId="3545" priority="2669" operator="between">
      <formula>0.6</formula>
      <formula>0.8</formula>
    </cfRule>
    <cfRule type="cellIs" dxfId="3544" priority="2670" operator="greaterThanOrEqual">
      <formula>0.9</formula>
    </cfRule>
  </conditionalFormatting>
  <conditionalFormatting sqref="AD245">
    <cfRule type="iconSet" priority="2671">
      <iconSet iconSet="4Arrows" showValue="0">
        <cfvo type="percent" val="0"/>
        <cfvo type="num" val="0.6"/>
        <cfvo type="num" val="0.8"/>
        <cfvo type="num" val="0.9"/>
      </iconSet>
    </cfRule>
    <cfRule type="cellIs" dxfId="3543" priority="2672" operator="lessThan">
      <formula>0.6</formula>
    </cfRule>
    <cfRule type="cellIs" dxfId="3542" priority="2673" operator="between">
      <formula>0.8</formula>
      <formula>0.899999999999999</formula>
    </cfRule>
    <cfRule type="cellIs" dxfId="3541" priority="2674" operator="between">
      <formula>0.6</formula>
      <formula>0.8</formula>
    </cfRule>
    <cfRule type="cellIs" dxfId="3540" priority="2675" operator="greaterThanOrEqual">
      <formula>0.9</formula>
    </cfRule>
  </conditionalFormatting>
  <conditionalFormatting sqref="AH245">
    <cfRule type="iconSet" priority="2676">
      <iconSet iconSet="4Arrows" showValue="0">
        <cfvo type="percent" val="0"/>
        <cfvo type="num" val="0.6"/>
        <cfvo type="num" val="0.8"/>
        <cfvo type="num" val="0.9"/>
      </iconSet>
    </cfRule>
    <cfRule type="cellIs" dxfId="3539" priority="2677" operator="lessThan">
      <formula>0.6</formula>
    </cfRule>
    <cfRule type="cellIs" dxfId="3538" priority="2678" operator="between">
      <formula>0.8</formula>
      <formula>0.899999999999999</formula>
    </cfRule>
    <cfRule type="cellIs" dxfId="3537" priority="2679" operator="between">
      <formula>0.6</formula>
      <formula>0.8</formula>
    </cfRule>
    <cfRule type="cellIs" dxfId="3536" priority="2680" operator="greaterThanOrEqual">
      <formula>0.9</formula>
    </cfRule>
  </conditionalFormatting>
  <conditionalFormatting sqref="AL245">
    <cfRule type="iconSet" priority="2681">
      <iconSet iconSet="4Arrows" showValue="0">
        <cfvo type="percent" val="0"/>
        <cfvo type="num" val="0.6"/>
        <cfvo type="num" val="0.8"/>
        <cfvo type="num" val="0.9"/>
      </iconSet>
    </cfRule>
    <cfRule type="cellIs" dxfId="3535" priority="2682" operator="lessThan">
      <formula>0.6</formula>
    </cfRule>
    <cfRule type="cellIs" dxfId="3534" priority="2683" operator="between">
      <formula>0.8</formula>
      <formula>0.899999999999999</formula>
    </cfRule>
    <cfRule type="cellIs" dxfId="3533" priority="2684" operator="between">
      <formula>0.6</formula>
      <formula>0.8</formula>
    </cfRule>
    <cfRule type="cellIs" dxfId="3532" priority="2685" operator="greaterThanOrEqual">
      <formula>0.9</formula>
    </cfRule>
  </conditionalFormatting>
  <conditionalFormatting sqref="AP245">
    <cfRule type="iconSet" priority="2686">
      <iconSet iconSet="4Arrows" showValue="0">
        <cfvo type="percent" val="0"/>
        <cfvo type="num" val="0.6"/>
        <cfvo type="num" val="0.8"/>
        <cfvo type="num" val="0.9"/>
      </iconSet>
    </cfRule>
    <cfRule type="cellIs" dxfId="3531" priority="2687" operator="lessThan">
      <formula>0.6</formula>
    </cfRule>
    <cfRule type="cellIs" dxfId="3530" priority="2688" operator="between">
      <formula>0.8</formula>
      <formula>0.899999999999999</formula>
    </cfRule>
    <cfRule type="cellIs" dxfId="3529" priority="2689" operator="between">
      <formula>0.6</formula>
      <formula>0.8</formula>
    </cfRule>
    <cfRule type="cellIs" dxfId="3528" priority="2690" operator="greaterThanOrEqual">
      <formula>0.9</formula>
    </cfRule>
  </conditionalFormatting>
  <conditionalFormatting sqref="Y244">
    <cfRule type="iconSet" priority="11266">
      <iconSet iconSet="4Arrows" showValue="0">
        <cfvo type="percent" val="0"/>
        <cfvo type="num" val="0.6"/>
        <cfvo type="num" val="0.8"/>
        <cfvo type="num" val="0.9"/>
      </iconSet>
    </cfRule>
    <cfRule type="cellIs" dxfId="3527" priority="11267" operator="lessThan">
      <formula>0.6</formula>
    </cfRule>
    <cfRule type="cellIs" dxfId="3526" priority="11268" operator="between">
      <formula>0.8</formula>
      <formula>0.899999999999999</formula>
    </cfRule>
    <cfRule type="cellIs" dxfId="3525" priority="11269" operator="between">
      <formula>0.6</formula>
      <formula>0.8</formula>
    </cfRule>
    <cfRule type="cellIs" dxfId="3524" priority="11270" operator="greaterThanOrEqual">
      <formula>0.9</formula>
    </cfRule>
  </conditionalFormatting>
  <conditionalFormatting sqref="AD244">
    <cfRule type="iconSet" priority="11271">
      <iconSet iconSet="4Arrows" showValue="0">
        <cfvo type="percent" val="0"/>
        <cfvo type="num" val="0.6"/>
        <cfvo type="num" val="0.8"/>
        <cfvo type="num" val="0.9"/>
      </iconSet>
    </cfRule>
    <cfRule type="cellIs" dxfId="3523" priority="11272" operator="lessThan">
      <formula>0.6</formula>
    </cfRule>
    <cfRule type="cellIs" dxfId="3522" priority="11273" operator="between">
      <formula>0.8</formula>
      <formula>0.899999999999999</formula>
    </cfRule>
    <cfRule type="cellIs" dxfId="3521" priority="11274" operator="between">
      <formula>0.6</formula>
      <formula>0.8</formula>
    </cfRule>
    <cfRule type="cellIs" dxfId="3520" priority="11275" operator="greaterThanOrEqual">
      <formula>0.9</formula>
    </cfRule>
  </conditionalFormatting>
  <conditionalFormatting sqref="AH244">
    <cfRule type="iconSet" priority="11276">
      <iconSet iconSet="4Arrows" showValue="0">
        <cfvo type="percent" val="0"/>
        <cfvo type="num" val="0.6"/>
        <cfvo type="num" val="0.8"/>
        <cfvo type="num" val="0.9"/>
      </iconSet>
    </cfRule>
    <cfRule type="cellIs" dxfId="3519" priority="11277" operator="lessThan">
      <formula>0.6</formula>
    </cfRule>
    <cfRule type="cellIs" dxfId="3518" priority="11278" operator="between">
      <formula>0.8</formula>
      <formula>0.899999999999999</formula>
    </cfRule>
    <cfRule type="cellIs" dxfId="3517" priority="11279" operator="between">
      <formula>0.6</formula>
      <formula>0.8</formula>
    </cfRule>
    <cfRule type="cellIs" dxfId="3516" priority="11280" operator="greaterThanOrEqual">
      <formula>0.9</formula>
    </cfRule>
  </conditionalFormatting>
  <conditionalFormatting sqref="AL244">
    <cfRule type="iconSet" priority="11281">
      <iconSet iconSet="4Arrows" showValue="0">
        <cfvo type="percent" val="0"/>
        <cfvo type="num" val="0.6"/>
        <cfvo type="num" val="0.8"/>
        <cfvo type="num" val="0.9"/>
      </iconSet>
    </cfRule>
    <cfRule type="cellIs" dxfId="3515" priority="11282" operator="lessThan">
      <formula>0.6</formula>
    </cfRule>
    <cfRule type="cellIs" dxfId="3514" priority="11283" operator="between">
      <formula>0.8</formula>
      <formula>0.899999999999999</formula>
    </cfRule>
    <cfRule type="cellIs" dxfId="3513" priority="11284" operator="between">
      <formula>0.6</formula>
      <formula>0.8</formula>
    </cfRule>
    <cfRule type="cellIs" dxfId="3512" priority="11285" operator="greaterThanOrEqual">
      <formula>0.9</formula>
    </cfRule>
  </conditionalFormatting>
  <conditionalFormatting sqref="AP244">
    <cfRule type="iconSet" priority="11286">
      <iconSet iconSet="4Arrows" showValue="0">
        <cfvo type="percent" val="0"/>
        <cfvo type="num" val="0.6"/>
        <cfvo type="num" val="0.8"/>
        <cfvo type="num" val="0.9"/>
      </iconSet>
    </cfRule>
    <cfRule type="cellIs" dxfId="3511" priority="11287" operator="lessThan">
      <formula>0.6</formula>
    </cfRule>
    <cfRule type="cellIs" dxfId="3510" priority="11288" operator="between">
      <formula>0.8</formula>
      <formula>0.899999999999999</formula>
    </cfRule>
    <cfRule type="cellIs" dxfId="3509" priority="11289" operator="between">
      <formula>0.6</formula>
      <formula>0.8</formula>
    </cfRule>
    <cfRule type="cellIs" dxfId="3508" priority="11290" operator="greaterThanOrEqual">
      <formula>0.9</formula>
    </cfRule>
  </conditionalFormatting>
  <conditionalFormatting sqref="J287">
    <cfRule type="iconSet" priority="11366">
      <iconSet iconSet="4Arrows" showValue="0">
        <cfvo type="percent" val="0"/>
        <cfvo type="num" val="0.6"/>
        <cfvo type="num" val="0.8"/>
        <cfvo type="num" val="0.9"/>
      </iconSet>
    </cfRule>
    <cfRule type="cellIs" dxfId="3507" priority="11367" operator="lessThan">
      <formula>0.6</formula>
    </cfRule>
    <cfRule type="cellIs" dxfId="3506" priority="11368" operator="between">
      <formula>0.8</formula>
      <formula>0.899999999999999</formula>
    </cfRule>
    <cfRule type="cellIs" dxfId="3505" priority="11369" operator="between">
      <formula>0.6</formula>
      <formula>0.8</formula>
    </cfRule>
    <cfRule type="cellIs" dxfId="3504" priority="11370" operator="greaterThanOrEqual">
      <formula>0.9</formula>
    </cfRule>
  </conditionalFormatting>
  <conditionalFormatting sqref="X287">
    <cfRule type="iconSet" priority="11371">
      <iconSet iconSet="4Arrows" showValue="0">
        <cfvo type="percent" val="0"/>
        <cfvo type="num" val="0.6"/>
        <cfvo type="num" val="0.8"/>
        <cfvo type="num" val="0.9"/>
      </iconSet>
    </cfRule>
    <cfRule type="cellIs" dxfId="3503" priority="11372" operator="lessThan">
      <formula>0.6</formula>
    </cfRule>
    <cfRule type="cellIs" dxfId="3502" priority="11373" operator="between">
      <formula>0.8</formula>
      <formula>0.899999999999999</formula>
    </cfRule>
    <cfRule type="cellIs" dxfId="3501" priority="11374" operator="between">
      <formula>0.6</formula>
      <formula>0.8</formula>
    </cfRule>
    <cfRule type="cellIs" dxfId="3500" priority="11375" operator="greaterThanOrEqual">
      <formula>0.9</formula>
    </cfRule>
  </conditionalFormatting>
  <conditionalFormatting sqref="T287">
    <cfRule type="iconSet" priority="11376">
      <iconSet iconSet="4Arrows" showValue="0">
        <cfvo type="percent" val="0"/>
        <cfvo type="num" val="0.6"/>
        <cfvo type="num" val="0.8"/>
        <cfvo type="num" val="0.9"/>
      </iconSet>
    </cfRule>
    <cfRule type="cellIs" dxfId="3499" priority="11377" operator="lessThan">
      <formula>0.6</formula>
    </cfRule>
    <cfRule type="cellIs" dxfId="3498" priority="11378" operator="between">
      <formula>0.8</formula>
      <formula>0.899999999999999</formula>
    </cfRule>
    <cfRule type="cellIs" dxfId="3497" priority="11379" operator="between">
      <formula>0.6</formula>
      <formula>0.8</formula>
    </cfRule>
    <cfRule type="cellIs" dxfId="3496" priority="11380" operator="greaterThanOrEqual">
      <formula>0.9</formula>
    </cfRule>
  </conditionalFormatting>
  <conditionalFormatting sqref="AF275">
    <cfRule type="iconSet" priority="2611">
      <iconSet iconSet="4Arrows" showValue="0">
        <cfvo type="percent" val="0"/>
        <cfvo type="num" val="0.6"/>
        <cfvo type="num" val="0.8"/>
        <cfvo type="num" val="0.9"/>
      </iconSet>
    </cfRule>
    <cfRule type="cellIs" dxfId="3495" priority="2612" operator="lessThan">
      <formula>0.6</formula>
    </cfRule>
    <cfRule type="cellIs" dxfId="3494" priority="2613" operator="between">
      <formula>0.8</formula>
      <formula>0.899999999999999</formula>
    </cfRule>
    <cfRule type="cellIs" dxfId="3493" priority="2614" operator="between">
      <formula>0.6</formula>
      <formula>0.8</formula>
    </cfRule>
    <cfRule type="cellIs" dxfId="3492" priority="2615" operator="greaterThanOrEqual">
      <formula>0.9</formula>
    </cfRule>
  </conditionalFormatting>
  <conditionalFormatting sqref="AB275">
    <cfRule type="iconSet" priority="2606">
      <iconSet iconSet="4Arrows" showValue="0">
        <cfvo type="percent" val="0"/>
        <cfvo type="num" val="0.6"/>
        <cfvo type="num" val="0.8"/>
        <cfvo type="num" val="0.9"/>
      </iconSet>
    </cfRule>
    <cfRule type="cellIs" dxfId="3491" priority="2607" operator="lessThan">
      <formula>0.6</formula>
    </cfRule>
    <cfRule type="cellIs" dxfId="3490" priority="2608" operator="between">
      <formula>0.8</formula>
      <formula>0.899999999999999</formula>
    </cfRule>
    <cfRule type="cellIs" dxfId="3489" priority="2609" operator="between">
      <formula>0.6</formula>
      <formula>0.8</formula>
    </cfRule>
    <cfRule type="cellIs" dxfId="3488" priority="2610" operator="greaterThanOrEqual">
      <formula>0.9</formula>
    </cfRule>
  </conditionalFormatting>
  <conditionalFormatting sqref="AJ275">
    <cfRule type="iconSet" priority="2601">
      <iconSet iconSet="4Arrows" showValue="0">
        <cfvo type="percent" val="0"/>
        <cfvo type="num" val="0.6"/>
        <cfvo type="num" val="0.8"/>
        <cfvo type="num" val="0.9"/>
      </iconSet>
    </cfRule>
    <cfRule type="cellIs" dxfId="3487" priority="2602" operator="lessThan">
      <formula>0.6</formula>
    </cfRule>
    <cfRule type="cellIs" dxfId="3486" priority="2603" operator="between">
      <formula>0.8</formula>
      <formula>0.899999999999999</formula>
    </cfRule>
    <cfRule type="cellIs" dxfId="3485" priority="2604" operator="between">
      <formula>0.6</formula>
      <formula>0.8</formula>
    </cfRule>
    <cfRule type="cellIs" dxfId="3484" priority="2605" operator="greaterThanOrEqual">
      <formula>0.9</formula>
    </cfRule>
  </conditionalFormatting>
  <conditionalFormatting sqref="AF286">
    <cfRule type="iconSet" priority="2586">
      <iconSet iconSet="4Arrows" showValue="0">
        <cfvo type="percent" val="0"/>
        <cfvo type="num" val="0.6"/>
        <cfvo type="num" val="0.8"/>
        <cfvo type="num" val="0.9"/>
      </iconSet>
    </cfRule>
    <cfRule type="cellIs" dxfId="3483" priority="2587" operator="lessThan">
      <formula>0.6</formula>
    </cfRule>
    <cfRule type="cellIs" dxfId="3482" priority="2588" operator="between">
      <formula>0.8</formula>
      <formula>0.899999999999999</formula>
    </cfRule>
    <cfRule type="cellIs" dxfId="3481" priority="2589" operator="between">
      <formula>0.6</formula>
      <formula>0.8</formula>
    </cfRule>
    <cfRule type="cellIs" dxfId="3480" priority="2590" operator="greaterThanOrEqual">
      <formula>0.9</formula>
    </cfRule>
  </conditionalFormatting>
  <conditionalFormatting sqref="AB286">
    <cfRule type="iconSet" priority="2581">
      <iconSet iconSet="4Arrows" showValue="0">
        <cfvo type="percent" val="0"/>
        <cfvo type="num" val="0.6"/>
        <cfvo type="num" val="0.8"/>
        <cfvo type="num" val="0.9"/>
      </iconSet>
    </cfRule>
    <cfRule type="cellIs" dxfId="3479" priority="2582" operator="lessThan">
      <formula>0.6</formula>
    </cfRule>
    <cfRule type="cellIs" dxfId="3478" priority="2583" operator="between">
      <formula>0.8</formula>
      <formula>0.899999999999999</formula>
    </cfRule>
    <cfRule type="cellIs" dxfId="3477" priority="2584" operator="between">
      <formula>0.6</formula>
      <formula>0.8</formula>
    </cfRule>
    <cfRule type="cellIs" dxfId="3476" priority="2585" operator="greaterThanOrEqual">
      <formula>0.9</formula>
    </cfRule>
  </conditionalFormatting>
  <conditionalFormatting sqref="AF287">
    <cfRule type="iconSet" priority="2591">
      <iconSet iconSet="4Arrows" showValue="0">
        <cfvo type="percent" val="0"/>
        <cfvo type="num" val="0.6"/>
        <cfvo type="num" val="0.8"/>
        <cfvo type="num" val="0.9"/>
      </iconSet>
    </cfRule>
    <cfRule type="cellIs" dxfId="3475" priority="2592" operator="lessThan">
      <formula>0.6</formula>
    </cfRule>
    <cfRule type="cellIs" dxfId="3474" priority="2593" operator="between">
      <formula>0.8</formula>
      <formula>0.899999999999999</formula>
    </cfRule>
    <cfRule type="cellIs" dxfId="3473" priority="2594" operator="between">
      <formula>0.6</formula>
      <formula>0.8</formula>
    </cfRule>
    <cfRule type="cellIs" dxfId="3472" priority="2595" operator="greaterThanOrEqual">
      <formula>0.9</formula>
    </cfRule>
  </conditionalFormatting>
  <conditionalFormatting sqref="AB287">
    <cfRule type="iconSet" priority="2596">
      <iconSet iconSet="4Arrows" showValue="0">
        <cfvo type="percent" val="0"/>
        <cfvo type="num" val="0.6"/>
        <cfvo type="num" val="0.8"/>
        <cfvo type="num" val="0.9"/>
      </iconSet>
    </cfRule>
    <cfRule type="cellIs" dxfId="3471" priority="2597" operator="lessThan">
      <formula>0.6</formula>
    </cfRule>
    <cfRule type="cellIs" dxfId="3470" priority="2598" operator="between">
      <formula>0.8</formula>
      <formula>0.899999999999999</formula>
    </cfRule>
    <cfRule type="cellIs" dxfId="3469" priority="2599" operator="between">
      <formula>0.6</formula>
      <formula>0.8</formula>
    </cfRule>
    <cfRule type="cellIs" dxfId="3468" priority="2600" operator="greaterThanOrEqual">
      <formula>0.9</formula>
    </cfRule>
  </conditionalFormatting>
  <conditionalFormatting sqref="AJ286">
    <cfRule type="iconSet" priority="2571">
      <iconSet iconSet="4Arrows" showValue="0">
        <cfvo type="percent" val="0"/>
        <cfvo type="num" val="0.6"/>
        <cfvo type="num" val="0.8"/>
        <cfvo type="num" val="0.9"/>
      </iconSet>
    </cfRule>
    <cfRule type="cellIs" dxfId="3467" priority="2572" operator="lessThan">
      <formula>0.6</formula>
    </cfRule>
    <cfRule type="cellIs" dxfId="3466" priority="2573" operator="between">
      <formula>0.8</formula>
      <formula>0.899999999999999</formula>
    </cfRule>
    <cfRule type="cellIs" dxfId="3465" priority="2574" operator="between">
      <formula>0.6</formula>
      <formula>0.8</formula>
    </cfRule>
    <cfRule type="cellIs" dxfId="3464" priority="2575" operator="greaterThanOrEqual">
      <formula>0.9</formula>
    </cfRule>
  </conditionalFormatting>
  <conditionalFormatting sqref="AJ287">
    <cfRule type="iconSet" priority="2576">
      <iconSet iconSet="4Arrows" showValue="0">
        <cfvo type="percent" val="0"/>
        <cfvo type="num" val="0.6"/>
        <cfvo type="num" val="0.8"/>
        <cfvo type="num" val="0.9"/>
      </iconSet>
    </cfRule>
    <cfRule type="cellIs" dxfId="3463" priority="2577" operator="lessThan">
      <formula>0.6</formula>
    </cfRule>
    <cfRule type="cellIs" dxfId="3462" priority="2578" operator="between">
      <formula>0.8</formula>
      <formula>0.899999999999999</formula>
    </cfRule>
    <cfRule type="cellIs" dxfId="3461" priority="2579" operator="between">
      <formula>0.6</formula>
      <formula>0.8</formula>
    </cfRule>
    <cfRule type="cellIs" dxfId="3460" priority="2580" operator="greaterThanOrEqual">
      <formula>0.9</formula>
    </cfRule>
  </conditionalFormatting>
  <conditionalFormatting sqref="AF298">
    <cfRule type="iconSet" priority="2566">
      <iconSet iconSet="4Arrows" showValue="0">
        <cfvo type="percent" val="0"/>
        <cfvo type="num" val="0.6"/>
        <cfvo type="num" val="0.8"/>
        <cfvo type="num" val="0.9"/>
      </iconSet>
    </cfRule>
    <cfRule type="cellIs" dxfId="3459" priority="2567" operator="lessThan">
      <formula>0.6</formula>
    </cfRule>
    <cfRule type="cellIs" dxfId="3458" priority="2568" operator="between">
      <formula>0.8</formula>
      <formula>0.899999999999999</formula>
    </cfRule>
    <cfRule type="cellIs" dxfId="3457" priority="2569" operator="between">
      <formula>0.6</formula>
      <formula>0.8</formula>
    </cfRule>
    <cfRule type="cellIs" dxfId="3456" priority="2570" operator="greaterThanOrEqual">
      <formula>0.9</formula>
    </cfRule>
  </conditionalFormatting>
  <conditionalFormatting sqref="AB298">
    <cfRule type="iconSet" priority="2561">
      <iconSet iconSet="4Arrows" showValue="0">
        <cfvo type="percent" val="0"/>
        <cfvo type="num" val="0.6"/>
        <cfvo type="num" val="0.8"/>
        <cfvo type="num" val="0.9"/>
      </iconSet>
    </cfRule>
    <cfRule type="cellIs" dxfId="3455" priority="2562" operator="lessThan">
      <formula>0.6</formula>
    </cfRule>
    <cfRule type="cellIs" dxfId="3454" priority="2563" operator="between">
      <formula>0.8</formula>
      <formula>0.899999999999999</formula>
    </cfRule>
    <cfRule type="cellIs" dxfId="3453" priority="2564" operator="between">
      <formula>0.6</formula>
      <formula>0.8</formula>
    </cfRule>
    <cfRule type="cellIs" dxfId="3452" priority="2565" operator="greaterThanOrEqual">
      <formula>0.9</formula>
    </cfRule>
  </conditionalFormatting>
  <conditionalFormatting sqref="AF299:AF300">
    <cfRule type="iconSet" priority="2556">
      <iconSet iconSet="4Arrows" showValue="0">
        <cfvo type="percent" val="0"/>
        <cfvo type="num" val="0.6"/>
        <cfvo type="num" val="0.8"/>
        <cfvo type="num" val="0.9"/>
      </iconSet>
    </cfRule>
    <cfRule type="cellIs" dxfId="3451" priority="2557" operator="lessThan">
      <formula>0.6</formula>
    </cfRule>
    <cfRule type="cellIs" dxfId="3450" priority="2558" operator="between">
      <formula>0.8</formula>
      <formula>0.899999999999999</formula>
    </cfRule>
    <cfRule type="cellIs" dxfId="3449" priority="2559" operator="between">
      <formula>0.6</formula>
      <formula>0.8</formula>
    </cfRule>
    <cfRule type="cellIs" dxfId="3448" priority="2560" operator="greaterThanOrEqual">
      <formula>0.9</formula>
    </cfRule>
  </conditionalFormatting>
  <conditionalFormatting sqref="AB299:AB300">
    <cfRule type="iconSet" priority="2551">
      <iconSet iconSet="4Arrows" showValue="0">
        <cfvo type="percent" val="0"/>
        <cfvo type="num" val="0.6"/>
        <cfvo type="num" val="0.8"/>
        <cfvo type="num" val="0.9"/>
      </iconSet>
    </cfRule>
    <cfRule type="cellIs" dxfId="3447" priority="2552" operator="lessThan">
      <formula>0.6</formula>
    </cfRule>
    <cfRule type="cellIs" dxfId="3446" priority="2553" operator="between">
      <formula>0.8</formula>
      <formula>0.899999999999999</formula>
    </cfRule>
    <cfRule type="cellIs" dxfId="3445" priority="2554" operator="between">
      <formula>0.6</formula>
      <formula>0.8</formula>
    </cfRule>
    <cfRule type="cellIs" dxfId="3444" priority="2555" operator="greaterThanOrEqual">
      <formula>0.9</formula>
    </cfRule>
  </conditionalFormatting>
  <conditionalFormatting sqref="AJ298">
    <cfRule type="iconSet" priority="2546">
      <iconSet iconSet="4Arrows" showValue="0">
        <cfvo type="percent" val="0"/>
        <cfvo type="num" val="0.6"/>
        <cfvo type="num" val="0.8"/>
        <cfvo type="num" val="0.9"/>
      </iconSet>
    </cfRule>
    <cfRule type="cellIs" dxfId="3443" priority="2547" operator="lessThan">
      <formula>0.6</formula>
    </cfRule>
    <cfRule type="cellIs" dxfId="3442" priority="2548" operator="between">
      <formula>0.8</formula>
      <formula>0.899999999999999</formula>
    </cfRule>
    <cfRule type="cellIs" dxfId="3441" priority="2549" operator="between">
      <formula>0.6</formula>
      <formula>0.8</formula>
    </cfRule>
    <cfRule type="cellIs" dxfId="3440" priority="2550" operator="greaterThanOrEqual">
      <formula>0.9</formula>
    </cfRule>
  </conditionalFormatting>
  <conditionalFormatting sqref="AJ299:AJ300">
    <cfRule type="iconSet" priority="2541">
      <iconSet iconSet="4Arrows" showValue="0">
        <cfvo type="percent" val="0"/>
        <cfvo type="num" val="0.6"/>
        <cfvo type="num" val="0.8"/>
        <cfvo type="num" val="0.9"/>
      </iconSet>
    </cfRule>
    <cfRule type="cellIs" dxfId="3439" priority="2542" operator="lessThan">
      <formula>0.6</formula>
    </cfRule>
    <cfRule type="cellIs" dxfId="3438" priority="2543" operator="between">
      <formula>0.8</formula>
      <formula>0.899999999999999</formula>
    </cfRule>
    <cfRule type="cellIs" dxfId="3437" priority="2544" operator="between">
      <formula>0.6</formula>
      <formula>0.8</formula>
    </cfRule>
    <cfRule type="cellIs" dxfId="3436" priority="2545" operator="greaterThanOrEqual">
      <formula>0.9</formula>
    </cfRule>
  </conditionalFormatting>
  <conditionalFormatting sqref="Y19">
    <cfRule type="iconSet" priority="2536">
      <iconSet iconSet="4Arrows" showValue="0">
        <cfvo type="percent" val="0"/>
        <cfvo type="num" val="0.6"/>
        <cfvo type="num" val="0.8"/>
        <cfvo type="num" val="0.9"/>
      </iconSet>
    </cfRule>
    <cfRule type="cellIs" dxfId="3435" priority="2537" operator="lessThan">
      <formula>0.6</formula>
    </cfRule>
    <cfRule type="cellIs" dxfId="3434" priority="2538" operator="between">
      <formula>0.8</formula>
      <formula>0.899999999999999</formula>
    </cfRule>
    <cfRule type="cellIs" dxfId="3433" priority="2539" operator="between">
      <formula>0.6</formula>
      <formula>0.8</formula>
    </cfRule>
    <cfRule type="cellIs" dxfId="3432" priority="2540" operator="greaterThanOrEqual">
      <formula>0.9</formula>
    </cfRule>
  </conditionalFormatting>
  <conditionalFormatting sqref="Y186">
    <cfRule type="iconSet" priority="2321">
      <iconSet iconSet="4Arrows" showValue="0">
        <cfvo type="percent" val="0"/>
        <cfvo type="num" val="0.6"/>
        <cfvo type="num" val="0.8"/>
        <cfvo type="num" val="0.9"/>
      </iconSet>
    </cfRule>
    <cfRule type="cellIs" dxfId="3431" priority="2322" operator="lessThan">
      <formula>0.6</formula>
    </cfRule>
    <cfRule type="cellIs" dxfId="3430" priority="2323" operator="between">
      <formula>0.8</formula>
      <formula>0.899999999999999</formula>
    </cfRule>
    <cfRule type="cellIs" dxfId="3429" priority="2324" operator="between">
      <formula>0.6</formula>
      <formula>0.8</formula>
    </cfRule>
    <cfRule type="cellIs" dxfId="3428" priority="2325" operator="greaterThanOrEqual">
      <formula>0.9</formula>
    </cfRule>
  </conditionalFormatting>
  <conditionalFormatting sqref="Y183:Y184">
    <cfRule type="iconSet" priority="2311">
      <iconSet iconSet="4Arrows" showValue="0">
        <cfvo type="percent" val="0"/>
        <cfvo type="num" val="0.6"/>
        <cfvo type="num" val="0.8"/>
        <cfvo type="num" val="0.9"/>
      </iconSet>
    </cfRule>
    <cfRule type="cellIs" dxfId="3427" priority="2312" operator="lessThan">
      <formula>0.6</formula>
    </cfRule>
    <cfRule type="cellIs" dxfId="3426" priority="2313" operator="between">
      <formula>0.8</formula>
      <formula>0.899999999999999</formula>
    </cfRule>
    <cfRule type="cellIs" dxfId="3425" priority="2314" operator="between">
      <formula>0.6</formula>
      <formula>0.8</formula>
    </cfRule>
    <cfRule type="cellIs" dxfId="3424" priority="2315" operator="greaterThanOrEqual">
      <formula>0.9</formula>
    </cfRule>
  </conditionalFormatting>
  <conditionalFormatting sqref="Y185">
    <cfRule type="iconSet" priority="2301">
      <iconSet iconSet="4Arrows" showValue="0">
        <cfvo type="percent" val="0"/>
        <cfvo type="num" val="0.6"/>
        <cfvo type="num" val="0.8"/>
        <cfvo type="num" val="0.9"/>
      </iconSet>
    </cfRule>
    <cfRule type="cellIs" dxfId="3423" priority="2302" operator="lessThan">
      <formula>0.6</formula>
    </cfRule>
    <cfRule type="cellIs" dxfId="3422" priority="2303" operator="between">
      <formula>0.8</formula>
      <formula>0.899999999999999</formula>
    </cfRule>
    <cfRule type="cellIs" dxfId="3421" priority="2304" operator="between">
      <formula>0.6</formula>
      <formula>0.8</formula>
    </cfRule>
    <cfRule type="cellIs" dxfId="3420" priority="2305" operator="greaterThanOrEqual">
      <formula>0.9</formula>
    </cfRule>
  </conditionalFormatting>
  <conditionalFormatting sqref="Y106">
    <cfRule type="iconSet" priority="2276">
      <iconSet iconSet="4Arrows" showValue="0">
        <cfvo type="percent" val="0"/>
        <cfvo type="num" val="0.6"/>
        <cfvo type="num" val="0.8"/>
        <cfvo type="num" val="0.9"/>
      </iconSet>
    </cfRule>
    <cfRule type="cellIs" dxfId="3419" priority="2277" operator="lessThan">
      <formula>0.6</formula>
    </cfRule>
    <cfRule type="cellIs" dxfId="3418" priority="2278" operator="between">
      <formula>0.8</formula>
      <formula>0.899999999999999</formula>
    </cfRule>
    <cfRule type="cellIs" dxfId="3417" priority="2279" operator="between">
      <formula>0.6</formula>
      <formula>0.8</formula>
    </cfRule>
    <cfRule type="cellIs" dxfId="3416" priority="2280" operator="greaterThanOrEqual">
      <formula>0.9</formula>
    </cfRule>
  </conditionalFormatting>
  <conditionalFormatting sqref="Y107">
    <cfRule type="iconSet" priority="2266">
      <iconSet iconSet="4Arrows" showValue="0">
        <cfvo type="percent" val="0"/>
        <cfvo type="num" val="0.6"/>
        <cfvo type="num" val="0.8"/>
        <cfvo type="num" val="0.9"/>
      </iconSet>
    </cfRule>
    <cfRule type="cellIs" dxfId="3415" priority="2267" operator="lessThan">
      <formula>0.6</formula>
    </cfRule>
    <cfRule type="cellIs" dxfId="3414" priority="2268" operator="between">
      <formula>0.8</formula>
      <formula>0.899999999999999</formula>
    </cfRule>
    <cfRule type="cellIs" dxfId="3413" priority="2269" operator="between">
      <formula>0.6</formula>
      <formula>0.8</formula>
    </cfRule>
    <cfRule type="cellIs" dxfId="3412" priority="2270" operator="greaterThanOrEqual">
      <formula>0.9</formula>
    </cfRule>
  </conditionalFormatting>
  <conditionalFormatting sqref="Y188">
    <cfRule type="iconSet" priority="2261">
      <iconSet iconSet="4Arrows" showValue="0">
        <cfvo type="percent" val="0"/>
        <cfvo type="num" val="0.6"/>
        <cfvo type="num" val="0.8"/>
        <cfvo type="num" val="0.9"/>
      </iconSet>
    </cfRule>
    <cfRule type="cellIs" dxfId="3411" priority="2262" operator="lessThan">
      <formula>0.6</formula>
    </cfRule>
    <cfRule type="cellIs" dxfId="3410" priority="2263" operator="between">
      <formula>0.8</formula>
      <formula>0.899999999999999</formula>
    </cfRule>
    <cfRule type="cellIs" dxfId="3409" priority="2264" operator="between">
      <formula>0.6</formula>
      <formula>0.8</formula>
    </cfRule>
    <cfRule type="cellIs" dxfId="3408" priority="2265" operator="greaterThanOrEqual">
      <formula>0.9</formula>
    </cfRule>
  </conditionalFormatting>
  <conditionalFormatting sqref="Y189">
    <cfRule type="iconSet" priority="2256">
      <iconSet iconSet="4Arrows" showValue="0">
        <cfvo type="percent" val="0"/>
        <cfvo type="num" val="0.6"/>
        <cfvo type="num" val="0.8"/>
        <cfvo type="num" val="0.9"/>
      </iconSet>
    </cfRule>
    <cfRule type="cellIs" dxfId="3407" priority="2257" operator="lessThan">
      <formula>0.6</formula>
    </cfRule>
    <cfRule type="cellIs" dxfId="3406" priority="2258" operator="between">
      <formula>0.8</formula>
      <formula>0.899999999999999</formula>
    </cfRule>
    <cfRule type="cellIs" dxfId="3405" priority="2259" operator="between">
      <formula>0.6</formula>
      <formula>0.8</formula>
    </cfRule>
    <cfRule type="cellIs" dxfId="3404" priority="2260" operator="greaterThanOrEqual">
      <formula>0.9</formula>
    </cfRule>
  </conditionalFormatting>
  <conditionalFormatting sqref="Y190">
    <cfRule type="iconSet" priority="2251">
      <iconSet iconSet="4Arrows" showValue="0">
        <cfvo type="percent" val="0"/>
        <cfvo type="num" val="0.6"/>
        <cfvo type="num" val="0.8"/>
        <cfvo type="num" val="0.9"/>
      </iconSet>
    </cfRule>
    <cfRule type="cellIs" dxfId="3403" priority="2252" operator="lessThan">
      <formula>0.6</formula>
    </cfRule>
    <cfRule type="cellIs" dxfId="3402" priority="2253" operator="between">
      <formula>0.8</formula>
      <formula>0.899999999999999</formula>
    </cfRule>
    <cfRule type="cellIs" dxfId="3401" priority="2254" operator="between">
      <formula>0.6</formula>
      <formula>0.8</formula>
    </cfRule>
    <cfRule type="cellIs" dxfId="3400" priority="2255" operator="greaterThanOrEqual">
      <formula>0.9</formula>
    </cfRule>
  </conditionalFormatting>
  <conditionalFormatting sqref="Y191">
    <cfRule type="iconSet" priority="2246">
      <iconSet iconSet="4Arrows" showValue="0">
        <cfvo type="percent" val="0"/>
        <cfvo type="num" val="0.6"/>
        <cfvo type="num" val="0.8"/>
        <cfvo type="num" val="0.9"/>
      </iconSet>
    </cfRule>
    <cfRule type="cellIs" dxfId="3399" priority="2247" operator="lessThan">
      <formula>0.6</formula>
    </cfRule>
    <cfRule type="cellIs" dxfId="3398" priority="2248" operator="between">
      <formula>0.8</formula>
      <formula>0.899999999999999</formula>
    </cfRule>
    <cfRule type="cellIs" dxfId="3397" priority="2249" operator="between">
      <formula>0.6</formula>
      <formula>0.8</formula>
    </cfRule>
    <cfRule type="cellIs" dxfId="3396" priority="2250" operator="greaterThanOrEqual">
      <formula>0.9</formula>
    </cfRule>
  </conditionalFormatting>
  <conditionalFormatting sqref="Y192">
    <cfRule type="iconSet" priority="2241">
      <iconSet iconSet="4Arrows" showValue="0">
        <cfvo type="percent" val="0"/>
        <cfvo type="num" val="0.6"/>
        <cfvo type="num" val="0.8"/>
        <cfvo type="num" val="0.9"/>
      </iconSet>
    </cfRule>
    <cfRule type="cellIs" dxfId="3395" priority="2242" operator="lessThan">
      <formula>0.6</formula>
    </cfRule>
    <cfRule type="cellIs" dxfId="3394" priority="2243" operator="between">
      <formula>0.8</formula>
      <formula>0.899999999999999</formula>
    </cfRule>
    <cfRule type="cellIs" dxfId="3393" priority="2244" operator="between">
      <formula>0.6</formula>
      <formula>0.8</formula>
    </cfRule>
    <cfRule type="cellIs" dxfId="3392" priority="2245" operator="greaterThanOrEqual">
      <formula>0.9</formula>
    </cfRule>
  </conditionalFormatting>
  <conditionalFormatting sqref="Y193">
    <cfRule type="iconSet" priority="2236">
      <iconSet iconSet="4Arrows" showValue="0">
        <cfvo type="percent" val="0"/>
        <cfvo type="num" val="0.6"/>
        <cfvo type="num" val="0.8"/>
        <cfvo type="num" val="0.9"/>
      </iconSet>
    </cfRule>
    <cfRule type="cellIs" dxfId="3391" priority="2237" operator="lessThan">
      <formula>0.6</formula>
    </cfRule>
    <cfRule type="cellIs" dxfId="3390" priority="2238" operator="between">
      <formula>0.8</formula>
      <formula>0.899999999999999</formula>
    </cfRule>
    <cfRule type="cellIs" dxfId="3389" priority="2239" operator="between">
      <formula>0.6</formula>
      <formula>0.8</formula>
    </cfRule>
    <cfRule type="cellIs" dxfId="3388" priority="2240" operator="greaterThanOrEqual">
      <formula>0.9</formula>
    </cfRule>
  </conditionalFormatting>
  <conditionalFormatting sqref="Y181">
    <cfRule type="iconSet" priority="2231">
      <iconSet iconSet="4Arrows" showValue="0">
        <cfvo type="percent" val="0"/>
        <cfvo type="num" val="0.6"/>
        <cfvo type="num" val="0.8"/>
        <cfvo type="num" val="0.9"/>
      </iconSet>
    </cfRule>
    <cfRule type="cellIs" dxfId="3387" priority="2232" operator="lessThan">
      <formula>0.6</formula>
    </cfRule>
    <cfRule type="cellIs" dxfId="3386" priority="2233" operator="between">
      <formula>0.8</formula>
      <formula>0.899999999999999</formula>
    </cfRule>
    <cfRule type="cellIs" dxfId="3385" priority="2234" operator="between">
      <formula>0.6</formula>
      <formula>0.8</formula>
    </cfRule>
    <cfRule type="cellIs" dxfId="3384" priority="2235" operator="greaterThanOrEqual">
      <formula>0.9</formula>
    </cfRule>
  </conditionalFormatting>
  <conditionalFormatting sqref="Y182">
    <cfRule type="iconSet" priority="2226">
      <iconSet iconSet="4Arrows" showValue="0">
        <cfvo type="percent" val="0"/>
        <cfvo type="num" val="0.6"/>
        <cfvo type="num" val="0.8"/>
        <cfvo type="num" val="0.9"/>
      </iconSet>
    </cfRule>
    <cfRule type="cellIs" dxfId="3383" priority="2227" operator="lessThan">
      <formula>0.6</formula>
    </cfRule>
    <cfRule type="cellIs" dxfId="3382" priority="2228" operator="between">
      <formula>0.8</formula>
      <formula>0.899999999999999</formula>
    </cfRule>
    <cfRule type="cellIs" dxfId="3381" priority="2229" operator="between">
      <formula>0.6</formula>
      <formula>0.8</formula>
    </cfRule>
    <cfRule type="cellIs" dxfId="3380" priority="2230" operator="greaterThanOrEqual">
      <formula>0.9</formula>
    </cfRule>
  </conditionalFormatting>
  <conditionalFormatting sqref="Y205">
    <cfRule type="iconSet" priority="2141">
      <iconSet iconSet="4Arrows" showValue="0">
        <cfvo type="percent" val="0"/>
        <cfvo type="num" val="0.6"/>
        <cfvo type="num" val="0.8"/>
        <cfvo type="num" val="0.9"/>
      </iconSet>
    </cfRule>
    <cfRule type="cellIs" dxfId="3379" priority="2142" operator="lessThan">
      <formula>0.6</formula>
    </cfRule>
    <cfRule type="cellIs" dxfId="3378" priority="2143" operator="between">
      <formula>0.8</formula>
      <formula>0.899999999999999</formula>
    </cfRule>
    <cfRule type="cellIs" dxfId="3377" priority="2144" operator="between">
      <formula>0.6</formula>
      <formula>0.8</formula>
    </cfRule>
    <cfRule type="cellIs" dxfId="3376" priority="2145" operator="greaterThanOrEqual">
      <formula>0.9</formula>
    </cfRule>
  </conditionalFormatting>
  <conditionalFormatting sqref="Y109">
    <cfRule type="iconSet" priority="2066">
      <iconSet iconSet="4Arrows" showValue="0">
        <cfvo type="percent" val="0"/>
        <cfvo type="num" val="0.6"/>
        <cfvo type="num" val="0.8"/>
        <cfvo type="num" val="0.9"/>
      </iconSet>
    </cfRule>
    <cfRule type="cellIs" dxfId="3375" priority="2067" operator="lessThan">
      <formula>0.6</formula>
    </cfRule>
    <cfRule type="cellIs" dxfId="3374" priority="2068" operator="between">
      <formula>0.8</formula>
      <formula>0.899999999999999</formula>
    </cfRule>
    <cfRule type="cellIs" dxfId="3373" priority="2069" operator="between">
      <formula>0.6</formula>
      <formula>0.8</formula>
    </cfRule>
    <cfRule type="cellIs" dxfId="3372" priority="2070" operator="greaterThanOrEqual">
      <formula>0.9</formula>
    </cfRule>
  </conditionalFormatting>
  <conditionalFormatting sqref="AD109">
    <cfRule type="iconSet" priority="2071">
      <iconSet iconSet="4Arrows" showValue="0">
        <cfvo type="percent" val="0"/>
        <cfvo type="num" val="0.6"/>
        <cfvo type="num" val="0.8"/>
        <cfvo type="num" val="0.9"/>
      </iconSet>
    </cfRule>
    <cfRule type="cellIs" dxfId="3371" priority="2072" operator="lessThan">
      <formula>0.6</formula>
    </cfRule>
    <cfRule type="cellIs" dxfId="3370" priority="2073" operator="between">
      <formula>0.8</formula>
      <formula>0.899999999999999</formula>
    </cfRule>
    <cfRule type="cellIs" dxfId="3369" priority="2074" operator="between">
      <formula>0.6</formula>
      <formula>0.8</formula>
    </cfRule>
    <cfRule type="cellIs" dxfId="3368" priority="2075" operator="greaterThanOrEqual">
      <formula>0.9</formula>
    </cfRule>
  </conditionalFormatting>
  <conditionalFormatting sqref="AH109">
    <cfRule type="iconSet" priority="2076">
      <iconSet iconSet="4Arrows" showValue="0">
        <cfvo type="percent" val="0"/>
        <cfvo type="num" val="0.6"/>
        <cfvo type="num" val="0.8"/>
        <cfvo type="num" val="0.9"/>
      </iconSet>
    </cfRule>
    <cfRule type="cellIs" dxfId="3367" priority="2077" operator="lessThan">
      <formula>0.6</formula>
    </cfRule>
    <cfRule type="cellIs" dxfId="3366" priority="2078" operator="between">
      <formula>0.8</formula>
      <formula>0.899999999999999</formula>
    </cfRule>
    <cfRule type="cellIs" dxfId="3365" priority="2079" operator="between">
      <formula>0.6</formula>
      <formula>0.8</formula>
    </cfRule>
    <cfRule type="cellIs" dxfId="3364" priority="2080" operator="greaterThanOrEqual">
      <formula>0.9</formula>
    </cfRule>
  </conditionalFormatting>
  <conditionalFormatting sqref="AL109">
    <cfRule type="iconSet" priority="2081">
      <iconSet iconSet="4Arrows" showValue="0">
        <cfvo type="percent" val="0"/>
        <cfvo type="num" val="0.6"/>
        <cfvo type="num" val="0.8"/>
        <cfvo type="num" val="0.9"/>
      </iconSet>
    </cfRule>
    <cfRule type="cellIs" dxfId="3363" priority="2082" operator="lessThan">
      <formula>0.6</formula>
    </cfRule>
    <cfRule type="cellIs" dxfId="3362" priority="2083" operator="between">
      <formula>0.8</formula>
      <formula>0.899999999999999</formula>
    </cfRule>
    <cfRule type="cellIs" dxfId="3361" priority="2084" operator="between">
      <formula>0.6</formula>
      <formula>0.8</formula>
    </cfRule>
    <cfRule type="cellIs" dxfId="3360" priority="2085" operator="greaterThanOrEqual">
      <formula>0.9</formula>
    </cfRule>
  </conditionalFormatting>
  <conditionalFormatting sqref="AP109">
    <cfRule type="iconSet" priority="2086">
      <iconSet iconSet="4Arrows" showValue="0">
        <cfvo type="percent" val="0"/>
        <cfvo type="num" val="0.6"/>
        <cfvo type="num" val="0.8"/>
        <cfvo type="num" val="0.9"/>
      </iconSet>
    </cfRule>
    <cfRule type="cellIs" dxfId="3359" priority="2087" operator="lessThan">
      <formula>0.6</formula>
    </cfRule>
    <cfRule type="cellIs" dxfId="3358" priority="2088" operator="between">
      <formula>0.8</formula>
      <formula>0.899999999999999</formula>
    </cfRule>
    <cfRule type="cellIs" dxfId="3357" priority="2089" operator="between">
      <formula>0.6</formula>
      <formula>0.8</formula>
    </cfRule>
    <cfRule type="cellIs" dxfId="3356" priority="2090" operator="greaterThanOrEqual">
      <formula>0.9</formula>
    </cfRule>
  </conditionalFormatting>
  <conditionalFormatting sqref="Y110">
    <cfRule type="iconSet" priority="2041">
      <iconSet iconSet="4Arrows" showValue="0">
        <cfvo type="percent" val="0"/>
        <cfvo type="num" val="0.6"/>
        <cfvo type="num" val="0.8"/>
        <cfvo type="num" val="0.9"/>
      </iconSet>
    </cfRule>
    <cfRule type="cellIs" dxfId="3355" priority="2042" operator="lessThan">
      <formula>0.6</formula>
    </cfRule>
    <cfRule type="cellIs" dxfId="3354" priority="2043" operator="between">
      <formula>0.8</formula>
      <formula>0.899999999999999</formula>
    </cfRule>
    <cfRule type="cellIs" dxfId="3353" priority="2044" operator="between">
      <formula>0.6</formula>
      <formula>0.8</formula>
    </cfRule>
    <cfRule type="cellIs" dxfId="3352" priority="2045" operator="greaterThanOrEqual">
      <formula>0.9</formula>
    </cfRule>
  </conditionalFormatting>
  <conditionalFormatting sqref="AD110">
    <cfRule type="iconSet" priority="2046">
      <iconSet iconSet="4Arrows" showValue="0">
        <cfvo type="percent" val="0"/>
        <cfvo type="num" val="0.6"/>
        <cfvo type="num" val="0.8"/>
        <cfvo type="num" val="0.9"/>
      </iconSet>
    </cfRule>
    <cfRule type="cellIs" dxfId="3351" priority="2047" operator="lessThan">
      <formula>0.6</formula>
    </cfRule>
    <cfRule type="cellIs" dxfId="3350" priority="2048" operator="between">
      <formula>0.8</formula>
      <formula>0.899999999999999</formula>
    </cfRule>
    <cfRule type="cellIs" dxfId="3349" priority="2049" operator="between">
      <formula>0.6</formula>
      <formula>0.8</formula>
    </cfRule>
    <cfRule type="cellIs" dxfId="3348" priority="2050" operator="greaterThanOrEqual">
      <formula>0.9</formula>
    </cfRule>
  </conditionalFormatting>
  <conditionalFormatting sqref="AH110">
    <cfRule type="iconSet" priority="2051">
      <iconSet iconSet="4Arrows" showValue="0">
        <cfvo type="percent" val="0"/>
        <cfvo type="num" val="0.6"/>
        <cfvo type="num" val="0.8"/>
        <cfvo type="num" val="0.9"/>
      </iconSet>
    </cfRule>
    <cfRule type="cellIs" dxfId="3347" priority="2052" operator="lessThan">
      <formula>0.6</formula>
    </cfRule>
    <cfRule type="cellIs" dxfId="3346" priority="2053" operator="between">
      <formula>0.8</formula>
      <formula>0.899999999999999</formula>
    </cfRule>
    <cfRule type="cellIs" dxfId="3345" priority="2054" operator="between">
      <formula>0.6</formula>
      <formula>0.8</formula>
    </cfRule>
    <cfRule type="cellIs" dxfId="3344" priority="2055" operator="greaterThanOrEqual">
      <formula>0.9</formula>
    </cfRule>
  </conditionalFormatting>
  <conditionalFormatting sqref="AL110">
    <cfRule type="iconSet" priority="2056">
      <iconSet iconSet="4Arrows" showValue="0">
        <cfvo type="percent" val="0"/>
        <cfvo type="num" val="0.6"/>
        <cfvo type="num" val="0.8"/>
        <cfvo type="num" val="0.9"/>
      </iconSet>
    </cfRule>
    <cfRule type="cellIs" dxfId="3343" priority="2057" operator="lessThan">
      <formula>0.6</formula>
    </cfRule>
    <cfRule type="cellIs" dxfId="3342" priority="2058" operator="between">
      <formula>0.8</formula>
      <formula>0.899999999999999</formula>
    </cfRule>
    <cfRule type="cellIs" dxfId="3341" priority="2059" operator="between">
      <formula>0.6</formula>
      <formula>0.8</formula>
    </cfRule>
    <cfRule type="cellIs" dxfId="3340" priority="2060" operator="greaterThanOrEqual">
      <formula>0.9</formula>
    </cfRule>
  </conditionalFormatting>
  <conditionalFormatting sqref="AP110">
    <cfRule type="iconSet" priority="2061">
      <iconSet iconSet="4Arrows" showValue="0">
        <cfvo type="percent" val="0"/>
        <cfvo type="num" val="0.6"/>
        <cfvo type="num" val="0.8"/>
        <cfvo type="num" val="0.9"/>
      </iconSet>
    </cfRule>
    <cfRule type="cellIs" dxfId="3339" priority="2062" operator="lessThan">
      <formula>0.6</formula>
    </cfRule>
    <cfRule type="cellIs" dxfId="3338" priority="2063" operator="between">
      <formula>0.8</formula>
      <formula>0.899999999999999</formula>
    </cfRule>
    <cfRule type="cellIs" dxfId="3337" priority="2064" operator="between">
      <formula>0.6</formula>
      <formula>0.8</formula>
    </cfRule>
    <cfRule type="cellIs" dxfId="3336" priority="2065" operator="greaterThanOrEqual">
      <formula>0.9</formula>
    </cfRule>
  </conditionalFormatting>
  <conditionalFormatting sqref="Y111">
    <cfRule type="iconSet" priority="2016">
      <iconSet iconSet="4Arrows" showValue="0">
        <cfvo type="percent" val="0"/>
        <cfvo type="num" val="0.6"/>
        <cfvo type="num" val="0.8"/>
        <cfvo type="num" val="0.9"/>
      </iconSet>
    </cfRule>
    <cfRule type="cellIs" dxfId="3335" priority="2017" operator="lessThan">
      <formula>0.6</formula>
    </cfRule>
    <cfRule type="cellIs" dxfId="3334" priority="2018" operator="between">
      <formula>0.8</formula>
      <formula>0.899999999999999</formula>
    </cfRule>
    <cfRule type="cellIs" dxfId="3333" priority="2019" operator="between">
      <formula>0.6</formula>
      <formula>0.8</formula>
    </cfRule>
    <cfRule type="cellIs" dxfId="3332" priority="2020" operator="greaterThanOrEqual">
      <formula>0.9</formula>
    </cfRule>
  </conditionalFormatting>
  <conditionalFormatting sqref="AD111">
    <cfRule type="iconSet" priority="2021">
      <iconSet iconSet="4Arrows" showValue="0">
        <cfvo type="percent" val="0"/>
        <cfvo type="num" val="0.6"/>
        <cfvo type="num" val="0.8"/>
        <cfvo type="num" val="0.9"/>
      </iconSet>
    </cfRule>
    <cfRule type="cellIs" dxfId="3331" priority="2022" operator="lessThan">
      <formula>0.6</formula>
    </cfRule>
    <cfRule type="cellIs" dxfId="3330" priority="2023" operator="between">
      <formula>0.8</formula>
      <formula>0.899999999999999</formula>
    </cfRule>
    <cfRule type="cellIs" dxfId="3329" priority="2024" operator="between">
      <formula>0.6</formula>
      <formula>0.8</formula>
    </cfRule>
    <cfRule type="cellIs" dxfId="3328" priority="2025" operator="greaterThanOrEqual">
      <formula>0.9</formula>
    </cfRule>
  </conditionalFormatting>
  <conditionalFormatting sqref="AH111">
    <cfRule type="iconSet" priority="2026">
      <iconSet iconSet="4Arrows" showValue="0">
        <cfvo type="percent" val="0"/>
        <cfvo type="num" val="0.6"/>
        <cfvo type="num" val="0.8"/>
        <cfvo type="num" val="0.9"/>
      </iconSet>
    </cfRule>
    <cfRule type="cellIs" dxfId="3327" priority="2027" operator="lessThan">
      <formula>0.6</formula>
    </cfRule>
    <cfRule type="cellIs" dxfId="3326" priority="2028" operator="between">
      <formula>0.8</formula>
      <formula>0.899999999999999</formula>
    </cfRule>
    <cfRule type="cellIs" dxfId="3325" priority="2029" operator="between">
      <formula>0.6</formula>
      <formula>0.8</formula>
    </cfRule>
    <cfRule type="cellIs" dxfId="3324" priority="2030" operator="greaterThanOrEqual">
      <formula>0.9</formula>
    </cfRule>
  </conditionalFormatting>
  <conditionalFormatting sqref="AL111">
    <cfRule type="iconSet" priority="2031">
      <iconSet iconSet="4Arrows" showValue="0">
        <cfvo type="percent" val="0"/>
        <cfvo type="num" val="0.6"/>
        <cfvo type="num" val="0.8"/>
        <cfvo type="num" val="0.9"/>
      </iconSet>
    </cfRule>
    <cfRule type="cellIs" dxfId="3323" priority="2032" operator="lessThan">
      <formula>0.6</formula>
    </cfRule>
    <cfRule type="cellIs" dxfId="3322" priority="2033" operator="between">
      <formula>0.8</formula>
      <formula>0.899999999999999</formula>
    </cfRule>
    <cfRule type="cellIs" dxfId="3321" priority="2034" operator="between">
      <formula>0.6</formula>
      <formula>0.8</formula>
    </cfRule>
    <cfRule type="cellIs" dxfId="3320" priority="2035" operator="greaterThanOrEqual">
      <formula>0.9</formula>
    </cfRule>
  </conditionalFormatting>
  <conditionalFormatting sqref="AP111">
    <cfRule type="iconSet" priority="2036">
      <iconSet iconSet="4Arrows" showValue="0">
        <cfvo type="percent" val="0"/>
        <cfvo type="num" val="0.6"/>
        <cfvo type="num" val="0.8"/>
        <cfvo type="num" val="0.9"/>
      </iconSet>
    </cfRule>
    <cfRule type="cellIs" dxfId="3319" priority="2037" operator="lessThan">
      <formula>0.6</formula>
    </cfRule>
    <cfRule type="cellIs" dxfId="3318" priority="2038" operator="between">
      <formula>0.8</formula>
      <formula>0.899999999999999</formula>
    </cfRule>
    <cfRule type="cellIs" dxfId="3317" priority="2039" operator="between">
      <formula>0.6</formula>
      <formula>0.8</formula>
    </cfRule>
    <cfRule type="cellIs" dxfId="3316" priority="2040" operator="greaterThanOrEqual">
      <formula>0.9</formula>
    </cfRule>
  </conditionalFormatting>
  <conditionalFormatting sqref="Y108">
    <cfRule type="iconSet" priority="1991">
      <iconSet iconSet="4Arrows" showValue="0">
        <cfvo type="percent" val="0"/>
        <cfvo type="num" val="0.6"/>
        <cfvo type="num" val="0.8"/>
        <cfvo type="num" val="0.9"/>
      </iconSet>
    </cfRule>
    <cfRule type="cellIs" dxfId="3315" priority="1992" operator="lessThan">
      <formula>0.6</formula>
    </cfRule>
    <cfRule type="cellIs" dxfId="3314" priority="1993" operator="between">
      <formula>0.8</formula>
      <formula>0.899999999999999</formula>
    </cfRule>
    <cfRule type="cellIs" dxfId="3313" priority="1994" operator="between">
      <formula>0.6</formula>
      <formula>0.8</formula>
    </cfRule>
    <cfRule type="cellIs" dxfId="3312" priority="1995" operator="greaterThanOrEqual">
      <formula>0.9</formula>
    </cfRule>
  </conditionalFormatting>
  <conditionalFormatting sqref="AD108">
    <cfRule type="iconSet" priority="1996">
      <iconSet iconSet="4Arrows" showValue="0">
        <cfvo type="percent" val="0"/>
        <cfvo type="num" val="0.6"/>
        <cfvo type="num" val="0.8"/>
        <cfvo type="num" val="0.9"/>
      </iconSet>
    </cfRule>
    <cfRule type="cellIs" dxfId="3311" priority="1997" operator="lessThan">
      <formula>0.6</formula>
    </cfRule>
    <cfRule type="cellIs" dxfId="3310" priority="1998" operator="between">
      <formula>0.8</formula>
      <formula>0.899999999999999</formula>
    </cfRule>
    <cfRule type="cellIs" dxfId="3309" priority="1999" operator="between">
      <formula>0.6</formula>
      <formula>0.8</formula>
    </cfRule>
    <cfRule type="cellIs" dxfId="3308" priority="2000" operator="greaterThanOrEqual">
      <formula>0.9</formula>
    </cfRule>
  </conditionalFormatting>
  <conditionalFormatting sqref="AH108">
    <cfRule type="iconSet" priority="2001">
      <iconSet iconSet="4Arrows" showValue="0">
        <cfvo type="percent" val="0"/>
        <cfvo type="num" val="0.6"/>
        <cfvo type="num" val="0.8"/>
        <cfvo type="num" val="0.9"/>
      </iconSet>
    </cfRule>
    <cfRule type="cellIs" dxfId="3307" priority="2002" operator="lessThan">
      <formula>0.6</formula>
    </cfRule>
    <cfRule type="cellIs" dxfId="3306" priority="2003" operator="between">
      <formula>0.8</formula>
      <formula>0.899999999999999</formula>
    </cfRule>
    <cfRule type="cellIs" dxfId="3305" priority="2004" operator="between">
      <formula>0.6</formula>
      <formula>0.8</formula>
    </cfRule>
    <cfRule type="cellIs" dxfId="3304" priority="2005" operator="greaterThanOrEqual">
      <formula>0.9</formula>
    </cfRule>
  </conditionalFormatting>
  <conditionalFormatting sqref="AL108">
    <cfRule type="iconSet" priority="2006">
      <iconSet iconSet="4Arrows" showValue="0">
        <cfvo type="percent" val="0"/>
        <cfvo type="num" val="0.6"/>
        <cfvo type="num" val="0.8"/>
        <cfvo type="num" val="0.9"/>
      </iconSet>
    </cfRule>
    <cfRule type="cellIs" dxfId="3303" priority="2007" operator="lessThan">
      <formula>0.6</formula>
    </cfRule>
    <cfRule type="cellIs" dxfId="3302" priority="2008" operator="between">
      <formula>0.8</formula>
      <formula>0.899999999999999</formula>
    </cfRule>
    <cfRule type="cellIs" dxfId="3301" priority="2009" operator="between">
      <formula>0.6</formula>
      <formula>0.8</formula>
    </cfRule>
    <cfRule type="cellIs" dxfId="3300" priority="2010" operator="greaterThanOrEqual">
      <formula>0.9</formula>
    </cfRule>
  </conditionalFormatting>
  <conditionalFormatting sqref="AP108">
    <cfRule type="iconSet" priority="2011">
      <iconSet iconSet="4Arrows" showValue="0">
        <cfvo type="percent" val="0"/>
        <cfvo type="num" val="0.6"/>
        <cfvo type="num" val="0.8"/>
        <cfvo type="num" val="0.9"/>
      </iconSet>
    </cfRule>
    <cfRule type="cellIs" dxfId="3299" priority="2012" operator="lessThan">
      <formula>0.6</formula>
    </cfRule>
    <cfRule type="cellIs" dxfId="3298" priority="2013" operator="between">
      <formula>0.8</formula>
      <formula>0.899999999999999</formula>
    </cfRule>
    <cfRule type="cellIs" dxfId="3297" priority="2014" operator="between">
      <formula>0.6</formula>
      <formula>0.8</formula>
    </cfRule>
    <cfRule type="cellIs" dxfId="3296" priority="2015" operator="greaterThanOrEqual">
      <formula>0.9</formula>
    </cfRule>
  </conditionalFormatting>
  <conditionalFormatting sqref="Y112">
    <cfRule type="iconSet" priority="1966">
      <iconSet iconSet="4Arrows" showValue="0">
        <cfvo type="percent" val="0"/>
        <cfvo type="num" val="0.6"/>
        <cfvo type="num" val="0.8"/>
        <cfvo type="num" val="0.9"/>
      </iconSet>
    </cfRule>
    <cfRule type="cellIs" dxfId="3295" priority="1967" operator="lessThan">
      <formula>0.6</formula>
    </cfRule>
    <cfRule type="cellIs" dxfId="3294" priority="1968" operator="between">
      <formula>0.8</formula>
      <formula>0.899999999999999</formula>
    </cfRule>
    <cfRule type="cellIs" dxfId="3293" priority="1969" operator="between">
      <formula>0.6</formula>
      <formula>0.8</formula>
    </cfRule>
    <cfRule type="cellIs" dxfId="3292" priority="1970" operator="greaterThanOrEqual">
      <formula>0.9</formula>
    </cfRule>
  </conditionalFormatting>
  <conditionalFormatting sqref="AD112">
    <cfRule type="iconSet" priority="1971">
      <iconSet iconSet="4Arrows" showValue="0">
        <cfvo type="percent" val="0"/>
        <cfvo type="num" val="0.6"/>
        <cfvo type="num" val="0.8"/>
        <cfvo type="num" val="0.9"/>
      </iconSet>
    </cfRule>
    <cfRule type="cellIs" dxfId="3291" priority="1972" operator="lessThan">
      <formula>0.6</formula>
    </cfRule>
    <cfRule type="cellIs" dxfId="3290" priority="1973" operator="between">
      <formula>0.8</formula>
      <formula>0.899999999999999</formula>
    </cfRule>
    <cfRule type="cellIs" dxfId="3289" priority="1974" operator="between">
      <formula>0.6</formula>
      <formula>0.8</formula>
    </cfRule>
    <cfRule type="cellIs" dxfId="3288" priority="1975" operator="greaterThanOrEqual">
      <formula>0.9</formula>
    </cfRule>
  </conditionalFormatting>
  <conditionalFormatting sqref="AH112">
    <cfRule type="iconSet" priority="1976">
      <iconSet iconSet="4Arrows" showValue="0">
        <cfvo type="percent" val="0"/>
        <cfvo type="num" val="0.6"/>
        <cfvo type="num" val="0.8"/>
        <cfvo type="num" val="0.9"/>
      </iconSet>
    </cfRule>
    <cfRule type="cellIs" dxfId="3287" priority="1977" operator="lessThan">
      <formula>0.6</formula>
    </cfRule>
    <cfRule type="cellIs" dxfId="3286" priority="1978" operator="between">
      <formula>0.8</formula>
      <formula>0.899999999999999</formula>
    </cfRule>
    <cfRule type="cellIs" dxfId="3285" priority="1979" operator="between">
      <formula>0.6</formula>
      <formula>0.8</formula>
    </cfRule>
    <cfRule type="cellIs" dxfId="3284" priority="1980" operator="greaterThanOrEqual">
      <formula>0.9</formula>
    </cfRule>
  </conditionalFormatting>
  <conditionalFormatting sqref="AL112">
    <cfRule type="iconSet" priority="1981">
      <iconSet iconSet="4Arrows" showValue="0">
        <cfvo type="percent" val="0"/>
        <cfvo type="num" val="0.6"/>
        <cfvo type="num" val="0.8"/>
        <cfvo type="num" val="0.9"/>
      </iconSet>
    </cfRule>
    <cfRule type="cellIs" dxfId="3283" priority="1982" operator="lessThan">
      <formula>0.6</formula>
    </cfRule>
    <cfRule type="cellIs" dxfId="3282" priority="1983" operator="between">
      <formula>0.8</formula>
      <formula>0.899999999999999</formula>
    </cfRule>
    <cfRule type="cellIs" dxfId="3281" priority="1984" operator="between">
      <formula>0.6</formula>
      <formula>0.8</formula>
    </cfRule>
    <cfRule type="cellIs" dxfId="3280" priority="1985" operator="greaterThanOrEqual">
      <formula>0.9</formula>
    </cfRule>
  </conditionalFormatting>
  <conditionalFormatting sqref="AP112">
    <cfRule type="iconSet" priority="1986">
      <iconSet iconSet="4Arrows" showValue="0">
        <cfvo type="percent" val="0"/>
        <cfvo type="num" val="0.6"/>
        <cfvo type="num" val="0.8"/>
        <cfvo type="num" val="0.9"/>
      </iconSet>
    </cfRule>
    <cfRule type="cellIs" dxfId="3279" priority="1987" operator="lessThan">
      <formula>0.6</formula>
    </cfRule>
    <cfRule type="cellIs" dxfId="3278" priority="1988" operator="between">
      <formula>0.8</formula>
      <formula>0.899999999999999</formula>
    </cfRule>
    <cfRule type="cellIs" dxfId="3277" priority="1989" operator="between">
      <formula>0.6</formula>
      <formula>0.8</formula>
    </cfRule>
    <cfRule type="cellIs" dxfId="3276" priority="1990" operator="greaterThanOrEqual">
      <formula>0.9</formula>
    </cfRule>
  </conditionalFormatting>
  <conditionalFormatting sqref="Y141:Y148">
    <cfRule type="iconSet" priority="1891">
      <iconSet iconSet="4Arrows" showValue="0">
        <cfvo type="percent" val="0"/>
        <cfvo type="num" val="0.6"/>
        <cfvo type="num" val="0.8"/>
        <cfvo type="num" val="0.9"/>
      </iconSet>
    </cfRule>
    <cfRule type="cellIs" dxfId="3275" priority="1892" operator="lessThan">
      <formula>0.6</formula>
    </cfRule>
    <cfRule type="cellIs" dxfId="3274" priority="1893" operator="between">
      <formula>0.8</formula>
      <formula>0.899999999999999</formula>
    </cfRule>
    <cfRule type="cellIs" dxfId="3273" priority="1894" operator="between">
      <formula>0.6</formula>
      <formula>0.8</formula>
    </cfRule>
    <cfRule type="cellIs" dxfId="3272" priority="1895" operator="greaterThanOrEqual">
      <formula>0.9</formula>
    </cfRule>
  </conditionalFormatting>
  <conditionalFormatting sqref="AD141:AD144 AD146:AD148">
    <cfRule type="iconSet" priority="1896">
      <iconSet iconSet="4Arrows" showValue="0">
        <cfvo type="percent" val="0"/>
        <cfvo type="num" val="0.6"/>
        <cfvo type="num" val="0.8"/>
        <cfvo type="num" val="0.9"/>
      </iconSet>
    </cfRule>
    <cfRule type="cellIs" dxfId="3271" priority="1897" operator="lessThan">
      <formula>0.6</formula>
    </cfRule>
    <cfRule type="cellIs" dxfId="3270" priority="1898" operator="between">
      <formula>0.8</formula>
      <formula>0.899999999999999</formula>
    </cfRule>
    <cfRule type="cellIs" dxfId="3269" priority="1899" operator="between">
      <formula>0.6</formula>
      <formula>0.8</formula>
    </cfRule>
    <cfRule type="cellIs" dxfId="3268" priority="1900" operator="greaterThanOrEqual">
      <formula>0.9</formula>
    </cfRule>
  </conditionalFormatting>
  <conditionalFormatting sqref="AH143:AH144 AH141 AH146:AH148">
    <cfRule type="iconSet" priority="1901">
      <iconSet iconSet="4Arrows" showValue="0">
        <cfvo type="percent" val="0"/>
        <cfvo type="num" val="0.6"/>
        <cfvo type="num" val="0.8"/>
        <cfvo type="num" val="0.9"/>
      </iconSet>
    </cfRule>
    <cfRule type="cellIs" dxfId="3267" priority="1902" operator="lessThan">
      <formula>0.6</formula>
    </cfRule>
    <cfRule type="cellIs" dxfId="3266" priority="1903" operator="between">
      <formula>0.8</formula>
      <formula>0.899999999999999</formula>
    </cfRule>
    <cfRule type="cellIs" dxfId="3265" priority="1904" operator="between">
      <formula>0.6</formula>
      <formula>0.8</formula>
    </cfRule>
    <cfRule type="cellIs" dxfId="3264" priority="1905" operator="greaterThanOrEqual">
      <formula>0.9</formula>
    </cfRule>
  </conditionalFormatting>
  <conditionalFormatting sqref="AL141:AL148">
    <cfRule type="iconSet" priority="1906">
      <iconSet iconSet="4Arrows" showValue="0">
        <cfvo type="percent" val="0"/>
        <cfvo type="num" val="0.6"/>
        <cfvo type="num" val="0.8"/>
        <cfvo type="num" val="0.9"/>
      </iconSet>
    </cfRule>
    <cfRule type="cellIs" dxfId="3263" priority="1907" operator="lessThan">
      <formula>0.6</formula>
    </cfRule>
    <cfRule type="cellIs" dxfId="3262" priority="1908" operator="between">
      <formula>0.8</formula>
      <formula>0.899999999999999</formula>
    </cfRule>
    <cfRule type="cellIs" dxfId="3261" priority="1909" operator="between">
      <formula>0.6</formula>
      <formula>0.8</formula>
    </cfRule>
    <cfRule type="cellIs" dxfId="3260" priority="1910" operator="greaterThanOrEqual">
      <formula>0.9</formula>
    </cfRule>
  </conditionalFormatting>
  <conditionalFormatting sqref="AP141:AP148">
    <cfRule type="iconSet" priority="1911">
      <iconSet iconSet="4Arrows" showValue="0">
        <cfvo type="percent" val="0"/>
        <cfvo type="num" val="0.6"/>
        <cfvo type="num" val="0.8"/>
        <cfvo type="num" val="0.9"/>
      </iconSet>
    </cfRule>
    <cfRule type="cellIs" dxfId="3259" priority="1912" operator="lessThan">
      <formula>0.6</formula>
    </cfRule>
    <cfRule type="cellIs" dxfId="3258" priority="1913" operator="between">
      <formula>0.8</formula>
      <formula>0.899999999999999</formula>
    </cfRule>
    <cfRule type="cellIs" dxfId="3257" priority="1914" operator="between">
      <formula>0.6</formula>
      <formula>0.8</formula>
    </cfRule>
    <cfRule type="cellIs" dxfId="3256" priority="1915" operator="greaterThanOrEqual">
      <formula>0.9</formula>
    </cfRule>
  </conditionalFormatting>
  <conditionalFormatting sqref="Y149:Y152">
    <cfRule type="iconSet" priority="1866">
      <iconSet iconSet="4Arrows" showValue="0">
        <cfvo type="percent" val="0"/>
        <cfvo type="num" val="0.6"/>
        <cfvo type="num" val="0.8"/>
        <cfvo type="num" val="0.9"/>
      </iconSet>
    </cfRule>
    <cfRule type="cellIs" dxfId="3255" priority="1867" operator="lessThan">
      <formula>0.6</formula>
    </cfRule>
    <cfRule type="cellIs" dxfId="3254" priority="1868" operator="between">
      <formula>0.8</formula>
      <formula>0.899999999999999</formula>
    </cfRule>
    <cfRule type="cellIs" dxfId="3253" priority="1869" operator="between">
      <formula>0.6</formula>
      <formula>0.8</formula>
    </cfRule>
    <cfRule type="cellIs" dxfId="3252" priority="1870" operator="greaterThanOrEqual">
      <formula>0.9</formula>
    </cfRule>
  </conditionalFormatting>
  <conditionalFormatting sqref="AD149:AD152">
    <cfRule type="iconSet" priority="1871">
      <iconSet iconSet="4Arrows" showValue="0">
        <cfvo type="percent" val="0"/>
        <cfvo type="num" val="0.6"/>
        <cfvo type="num" val="0.8"/>
        <cfvo type="num" val="0.9"/>
      </iconSet>
    </cfRule>
    <cfRule type="cellIs" dxfId="3251" priority="1872" operator="lessThan">
      <formula>0.6</formula>
    </cfRule>
    <cfRule type="cellIs" dxfId="3250" priority="1873" operator="between">
      <formula>0.8</formula>
      <formula>0.899999999999999</formula>
    </cfRule>
    <cfRule type="cellIs" dxfId="3249" priority="1874" operator="between">
      <formula>0.6</formula>
      <formula>0.8</formula>
    </cfRule>
    <cfRule type="cellIs" dxfId="3248" priority="1875" operator="greaterThanOrEqual">
      <formula>0.9</formula>
    </cfRule>
  </conditionalFormatting>
  <conditionalFormatting sqref="AL149:AL152">
    <cfRule type="iconSet" priority="1881">
      <iconSet iconSet="4Arrows" showValue="0">
        <cfvo type="percent" val="0"/>
        <cfvo type="num" val="0.6"/>
        <cfvo type="num" val="0.8"/>
        <cfvo type="num" val="0.9"/>
      </iconSet>
    </cfRule>
    <cfRule type="cellIs" dxfId="3247" priority="1882" operator="lessThan">
      <formula>0.6</formula>
    </cfRule>
    <cfRule type="cellIs" dxfId="3246" priority="1883" operator="between">
      <formula>0.8</formula>
      <formula>0.899999999999999</formula>
    </cfRule>
    <cfRule type="cellIs" dxfId="3245" priority="1884" operator="between">
      <formula>0.6</formula>
      <formula>0.8</formula>
    </cfRule>
    <cfRule type="cellIs" dxfId="3244" priority="1885" operator="greaterThanOrEqual">
      <formula>0.9</formula>
    </cfRule>
  </conditionalFormatting>
  <conditionalFormatting sqref="AP149:AP152">
    <cfRule type="iconSet" priority="1886">
      <iconSet iconSet="4Arrows" showValue="0">
        <cfvo type="percent" val="0"/>
        <cfvo type="num" val="0.6"/>
        <cfvo type="num" val="0.8"/>
        <cfvo type="num" val="0.9"/>
      </iconSet>
    </cfRule>
    <cfRule type="cellIs" dxfId="3243" priority="1887" operator="lessThan">
      <formula>0.6</formula>
    </cfRule>
    <cfRule type="cellIs" dxfId="3242" priority="1888" operator="between">
      <formula>0.8</formula>
      <formula>0.899999999999999</formula>
    </cfRule>
    <cfRule type="cellIs" dxfId="3241" priority="1889" operator="between">
      <formula>0.6</formula>
      <formula>0.8</formula>
    </cfRule>
    <cfRule type="cellIs" dxfId="3240" priority="1890" operator="greaterThanOrEqual">
      <formula>0.9</formula>
    </cfRule>
  </conditionalFormatting>
  <conditionalFormatting sqref="Y153:Y154 Y156">
    <cfRule type="iconSet" priority="1841">
      <iconSet iconSet="4Arrows" showValue="0">
        <cfvo type="percent" val="0"/>
        <cfvo type="num" val="0.6"/>
        <cfvo type="num" val="0.8"/>
        <cfvo type="num" val="0.9"/>
      </iconSet>
    </cfRule>
    <cfRule type="cellIs" dxfId="3239" priority="1842" operator="lessThan">
      <formula>0.6</formula>
    </cfRule>
    <cfRule type="cellIs" dxfId="3238" priority="1843" operator="between">
      <formula>0.8</formula>
      <formula>0.899999999999999</formula>
    </cfRule>
    <cfRule type="cellIs" dxfId="3237" priority="1844" operator="between">
      <formula>0.6</formula>
      <formula>0.8</formula>
    </cfRule>
    <cfRule type="cellIs" dxfId="3236" priority="1845" operator="greaterThanOrEqual">
      <formula>0.9</formula>
    </cfRule>
  </conditionalFormatting>
  <conditionalFormatting sqref="AD153:AD154 AD156">
    <cfRule type="iconSet" priority="1846">
      <iconSet iconSet="4Arrows" showValue="0">
        <cfvo type="percent" val="0"/>
        <cfvo type="num" val="0.6"/>
        <cfvo type="num" val="0.8"/>
        <cfvo type="num" val="0.9"/>
      </iconSet>
    </cfRule>
    <cfRule type="cellIs" dxfId="3235" priority="1847" operator="lessThan">
      <formula>0.6</formula>
    </cfRule>
    <cfRule type="cellIs" dxfId="3234" priority="1848" operator="between">
      <formula>0.8</formula>
      <formula>0.899999999999999</formula>
    </cfRule>
    <cfRule type="cellIs" dxfId="3233" priority="1849" operator="between">
      <formula>0.6</formula>
      <formula>0.8</formula>
    </cfRule>
    <cfRule type="cellIs" dxfId="3232" priority="1850" operator="greaterThanOrEqual">
      <formula>0.9</formula>
    </cfRule>
  </conditionalFormatting>
  <conditionalFormatting sqref="AH154 AH156">
    <cfRule type="iconSet" priority="1851">
      <iconSet iconSet="4Arrows" showValue="0">
        <cfvo type="percent" val="0"/>
        <cfvo type="num" val="0.6"/>
        <cfvo type="num" val="0.8"/>
        <cfvo type="num" val="0.9"/>
      </iconSet>
    </cfRule>
    <cfRule type="cellIs" dxfId="3231" priority="1852" operator="lessThan">
      <formula>0.6</formula>
    </cfRule>
    <cfRule type="cellIs" dxfId="3230" priority="1853" operator="between">
      <formula>0.8</formula>
      <formula>0.899999999999999</formula>
    </cfRule>
    <cfRule type="cellIs" dxfId="3229" priority="1854" operator="between">
      <formula>0.6</formula>
      <formula>0.8</formula>
    </cfRule>
    <cfRule type="cellIs" dxfId="3228" priority="1855" operator="greaterThanOrEqual">
      <formula>0.9</formula>
    </cfRule>
  </conditionalFormatting>
  <conditionalFormatting sqref="AL153:AL154 AL156">
    <cfRule type="iconSet" priority="1856">
      <iconSet iconSet="4Arrows" showValue="0">
        <cfvo type="percent" val="0"/>
        <cfvo type="num" val="0.6"/>
        <cfvo type="num" val="0.8"/>
        <cfvo type="num" val="0.9"/>
      </iconSet>
    </cfRule>
    <cfRule type="cellIs" dxfId="3227" priority="1857" operator="lessThan">
      <formula>0.6</formula>
    </cfRule>
    <cfRule type="cellIs" dxfId="3226" priority="1858" operator="between">
      <formula>0.8</formula>
      <formula>0.899999999999999</formula>
    </cfRule>
    <cfRule type="cellIs" dxfId="3225" priority="1859" operator="between">
      <formula>0.6</formula>
      <formula>0.8</formula>
    </cfRule>
    <cfRule type="cellIs" dxfId="3224" priority="1860" operator="greaterThanOrEqual">
      <formula>0.9</formula>
    </cfRule>
  </conditionalFormatting>
  <conditionalFormatting sqref="AP153:AP154 AP156">
    <cfRule type="iconSet" priority="1861">
      <iconSet iconSet="4Arrows" showValue="0">
        <cfvo type="percent" val="0"/>
        <cfvo type="num" val="0.6"/>
        <cfvo type="num" val="0.8"/>
        <cfvo type="num" val="0.9"/>
      </iconSet>
    </cfRule>
    <cfRule type="cellIs" dxfId="3223" priority="1862" operator="lessThan">
      <formula>0.6</formula>
    </cfRule>
    <cfRule type="cellIs" dxfId="3222" priority="1863" operator="between">
      <formula>0.8</formula>
      <formula>0.899999999999999</formula>
    </cfRule>
    <cfRule type="cellIs" dxfId="3221" priority="1864" operator="between">
      <formula>0.6</formula>
      <formula>0.8</formula>
    </cfRule>
    <cfRule type="cellIs" dxfId="3220" priority="1865" operator="greaterThanOrEqual">
      <formula>0.9</formula>
    </cfRule>
  </conditionalFormatting>
  <conditionalFormatting sqref="Y155">
    <cfRule type="iconSet" priority="1816">
      <iconSet iconSet="4Arrows" showValue="0">
        <cfvo type="percent" val="0"/>
        <cfvo type="num" val="0.6"/>
        <cfvo type="num" val="0.8"/>
        <cfvo type="num" val="0.9"/>
      </iconSet>
    </cfRule>
    <cfRule type="cellIs" dxfId="3219" priority="1817" operator="lessThan">
      <formula>0.6</formula>
    </cfRule>
    <cfRule type="cellIs" dxfId="3218" priority="1818" operator="between">
      <formula>0.8</formula>
      <formula>0.899999999999999</formula>
    </cfRule>
    <cfRule type="cellIs" dxfId="3217" priority="1819" operator="between">
      <formula>0.6</formula>
      <formula>0.8</formula>
    </cfRule>
    <cfRule type="cellIs" dxfId="3216" priority="1820" operator="greaterThanOrEqual">
      <formula>0.9</formula>
    </cfRule>
  </conditionalFormatting>
  <conditionalFormatting sqref="AD155">
    <cfRule type="iconSet" priority="1821">
      <iconSet iconSet="4Arrows" showValue="0">
        <cfvo type="percent" val="0"/>
        <cfvo type="num" val="0.6"/>
        <cfvo type="num" val="0.8"/>
        <cfvo type="num" val="0.9"/>
      </iconSet>
    </cfRule>
    <cfRule type="cellIs" dxfId="3215" priority="1822" operator="lessThan">
      <formula>0.6</formula>
    </cfRule>
    <cfRule type="cellIs" dxfId="3214" priority="1823" operator="between">
      <formula>0.8</formula>
      <formula>0.899999999999999</formula>
    </cfRule>
    <cfRule type="cellIs" dxfId="3213" priority="1824" operator="between">
      <formula>0.6</formula>
      <formula>0.8</formula>
    </cfRule>
    <cfRule type="cellIs" dxfId="3212" priority="1825" operator="greaterThanOrEqual">
      <formula>0.9</formula>
    </cfRule>
  </conditionalFormatting>
  <conditionalFormatting sqref="AH155">
    <cfRule type="iconSet" priority="1826">
      <iconSet iconSet="4Arrows" showValue="0">
        <cfvo type="percent" val="0"/>
        <cfvo type="num" val="0.6"/>
        <cfvo type="num" val="0.8"/>
        <cfvo type="num" val="0.9"/>
      </iconSet>
    </cfRule>
    <cfRule type="cellIs" dxfId="3211" priority="1827" operator="lessThan">
      <formula>0.6</formula>
    </cfRule>
    <cfRule type="cellIs" dxfId="3210" priority="1828" operator="between">
      <formula>0.8</formula>
      <formula>0.899999999999999</formula>
    </cfRule>
    <cfRule type="cellIs" dxfId="3209" priority="1829" operator="between">
      <formula>0.6</formula>
      <formula>0.8</formula>
    </cfRule>
    <cfRule type="cellIs" dxfId="3208" priority="1830" operator="greaterThanOrEqual">
      <formula>0.9</formula>
    </cfRule>
  </conditionalFormatting>
  <conditionalFormatting sqref="AL155">
    <cfRule type="iconSet" priority="1831">
      <iconSet iconSet="4Arrows" showValue="0">
        <cfvo type="percent" val="0"/>
        <cfvo type="num" val="0.6"/>
        <cfvo type="num" val="0.8"/>
        <cfvo type="num" val="0.9"/>
      </iconSet>
    </cfRule>
    <cfRule type="cellIs" dxfId="3207" priority="1832" operator="lessThan">
      <formula>0.6</formula>
    </cfRule>
    <cfRule type="cellIs" dxfId="3206" priority="1833" operator="between">
      <formula>0.8</formula>
      <formula>0.899999999999999</formula>
    </cfRule>
    <cfRule type="cellIs" dxfId="3205" priority="1834" operator="between">
      <formula>0.6</formula>
      <formula>0.8</formula>
    </cfRule>
    <cfRule type="cellIs" dxfId="3204" priority="1835" operator="greaterThanOrEqual">
      <formula>0.9</formula>
    </cfRule>
  </conditionalFormatting>
  <conditionalFormatting sqref="AP155">
    <cfRule type="iconSet" priority="1836">
      <iconSet iconSet="4Arrows" showValue="0">
        <cfvo type="percent" val="0"/>
        <cfvo type="num" val="0.6"/>
        <cfvo type="num" val="0.8"/>
        <cfvo type="num" val="0.9"/>
      </iconSet>
    </cfRule>
    <cfRule type="cellIs" dxfId="3203" priority="1837" operator="lessThan">
      <formula>0.6</formula>
    </cfRule>
    <cfRule type="cellIs" dxfId="3202" priority="1838" operator="between">
      <formula>0.8</formula>
      <formula>0.899999999999999</formula>
    </cfRule>
    <cfRule type="cellIs" dxfId="3201" priority="1839" operator="between">
      <formula>0.6</formula>
      <formula>0.8</formula>
    </cfRule>
    <cfRule type="cellIs" dxfId="3200" priority="1840" operator="greaterThanOrEqual">
      <formula>0.9</formula>
    </cfRule>
  </conditionalFormatting>
  <conditionalFormatting sqref="Y157">
    <cfRule type="iconSet" priority="1716">
      <iconSet iconSet="4Arrows" showValue="0">
        <cfvo type="percent" val="0"/>
        <cfvo type="num" val="0.6"/>
        <cfvo type="num" val="0.8"/>
        <cfvo type="num" val="0.9"/>
      </iconSet>
    </cfRule>
    <cfRule type="cellIs" dxfId="3199" priority="1717" operator="lessThan">
      <formula>0.6</formula>
    </cfRule>
    <cfRule type="cellIs" dxfId="3198" priority="1718" operator="between">
      <formula>0.8</formula>
      <formula>0.899999999999999</formula>
    </cfRule>
    <cfRule type="cellIs" dxfId="3197" priority="1719" operator="between">
      <formula>0.6</formula>
      <formula>0.8</formula>
    </cfRule>
    <cfRule type="cellIs" dxfId="3196" priority="1720" operator="greaterThanOrEqual">
      <formula>0.9</formula>
    </cfRule>
  </conditionalFormatting>
  <conditionalFormatting sqref="AD157">
    <cfRule type="iconSet" priority="1721">
      <iconSet iconSet="4Arrows" showValue="0">
        <cfvo type="percent" val="0"/>
        <cfvo type="num" val="0.6"/>
        <cfvo type="num" val="0.8"/>
        <cfvo type="num" val="0.9"/>
      </iconSet>
    </cfRule>
    <cfRule type="cellIs" dxfId="3195" priority="1722" operator="lessThan">
      <formula>0.6</formula>
    </cfRule>
    <cfRule type="cellIs" dxfId="3194" priority="1723" operator="between">
      <formula>0.8</formula>
      <formula>0.899999999999999</formula>
    </cfRule>
    <cfRule type="cellIs" dxfId="3193" priority="1724" operator="between">
      <formula>0.6</formula>
      <formula>0.8</formula>
    </cfRule>
    <cfRule type="cellIs" dxfId="3192" priority="1725" operator="greaterThanOrEqual">
      <formula>0.9</formula>
    </cfRule>
  </conditionalFormatting>
  <conditionalFormatting sqref="AH157">
    <cfRule type="iconSet" priority="1726">
      <iconSet iconSet="4Arrows" showValue="0">
        <cfvo type="percent" val="0"/>
        <cfvo type="num" val="0.6"/>
        <cfvo type="num" val="0.8"/>
        <cfvo type="num" val="0.9"/>
      </iconSet>
    </cfRule>
    <cfRule type="cellIs" dxfId="3191" priority="1727" operator="lessThan">
      <formula>0.6</formula>
    </cfRule>
    <cfRule type="cellIs" dxfId="3190" priority="1728" operator="between">
      <formula>0.8</formula>
      <formula>0.899999999999999</formula>
    </cfRule>
    <cfRule type="cellIs" dxfId="3189" priority="1729" operator="between">
      <formula>0.6</formula>
      <formula>0.8</formula>
    </cfRule>
    <cfRule type="cellIs" dxfId="3188" priority="1730" operator="greaterThanOrEqual">
      <formula>0.9</formula>
    </cfRule>
  </conditionalFormatting>
  <conditionalFormatting sqref="AL157">
    <cfRule type="iconSet" priority="1731">
      <iconSet iconSet="4Arrows" showValue="0">
        <cfvo type="percent" val="0"/>
        <cfvo type="num" val="0.6"/>
        <cfvo type="num" val="0.8"/>
        <cfvo type="num" val="0.9"/>
      </iconSet>
    </cfRule>
    <cfRule type="cellIs" dxfId="3187" priority="1732" operator="lessThan">
      <formula>0.6</formula>
    </cfRule>
    <cfRule type="cellIs" dxfId="3186" priority="1733" operator="between">
      <formula>0.8</formula>
      <formula>0.899999999999999</formula>
    </cfRule>
    <cfRule type="cellIs" dxfId="3185" priority="1734" operator="between">
      <formula>0.6</formula>
      <formula>0.8</formula>
    </cfRule>
    <cfRule type="cellIs" dxfId="3184" priority="1735" operator="greaterThanOrEqual">
      <formula>0.9</formula>
    </cfRule>
  </conditionalFormatting>
  <conditionalFormatting sqref="AP157">
    <cfRule type="iconSet" priority="1736">
      <iconSet iconSet="4Arrows" showValue="0">
        <cfvo type="percent" val="0"/>
        <cfvo type="num" val="0.6"/>
        <cfvo type="num" val="0.8"/>
        <cfvo type="num" val="0.9"/>
      </iconSet>
    </cfRule>
    <cfRule type="cellIs" dxfId="3183" priority="1737" operator="lessThan">
      <formula>0.6</formula>
    </cfRule>
    <cfRule type="cellIs" dxfId="3182" priority="1738" operator="between">
      <formula>0.8</formula>
      <formula>0.899999999999999</formula>
    </cfRule>
    <cfRule type="cellIs" dxfId="3181" priority="1739" operator="between">
      <formula>0.6</formula>
      <formula>0.8</formula>
    </cfRule>
    <cfRule type="cellIs" dxfId="3180" priority="1740" operator="greaterThanOrEqual">
      <formula>0.9</formula>
    </cfRule>
  </conditionalFormatting>
  <conditionalFormatting sqref="Y158:Y178">
    <cfRule type="iconSet" priority="1691">
      <iconSet iconSet="4Arrows" showValue="0">
        <cfvo type="percent" val="0"/>
        <cfvo type="num" val="0.6"/>
        <cfvo type="num" val="0.8"/>
        <cfvo type="num" val="0.9"/>
      </iconSet>
    </cfRule>
    <cfRule type="cellIs" dxfId="3179" priority="1692" operator="lessThan">
      <formula>0.6</formula>
    </cfRule>
    <cfRule type="cellIs" dxfId="3178" priority="1693" operator="between">
      <formula>0.8</formula>
      <formula>0.899999999999999</formula>
    </cfRule>
    <cfRule type="cellIs" dxfId="3177" priority="1694" operator="between">
      <formula>0.6</formula>
      <formula>0.8</formula>
    </cfRule>
    <cfRule type="cellIs" dxfId="3176" priority="1695" operator="greaterThanOrEqual">
      <formula>0.9</formula>
    </cfRule>
  </conditionalFormatting>
  <conditionalFormatting sqref="AD158:AD178">
    <cfRule type="iconSet" priority="1696">
      <iconSet iconSet="4Arrows" showValue="0">
        <cfvo type="percent" val="0"/>
        <cfvo type="num" val="0.6"/>
        <cfvo type="num" val="0.8"/>
        <cfvo type="num" val="0.9"/>
      </iconSet>
    </cfRule>
    <cfRule type="cellIs" dxfId="3175" priority="1697" operator="lessThan">
      <formula>0.6</formula>
    </cfRule>
    <cfRule type="cellIs" dxfId="3174" priority="1698" operator="between">
      <formula>0.8</formula>
      <formula>0.899999999999999</formula>
    </cfRule>
    <cfRule type="cellIs" dxfId="3173" priority="1699" operator="between">
      <formula>0.6</formula>
      <formula>0.8</formula>
    </cfRule>
    <cfRule type="cellIs" dxfId="3172" priority="1700" operator="greaterThanOrEqual">
      <formula>0.9</formula>
    </cfRule>
  </conditionalFormatting>
  <conditionalFormatting sqref="AH158 AH165 AH167:AH178">
    <cfRule type="iconSet" priority="1701">
      <iconSet iconSet="4Arrows" showValue="0">
        <cfvo type="percent" val="0"/>
        <cfvo type="num" val="0.6"/>
        <cfvo type="num" val="0.8"/>
        <cfvo type="num" val="0.9"/>
      </iconSet>
    </cfRule>
    <cfRule type="cellIs" dxfId="3171" priority="1702" operator="lessThan">
      <formula>0.6</formula>
    </cfRule>
    <cfRule type="cellIs" dxfId="3170" priority="1703" operator="between">
      <formula>0.8</formula>
      <formula>0.899999999999999</formula>
    </cfRule>
    <cfRule type="cellIs" dxfId="3169" priority="1704" operator="between">
      <formula>0.6</formula>
      <formula>0.8</formula>
    </cfRule>
    <cfRule type="cellIs" dxfId="3168" priority="1705" operator="greaterThanOrEqual">
      <formula>0.9</formula>
    </cfRule>
  </conditionalFormatting>
  <conditionalFormatting sqref="AL158:AL178">
    <cfRule type="iconSet" priority="1706">
      <iconSet iconSet="4Arrows" showValue="0">
        <cfvo type="percent" val="0"/>
        <cfvo type="num" val="0.6"/>
        <cfvo type="num" val="0.8"/>
        <cfvo type="num" val="0.9"/>
      </iconSet>
    </cfRule>
    <cfRule type="cellIs" dxfId="3167" priority="1707" operator="lessThan">
      <formula>0.6</formula>
    </cfRule>
    <cfRule type="cellIs" dxfId="3166" priority="1708" operator="between">
      <formula>0.8</formula>
      <formula>0.899999999999999</formula>
    </cfRule>
    <cfRule type="cellIs" dxfId="3165" priority="1709" operator="between">
      <formula>0.6</formula>
      <formula>0.8</formula>
    </cfRule>
    <cfRule type="cellIs" dxfId="3164" priority="1710" operator="greaterThanOrEqual">
      <formula>0.9</formula>
    </cfRule>
  </conditionalFormatting>
  <conditionalFormatting sqref="AP158:AP178">
    <cfRule type="iconSet" priority="1711">
      <iconSet iconSet="4Arrows" showValue="0">
        <cfvo type="percent" val="0"/>
        <cfvo type="num" val="0.6"/>
        <cfvo type="num" val="0.8"/>
        <cfvo type="num" val="0.9"/>
      </iconSet>
    </cfRule>
    <cfRule type="cellIs" dxfId="3163" priority="1712" operator="lessThan">
      <formula>0.6</formula>
    </cfRule>
    <cfRule type="cellIs" dxfId="3162" priority="1713" operator="between">
      <formula>0.8</formula>
      <formula>0.899999999999999</formula>
    </cfRule>
    <cfRule type="cellIs" dxfId="3161" priority="1714" operator="between">
      <formula>0.6</formula>
      <formula>0.8</formula>
    </cfRule>
    <cfRule type="cellIs" dxfId="3160" priority="1715" operator="greaterThanOrEqual">
      <formula>0.9</formula>
    </cfRule>
  </conditionalFormatting>
  <conditionalFormatting sqref="Y235">
    <cfRule type="iconSet" priority="1666">
      <iconSet iconSet="4Arrows" showValue="0">
        <cfvo type="percent" val="0"/>
        <cfvo type="num" val="0.6"/>
        <cfvo type="num" val="0.8"/>
        <cfvo type="num" val="0.9"/>
      </iconSet>
    </cfRule>
    <cfRule type="cellIs" dxfId="3159" priority="1667" operator="lessThan">
      <formula>0.6</formula>
    </cfRule>
    <cfRule type="cellIs" dxfId="3158" priority="1668" operator="between">
      <formula>0.8</formula>
      <formula>0.899999999999999</formula>
    </cfRule>
    <cfRule type="cellIs" dxfId="3157" priority="1669" operator="between">
      <formula>0.6</formula>
      <formula>0.8</formula>
    </cfRule>
    <cfRule type="cellIs" dxfId="3156" priority="1670" operator="greaterThanOrEqual">
      <formula>0.9</formula>
    </cfRule>
  </conditionalFormatting>
  <conditionalFormatting sqref="AD235">
    <cfRule type="iconSet" priority="1671">
      <iconSet iconSet="4Arrows" showValue="0">
        <cfvo type="percent" val="0"/>
        <cfvo type="num" val="0.6"/>
        <cfvo type="num" val="0.8"/>
        <cfvo type="num" val="0.9"/>
      </iconSet>
    </cfRule>
    <cfRule type="cellIs" dxfId="3155" priority="1672" operator="lessThan">
      <formula>0.6</formula>
    </cfRule>
    <cfRule type="cellIs" dxfId="3154" priority="1673" operator="between">
      <formula>0.8</formula>
      <formula>0.899999999999999</formula>
    </cfRule>
    <cfRule type="cellIs" dxfId="3153" priority="1674" operator="between">
      <formula>0.6</formula>
      <formula>0.8</formula>
    </cfRule>
    <cfRule type="cellIs" dxfId="3152" priority="1675" operator="greaterThanOrEqual">
      <formula>0.9</formula>
    </cfRule>
  </conditionalFormatting>
  <conditionalFormatting sqref="AH235">
    <cfRule type="iconSet" priority="1676">
      <iconSet iconSet="4Arrows" showValue="0">
        <cfvo type="percent" val="0"/>
        <cfvo type="num" val="0.6"/>
        <cfvo type="num" val="0.8"/>
        <cfvo type="num" val="0.9"/>
      </iconSet>
    </cfRule>
    <cfRule type="cellIs" dxfId="3151" priority="1677" operator="lessThan">
      <formula>0.6</formula>
    </cfRule>
    <cfRule type="cellIs" dxfId="3150" priority="1678" operator="between">
      <formula>0.8</formula>
      <formula>0.899999999999999</formula>
    </cfRule>
    <cfRule type="cellIs" dxfId="3149" priority="1679" operator="between">
      <formula>0.6</formula>
      <formula>0.8</formula>
    </cfRule>
    <cfRule type="cellIs" dxfId="3148" priority="1680" operator="greaterThanOrEqual">
      <formula>0.9</formula>
    </cfRule>
  </conditionalFormatting>
  <conditionalFormatting sqref="AL235">
    <cfRule type="iconSet" priority="1681">
      <iconSet iconSet="4Arrows" showValue="0">
        <cfvo type="percent" val="0"/>
        <cfvo type="num" val="0.6"/>
        <cfvo type="num" val="0.8"/>
        <cfvo type="num" val="0.9"/>
      </iconSet>
    </cfRule>
    <cfRule type="cellIs" dxfId="3147" priority="1682" operator="lessThan">
      <formula>0.6</formula>
    </cfRule>
    <cfRule type="cellIs" dxfId="3146" priority="1683" operator="between">
      <formula>0.8</formula>
      <formula>0.899999999999999</formula>
    </cfRule>
    <cfRule type="cellIs" dxfId="3145" priority="1684" operator="between">
      <formula>0.6</formula>
      <formula>0.8</formula>
    </cfRule>
    <cfRule type="cellIs" dxfId="3144" priority="1685" operator="greaterThanOrEqual">
      <formula>0.9</formula>
    </cfRule>
  </conditionalFormatting>
  <conditionalFormatting sqref="AP235">
    <cfRule type="iconSet" priority="1686">
      <iconSet iconSet="4Arrows" showValue="0">
        <cfvo type="percent" val="0"/>
        <cfvo type="num" val="0.6"/>
        <cfvo type="num" val="0.8"/>
        <cfvo type="num" val="0.9"/>
      </iconSet>
    </cfRule>
    <cfRule type="cellIs" dxfId="3143" priority="1687" operator="lessThan">
      <formula>0.6</formula>
    </cfRule>
    <cfRule type="cellIs" dxfId="3142" priority="1688" operator="between">
      <formula>0.8</formula>
      <formula>0.899999999999999</formula>
    </cfRule>
    <cfRule type="cellIs" dxfId="3141" priority="1689" operator="between">
      <formula>0.6</formula>
      <formula>0.8</formula>
    </cfRule>
    <cfRule type="cellIs" dxfId="3140" priority="1690" operator="greaterThanOrEqual">
      <formula>0.9</formula>
    </cfRule>
  </conditionalFormatting>
  <conditionalFormatting sqref="Y239">
    <cfRule type="iconSet" priority="1661">
      <iconSet iconSet="4Arrows" showValue="0">
        <cfvo type="percent" val="0"/>
        <cfvo type="num" val="0.6"/>
        <cfvo type="num" val="0.8"/>
        <cfvo type="num" val="0.9"/>
      </iconSet>
    </cfRule>
    <cfRule type="cellIs" dxfId="3139" priority="1662" operator="lessThan">
      <formula>0.6</formula>
    </cfRule>
    <cfRule type="cellIs" dxfId="3138" priority="1663" operator="between">
      <formula>0.8</formula>
      <formula>0.899999999999999</formula>
    </cfRule>
    <cfRule type="cellIs" dxfId="3137" priority="1664" operator="between">
      <formula>0.6</formula>
      <formula>0.8</formula>
    </cfRule>
    <cfRule type="cellIs" dxfId="3136" priority="1665" operator="greaterThanOrEqual">
      <formula>0.9</formula>
    </cfRule>
  </conditionalFormatting>
  <conditionalFormatting sqref="Y247">
    <cfRule type="iconSet" priority="1656">
      <iconSet iconSet="4Arrows" showValue="0">
        <cfvo type="percent" val="0"/>
        <cfvo type="num" val="0.6"/>
        <cfvo type="num" val="0.8"/>
        <cfvo type="num" val="0.9"/>
      </iconSet>
    </cfRule>
    <cfRule type="cellIs" dxfId="3135" priority="1657" operator="lessThan">
      <formula>0.6</formula>
    </cfRule>
    <cfRule type="cellIs" dxfId="3134" priority="1658" operator="between">
      <formula>0.8</formula>
      <formula>0.899999999999999</formula>
    </cfRule>
    <cfRule type="cellIs" dxfId="3133" priority="1659" operator="between">
      <formula>0.6</formula>
      <formula>0.8</formula>
    </cfRule>
    <cfRule type="cellIs" dxfId="3132" priority="1660" operator="greaterThanOrEqual">
      <formula>0.9</formula>
    </cfRule>
  </conditionalFormatting>
  <conditionalFormatting sqref="Y248">
    <cfRule type="iconSet" priority="1651">
      <iconSet iconSet="4Arrows" showValue="0">
        <cfvo type="percent" val="0"/>
        <cfvo type="num" val="0.6"/>
        <cfvo type="num" val="0.8"/>
        <cfvo type="num" val="0.9"/>
      </iconSet>
    </cfRule>
    <cfRule type="cellIs" dxfId="3131" priority="1652" operator="lessThan">
      <formula>0.6</formula>
    </cfRule>
    <cfRule type="cellIs" dxfId="3130" priority="1653" operator="between">
      <formula>0.8</formula>
      <formula>0.899999999999999</formula>
    </cfRule>
    <cfRule type="cellIs" dxfId="3129" priority="1654" operator="between">
      <formula>0.6</formula>
      <formula>0.8</formula>
    </cfRule>
    <cfRule type="cellIs" dxfId="3128" priority="1655" operator="greaterThanOrEqual">
      <formula>0.9</formula>
    </cfRule>
  </conditionalFormatting>
  <conditionalFormatting sqref="Y249">
    <cfRule type="iconSet" priority="1646">
      <iconSet iconSet="4Arrows" showValue="0">
        <cfvo type="percent" val="0"/>
        <cfvo type="num" val="0.6"/>
        <cfvo type="num" val="0.8"/>
        <cfvo type="num" val="0.9"/>
      </iconSet>
    </cfRule>
    <cfRule type="cellIs" dxfId="3127" priority="1647" operator="lessThan">
      <formula>0.6</formula>
    </cfRule>
    <cfRule type="cellIs" dxfId="3126" priority="1648" operator="between">
      <formula>0.8</formula>
      <formula>0.899999999999999</formula>
    </cfRule>
    <cfRule type="cellIs" dxfId="3125" priority="1649" operator="between">
      <formula>0.6</formula>
      <formula>0.8</formula>
    </cfRule>
    <cfRule type="cellIs" dxfId="3124" priority="1650" operator="greaterThanOrEqual">
      <formula>0.9</formula>
    </cfRule>
  </conditionalFormatting>
  <conditionalFormatting sqref="AD250">
    <cfRule type="iconSet" priority="1641">
      <iconSet iconSet="4Arrows" showValue="0">
        <cfvo type="percent" val="0"/>
        <cfvo type="num" val="0.6"/>
        <cfvo type="num" val="0.8"/>
        <cfvo type="num" val="0.9"/>
      </iconSet>
    </cfRule>
    <cfRule type="cellIs" dxfId="3123" priority="1642" operator="lessThan">
      <formula>0.6</formula>
    </cfRule>
    <cfRule type="cellIs" dxfId="3122" priority="1643" operator="between">
      <formula>0.8</formula>
      <formula>0.899999999999999</formula>
    </cfRule>
    <cfRule type="cellIs" dxfId="3121" priority="1644" operator="between">
      <formula>0.6</formula>
      <formula>0.8</formula>
    </cfRule>
    <cfRule type="cellIs" dxfId="3120" priority="1645" operator="greaterThanOrEqual">
      <formula>0.9</formula>
    </cfRule>
  </conditionalFormatting>
  <conditionalFormatting sqref="Y250">
    <cfRule type="iconSet" priority="1636">
      <iconSet iconSet="4Arrows" showValue="0">
        <cfvo type="percent" val="0"/>
        <cfvo type="num" val="0.6"/>
        <cfvo type="num" val="0.8"/>
        <cfvo type="num" val="0.9"/>
      </iconSet>
    </cfRule>
    <cfRule type="cellIs" dxfId="3119" priority="1637" operator="lessThan">
      <formula>0.6</formula>
    </cfRule>
    <cfRule type="cellIs" dxfId="3118" priority="1638" operator="between">
      <formula>0.8</formula>
      <formula>0.899999999999999</formula>
    </cfRule>
    <cfRule type="cellIs" dxfId="3117" priority="1639" operator="between">
      <formula>0.6</formula>
      <formula>0.8</formula>
    </cfRule>
    <cfRule type="cellIs" dxfId="3116" priority="1640" operator="greaterThanOrEqual">
      <formula>0.9</formula>
    </cfRule>
  </conditionalFormatting>
  <conditionalFormatting sqref="Y238">
    <cfRule type="iconSet" priority="1611">
      <iconSet iconSet="4Arrows" showValue="0">
        <cfvo type="percent" val="0"/>
        <cfvo type="num" val="0.6"/>
        <cfvo type="num" val="0.8"/>
        <cfvo type="num" val="0.9"/>
      </iconSet>
    </cfRule>
    <cfRule type="cellIs" dxfId="3115" priority="1612" operator="lessThan">
      <formula>0.6</formula>
    </cfRule>
    <cfRule type="cellIs" dxfId="3114" priority="1613" operator="between">
      <formula>0.8</formula>
      <formula>0.899999999999999</formula>
    </cfRule>
    <cfRule type="cellIs" dxfId="3113" priority="1614" operator="between">
      <formula>0.6</formula>
      <formula>0.8</formula>
    </cfRule>
    <cfRule type="cellIs" dxfId="3112" priority="1615" operator="greaterThanOrEqual">
      <formula>0.9</formula>
    </cfRule>
  </conditionalFormatting>
  <conditionalFormatting sqref="AD238">
    <cfRule type="iconSet" priority="1616">
      <iconSet iconSet="4Arrows" showValue="0">
        <cfvo type="percent" val="0"/>
        <cfvo type="num" val="0.6"/>
        <cfvo type="num" val="0.8"/>
        <cfvo type="num" val="0.9"/>
      </iconSet>
    </cfRule>
    <cfRule type="cellIs" dxfId="3111" priority="1617" operator="lessThan">
      <formula>0.6</formula>
    </cfRule>
    <cfRule type="cellIs" dxfId="3110" priority="1618" operator="between">
      <formula>0.8</formula>
      <formula>0.899999999999999</formula>
    </cfRule>
    <cfRule type="cellIs" dxfId="3109" priority="1619" operator="between">
      <formula>0.6</formula>
      <formula>0.8</formula>
    </cfRule>
    <cfRule type="cellIs" dxfId="3108" priority="1620" operator="greaterThanOrEqual">
      <formula>0.9</formula>
    </cfRule>
  </conditionalFormatting>
  <conditionalFormatting sqref="AH238">
    <cfRule type="iconSet" priority="1621">
      <iconSet iconSet="4Arrows" showValue="0">
        <cfvo type="percent" val="0"/>
        <cfvo type="num" val="0.6"/>
        <cfvo type="num" val="0.8"/>
        <cfvo type="num" val="0.9"/>
      </iconSet>
    </cfRule>
    <cfRule type="cellIs" dxfId="3107" priority="1622" operator="lessThan">
      <formula>0.6</formula>
    </cfRule>
    <cfRule type="cellIs" dxfId="3106" priority="1623" operator="between">
      <formula>0.8</formula>
      <formula>0.899999999999999</formula>
    </cfRule>
    <cfRule type="cellIs" dxfId="3105" priority="1624" operator="between">
      <formula>0.6</formula>
      <formula>0.8</formula>
    </cfRule>
    <cfRule type="cellIs" dxfId="3104" priority="1625" operator="greaterThanOrEqual">
      <formula>0.9</formula>
    </cfRule>
  </conditionalFormatting>
  <conditionalFormatting sqref="AL238">
    <cfRule type="iconSet" priority="1626">
      <iconSet iconSet="4Arrows" showValue="0">
        <cfvo type="percent" val="0"/>
        <cfvo type="num" val="0.6"/>
        <cfvo type="num" val="0.8"/>
        <cfvo type="num" val="0.9"/>
      </iconSet>
    </cfRule>
    <cfRule type="cellIs" dxfId="3103" priority="1627" operator="lessThan">
      <formula>0.6</formula>
    </cfRule>
    <cfRule type="cellIs" dxfId="3102" priority="1628" operator="between">
      <formula>0.8</formula>
      <formula>0.899999999999999</formula>
    </cfRule>
    <cfRule type="cellIs" dxfId="3101" priority="1629" operator="between">
      <formula>0.6</formula>
      <formula>0.8</formula>
    </cfRule>
    <cfRule type="cellIs" dxfId="3100" priority="1630" operator="greaterThanOrEqual">
      <formula>0.9</formula>
    </cfRule>
  </conditionalFormatting>
  <conditionalFormatting sqref="AP238">
    <cfRule type="iconSet" priority="1631">
      <iconSet iconSet="4Arrows" showValue="0">
        <cfvo type="percent" val="0"/>
        <cfvo type="num" val="0.6"/>
        <cfvo type="num" val="0.8"/>
        <cfvo type="num" val="0.9"/>
      </iconSet>
    </cfRule>
    <cfRule type="cellIs" dxfId="3099" priority="1632" operator="lessThan">
      <formula>0.6</formula>
    </cfRule>
    <cfRule type="cellIs" dxfId="3098" priority="1633" operator="between">
      <formula>0.8</formula>
      <formula>0.899999999999999</formula>
    </cfRule>
    <cfRule type="cellIs" dxfId="3097" priority="1634" operator="between">
      <formula>0.6</formula>
      <formula>0.8</formula>
    </cfRule>
    <cfRule type="cellIs" dxfId="3096" priority="1635" operator="greaterThanOrEqual">
      <formula>0.9</formula>
    </cfRule>
  </conditionalFormatting>
  <conditionalFormatting sqref="AH251">
    <cfRule type="iconSet" priority="1596">
      <iconSet iconSet="4Arrows" showValue="0">
        <cfvo type="percent" val="0"/>
        <cfvo type="num" val="0.6"/>
        <cfvo type="num" val="0.8"/>
        <cfvo type="num" val="0.9"/>
      </iconSet>
    </cfRule>
    <cfRule type="cellIs" dxfId="3095" priority="1597" operator="lessThan">
      <formula>0.6</formula>
    </cfRule>
    <cfRule type="cellIs" dxfId="3094" priority="1598" operator="between">
      <formula>0.8</formula>
      <formula>0.899999999999999</formula>
    </cfRule>
    <cfRule type="cellIs" dxfId="3093" priority="1599" operator="between">
      <formula>0.6</formula>
      <formula>0.8</formula>
    </cfRule>
    <cfRule type="cellIs" dxfId="3092" priority="1600" operator="greaterThanOrEqual">
      <formula>0.9</formula>
    </cfRule>
  </conditionalFormatting>
  <conditionalFormatting sqref="AL251">
    <cfRule type="iconSet" priority="1601">
      <iconSet iconSet="4Arrows" showValue="0">
        <cfvo type="percent" val="0"/>
        <cfvo type="num" val="0.6"/>
        <cfvo type="num" val="0.8"/>
        <cfvo type="num" val="0.9"/>
      </iconSet>
    </cfRule>
    <cfRule type="cellIs" dxfId="3091" priority="1602" operator="lessThan">
      <formula>0.6</formula>
    </cfRule>
    <cfRule type="cellIs" dxfId="3090" priority="1603" operator="between">
      <formula>0.8</formula>
      <formula>0.899999999999999</formula>
    </cfRule>
    <cfRule type="cellIs" dxfId="3089" priority="1604" operator="between">
      <formula>0.6</formula>
      <formula>0.8</formula>
    </cfRule>
    <cfRule type="cellIs" dxfId="3088" priority="1605" operator="greaterThanOrEqual">
      <formula>0.9</formula>
    </cfRule>
  </conditionalFormatting>
  <conditionalFormatting sqref="AP251">
    <cfRule type="iconSet" priority="1606">
      <iconSet iconSet="4Arrows" showValue="0">
        <cfvo type="percent" val="0"/>
        <cfvo type="num" val="0.6"/>
        <cfvo type="num" val="0.8"/>
        <cfvo type="num" val="0.9"/>
      </iconSet>
    </cfRule>
    <cfRule type="cellIs" dxfId="3087" priority="1607" operator="lessThan">
      <formula>0.6</formula>
    </cfRule>
    <cfRule type="cellIs" dxfId="3086" priority="1608" operator="between">
      <formula>0.8</formula>
      <formula>0.899999999999999</formula>
    </cfRule>
    <cfRule type="cellIs" dxfId="3085" priority="1609" operator="between">
      <formula>0.6</formula>
      <formula>0.8</formula>
    </cfRule>
    <cfRule type="cellIs" dxfId="3084" priority="1610" operator="greaterThanOrEqual">
      <formula>0.9</formula>
    </cfRule>
  </conditionalFormatting>
  <conditionalFormatting sqref="AD251">
    <cfRule type="iconSet" priority="1591">
      <iconSet iconSet="4Arrows" showValue="0">
        <cfvo type="percent" val="0"/>
        <cfvo type="num" val="0.6"/>
        <cfvo type="num" val="0.8"/>
        <cfvo type="num" val="0.9"/>
      </iconSet>
    </cfRule>
    <cfRule type="cellIs" dxfId="3083" priority="1592" operator="lessThan">
      <formula>0.6</formula>
    </cfRule>
    <cfRule type="cellIs" dxfId="3082" priority="1593" operator="between">
      <formula>0.8</formula>
      <formula>0.899999999999999</formula>
    </cfRule>
    <cfRule type="cellIs" dxfId="3081" priority="1594" operator="between">
      <formula>0.6</formula>
      <formula>0.8</formula>
    </cfRule>
    <cfRule type="cellIs" dxfId="3080" priority="1595" operator="greaterThanOrEqual">
      <formula>0.9</formula>
    </cfRule>
  </conditionalFormatting>
  <conditionalFormatting sqref="Y251">
    <cfRule type="iconSet" priority="1586">
      <iconSet iconSet="4Arrows" showValue="0">
        <cfvo type="percent" val="0"/>
        <cfvo type="num" val="0.6"/>
        <cfvo type="num" val="0.8"/>
        <cfvo type="num" val="0.9"/>
      </iconSet>
    </cfRule>
    <cfRule type="cellIs" dxfId="3079" priority="1587" operator="lessThan">
      <formula>0.6</formula>
    </cfRule>
    <cfRule type="cellIs" dxfId="3078" priority="1588" operator="between">
      <formula>0.8</formula>
      <formula>0.899999999999999</formula>
    </cfRule>
    <cfRule type="cellIs" dxfId="3077" priority="1589" operator="between">
      <formula>0.6</formula>
      <formula>0.8</formula>
    </cfRule>
    <cfRule type="cellIs" dxfId="3076" priority="1590" operator="greaterThanOrEqual">
      <formula>0.9</formula>
    </cfRule>
  </conditionalFormatting>
  <conditionalFormatting sqref="AD240">
    <cfRule type="iconSet" priority="1566">
      <iconSet iconSet="4Arrows" showValue="0">
        <cfvo type="percent" val="0"/>
        <cfvo type="num" val="0.6"/>
        <cfvo type="num" val="0.8"/>
        <cfvo type="num" val="0.9"/>
      </iconSet>
    </cfRule>
    <cfRule type="cellIs" dxfId="3075" priority="1567" operator="lessThan">
      <formula>0.6</formula>
    </cfRule>
    <cfRule type="cellIs" dxfId="3074" priority="1568" operator="between">
      <formula>0.8</formula>
      <formula>0.899999999999999</formula>
    </cfRule>
    <cfRule type="cellIs" dxfId="3073" priority="1569" operator="between">
      <formula>0.6</formula>
      <formula>0.8</formula>
    </cfRule>
    <cfRule type="cellIs" dxfId="3072" priority="1570" operator="greaterThanOrEqual">
      <formula>0.9</formula>
    </cfRule>
  </conditionalFormatting>
  <conditionalFormatting sqref="AH240">
    <cfRule type="iconSet" priority="1571">
      <iconSet iconSet="4Arrows" showValue="0">
        <cfvo type="percent" val="0"/>
        <cfvo type="num" val="0.6"/>
        <cfvo type="num" val="0.8"/>
        <cfvo type="num" val="0.9"/>
      </iconSet>
    </cfRule>
    <cfRule type="cellIs" dxfId="3071" priority="1572" operator="lessThan">
      <formula>0.6</formula>
    </cfRule>
    <cfRule type="cellIs" dxfId="3070" priority="1573" operator="between">
      <formula>0.8</formula>
      <formula>0.899999999999999</formula>
    </cfRule>
    <cfRule type="cellIs" dxfId="3069" priority="1574" operator="between">
      <formula>0.6</formula>
      <formula>0.8</formula>
    </cfRule>
    <cfRule type="cellIs" dxfId="3068" priority="1575" operator="greaterThanOrEqual">
      <formula>0.9</formula>
    </cfRule>
  </conditionalFormatting>
  <conditionalFormatting sqref="AL240">
    <cfRule type="iconSet" priority="1576">
      <iconSet iconSet="4Arrows" showValue="0">
        <cfvo type="percent" val="0"/>
        <cfvo type="num" val="0.6"/>
        <cfvo type="num" val="0.8"/>
        <cfvo type="num" val="0.9"/>
      </iconSet>
    </cfRule>
    <cfRule type="cellIs" dxfId="3067" priority="1577" operator="lessThan">
      <formula>0.6</formula>
    </cfRule>
    <cfRule type="cellIs" dxfId="3066" priority="1578" operator="between">
      <formula>0.8</formula>
      <formula>0.899999999999999</formula>
    </cfRule>
    <cfRule type="cellIs" dxfId="3065" priority="1579" operator="between">
      <formula>0.6</formula>
      <formula>0.8</formula>
    </cfRule>
    <cfRule type="cellIs" dxfId="3064" priority="1580" operator="greaterThanOrEqual">
      <formula>0.9</formula>
    </cfRule>
  </conditionalFormatting>
  <conditionalFormatting sqref="AP240">
    <cfRule type="iconSet" priority="1581">
      <iconSet iconSet="4Arrows" showValue="0">
        <cfvo type="percent" val="0"/>
        <cfvo type="num" val="0.6"/>
        <cfvo type="num" val="0.8"/>
        <cfvo type="num" val="0.9"/>
      </iconSet>
    </cfRule>
    <cfRule type="cellIs" dxfId="3063" priority="1582" operator="lessThan">
      <formula>0.6</formula>
    </cfRule>
    <cfRule type="cellIs" dxfId="3062" priority="1583" operator="between">
      <formula>0.8</formula>
      <formula>0.899999999999999</formula>
    </cfRule>
    <cfRule type="cellIs" dxfId="3061" priority="1584" operator="between">
      <formula>0.6</formula>
      <formula>0.8</formula>
    </cfRule>
    <cfRule type="cellIs" dxfId="3060" priority="1585" operator="greaterThanOrEqual">
      <formula>0.9</formula>
    </cfRule>
  </conditionalFormatting>
  <conditionalFormatting sqref="Y240">
    <cfRule type="iconSet" priority="1561">
      <iconSet iconSet="4Arrows" showValue="0">
        <cfvo type="percent" val="0"/>
        <cfvo type="num" val="0.6"/>
        <cfvo type="num" val="0.8"/>
        <cfvo type="num" val="0.9"/>
      </iconSet>
    </cfRule>
    <cfRule type="cellIs" dxfId="3059" priority="1562" operator="lessThan">
      <formula>0.6</formula>
    </cfRule>
    <cfRule type="cellIs" dxfId="3058" priority="1563" operator="between">
      <formula>0.8</formula>
      <formula>0.899999999999999</formula>
    </cfRule>
    <cfRule type="cellIs" dxfId="3057" priority="1564" operator="between">
      <formula>0.6</formula>
      <formula>0.8</formula>
    </cfRule>
    <cfRule type="cellIs" dxfId="3056" priority="1565" operator="greaterThanOrEqual">
      <formula>0.9</formula>
    </cfRule>
  </conditionalFormatting>
  <conditionalFormatting sqref="AD241">
    <cfRule type="iconSet" priority="1541">
      <iconSet iconSet="4Arrows" showValue="0">
        <cfvo type="percent" val="0"/>
        <cfvo type="num" val="0.6"/>
        <cfvo type="num" val="0.8"/>
        <cfvo type="num" val="0.9"/>
      </iconSet>
    </cfRule>
    <cfRule type="cellIs" dxfId="3055" priority="1542" operator="lessThan">
      <formula>0.6</formula>
    </cfRule>
    <cfRule type="cellIs" dxfId="3054" priority="1543" operator="between">
      <formula>0.8</formula>
      <formula>0.899999999999999</formula>
    </cfRule>
    <cfRule type="cellIs" dxfId="3053" priority="1544" operator="between">
      <formula>0.6</formula>
      <formula>0.8</formula>
    </cfRule>
    <cfRule type="cellIs" dxfId="3052" priority="1545" operator="greaterThanOrEqual">
      <formula>0.9</formula>
    </cfRule>
  </conditionalFormatting>
  <conditionalFormatting sqref="AH241">
    <cfRule type="iconSet" priority="1546">
      <iconSet iconSet="4Arrows" showValue="0">
        <cfvo type="percent" val="0"/>
        <cfvo type="num" val="0.6"/>
        <cfvo type="num" val="0.8"/>
        <cfvo type="num" val="0.9"/>
      </iconSet>
    </cfRule>
    <cfRule type="cellIs" dxfId="3051" priority="1547" operator="lessThan">
      <formula>0.6</formula>
    </cfRule>
    <cfRule type="cellIs" dxfId="3050" priority="1548" operator="between">
      <formula>0.8</formula>
      <formula>0.899999999999999</formula>
    </cfRule>
    <cfRule type="cellIs" dxfId="3049" priority="1549" operator="between">
      <formula>0.6</formula>
      <formula>0.8</formula>
    </cfRule>
    <cfRule type="cellIs" dxfId="3048" priority="1550" operator="greaterThanOrEqual">
      <formula>0.9</formula>
    </cfRule>
  </conditionalFormatting>
  <conditionalFormatting sqref="AL241">
    <cfRule type="iconSet" priority="1551">
      <iconSet iconSet="4Arrows" showValue="0">
        <cfvo type="percent" val="0"/>
        <cfvo type="num" val="0.6"/>
        <cfvo type="num" val="0.8"/>
        <cfvo type="num" val="0.9"/>
      </iconSet>
    </cfRule>
    <cfRule type="cellIs" dxfId="3047" priority="1552" operator="lessThan">
      <formula>0.6</formula>
    </cfRule>
    <cfRule type="cellIs" dxfId="3046" priority="1553" operator="between">
      <formula>0.8</formula>
      <formula>0.899999999999999</formula>
    </cfRule>
    <cfRule type="cellIs" dxfId="3045" priority="1554" operator="between">
      <formula>0.6</formula>
      <formula>0.8</formula>
    </cfRule>
    <cfRule type="cellIs" dxfId="3044" priority="1555" operator="greaterThanOrEqual">
      <formula>0.9</formula>
    </cfRule>
  </conditionalFormatting>
  <conditionalFormatting sqref="AP241">
    <cfRule type="iconSet" priority="1556">
      <iconSet iconSet="4Arrows" showValue="0">
        <cfvo type="percent" val="0"/>
        <cfvo type="num" val="0.6"/>
        <cfvo type="num" val="0.8"/>
        <cfvo type="num" val="0.9"/>
      </iconSet>
    </cfRule>
    <cfRule type="cellIs" dxfId="3043" priority="1557" operator="lessThan">
      <formula>0.6</formula>
    </cfRule>
    <cfRule type="cellIs" dxfId="3042" priority="1558" operator="between">
      <formula>0.8</formula>
      <formula>0.899999999999999</formula>
    </cfRule>
    <cfRule type="cellIs" dxfId="3041" priority="1559" operator="between">
      <formula>0.6</formula>
      <formula>0.8</formula>
    </cfRule>
    <cfRule type="cellIs" dxfId="3040" priority="1560" operator="greaterThanOrEqual">
      <formula>0.9</formula>
    </cfRule>
  </conditionalFormatting>
  <conditionalFormatting sqref="Y241">
    <cfRule type="iconSet" priority="1536">
      <iconSet iconSet="4Arrows" showValue="0">
        <cfvo type="percent" val="0"/>
        <cfvo type="num" val="0.6"/>
        <cfvo type="num" val="0.8"/>
        <cfvo type="num" val="0.9"/>
      </iconSet>
    </cfRule>
    <cfRule type="cellIs" dxfId="3039" priority="1537" operator="lessThan">
      <formula>0.6</formula>
    </cfRule>
    <cfRule type="cellIs" dxfId="3038" priority="1538" operator="between">
      <formula>0.8</formula>
      <formula>0.899999999999999</formula>
    </cfRule>
    <cfRule type="cellIs" dxfId="3037" priority="1539" operator="between">
      <formula>0.6</formula>
      <formula>0.8</formula>
    </cfRule>
    <cfRule type="cellIs" dxfId="3036" priority="1540" operator="greaterThanOrEqual">
      <formula>0.9</formula>
    </cfRule>
  </conditionalFormatting>
  <conditionalFormatting sqref="Y227">
    <cfRule type="iconSet" priority="1511">
      <iconSet iconSet="4Arrows" showValue="0">
        <cfvo type="percent" val="0"/>
        <cfvo type="num" val="0.6"/>
        <cfvo type="num" val="0.8"/>
        <cfvo type="num" val="0.9"/>
      </iconSet>
    </cfRule>
    <cfRule type="cellIs" dxfId="3035" priority="1512" operator="lessThan">
      <formula>0.6</formula>
    </cfRule>
    <cfRule type="cellIs" dxfId="3034" priority="1513" operator="between">
      <formula>0.8</formula>
      <formula>0.899999999999999</formula>
    </cfRule>
    <cfRule type="cellIs" dxfId="3033" priority="1514" operator="between">
      <formula>0.6</formula>
      <formula>0.8</formula>
    </cfRule>
    <cfRule type="cellIs" dxfId="3032" priority="1515" operator="greaterThanOrEqual">
      <formula>0.9</formula>
    </cfRule>
  </conditionalFormatting>
  <conditionalFormatting sqref="AD227">
    <cfRule type="iconSet" priority="1516">
      <iconSet iconSet="4Arrows" showValue="0">
        <cfvo type="percent" val="0"/>
        <cfvo type="num" val="0.6"/>
        <cfvo type="num" val="0.8"/>
        <cfvo type="num" val="0.9"/>
      </iconSet>
    </cfRule>
    <cfRule type="cellIs" dxfId="3031" priority="1517" operator="lessThan">
      <formula>0.6</formula>
    </cfRule>
    <cfRule type="cellIs" dxfId="3030" priority="1518" operator="between">
      <formula>0.8</formula>
      <formula>0.899999999999999</formula>
    </cfRule>
    <cfRule type="cellIs" dxfId="3029" priority="1519" operator="between">
      <formula>0.6</formula>
      <formula>0.8</formula>
    </cfRule>
    <cfRule type="cellIs" dxfId="3028" priority="1520" operator="greaterThanOrEqual">
      <formula>0.9</formula>
    </cfRule>
  </conditionalFormatting>
  <conditionalFormatting sqref="AH227">
    <cfRule type="iconSet" priority="1521">
      <iconSet iconSet="4Arrows" showValue="0">
        <cfvo type="percent" val="0"/>
        <cfvo type="num" val="0.6"/>
        <cfvo type="num" val="0.8"/>
        <cfvo type="num" val="0.9"/>
      </iconSet>
    </cfRule>
    <cfRule type="cellIs" dxfId="3027" priority="1522" operator="lessThan">
      <formula>0.6</formula>
    </cfRule>
    <cfRule type="cellIs" dxfId="3026" priority="1523" operator="between">
      <formula>0.8</formula>
      <formula>0.899999999999999</formula>
    </cfRule>
    <cfRule type="cellIs" dxfId="3025" priority="1524" operator="between">
      <formula>0.6</formula>
      <formula>0.8</formula>
    </cfRule>
    <cfRule type="cellIs" dxfId="3024" priority="1525" operator="greaterThanOrEqual">
      <formula>0.9</formula>
    </cfRule>
  </conditionalFormatting>
  <conditionalFormatting sqref="AL227">
    <cfRule type="iconSet" priority="1526">
      <iconSet iconSet="4Arrows" showValue="0">
        <cfvo type="percent" val="0"/>
        <cfvo type="num" val="0.6"/>
        <cfvo type="num" val="0.8"/>
        <cfvo type="num" val="0.9"/>
      </iconSet>
    </cfRule>
    <cfRule type="cellIs" dxfId="3023" priority="1527" operator="lessThan">
      <formula>0.6</formula>
    </cfRule>
    <cfRule type="cellIs" dxfId="3022" priority="1528" operator="between">
      <formula>0.8</formula>
      <formula>0.899999999999999</formula>
    </cfRule>
    <cfRule type="cellIs" dxfId="3021" priority="1529" operator="between">
      <formula>0.6</formula>
      <formula>0.8</formula>
    </cfRule>
    <cfRule type="cellIs" dxfId="3020" priority="1530" operator="greaterThanOrEqual">
      <formula>0.9</formula>
    </cfRule>
  </conditionalFormatting>
  <conditionalFormatting sqref="AP227">
    <cfRule type="iconSet" priority="1531">
      <iconSet iconSet="4Arrows" showValue="0">
        <cfvo type="percent" val="0"/>
        <cfvo type="num" val="0.6"/>
        <cfvo type="num" val="0.8"/>
        <cfvo type="num" val="0.9"/>
      </iconSet>
    </cfRule>
    <cfRule type="cellIs" dxfId="3019" priority="1532" operator="lessThan">
      <formula>0.6</formula>
    </cfRule>
    <cfRule type="cellIs" dxfId="3018" priority="1533" operator="between">
      <formula>0.8</formula>
      <formula>0.899999999999999</formula>
    </cfRule>
    <cfRule type="cellIs" dxfId="3017" priority="1534" operator="between">
      <formula>0.6</formula>
      <formula>0.8</formula>
    </cfRule>
    <cfRule type="cellIs" dxfId="3016" priority="1535" operator="greaterThanOrEqual">
      <formula>0.9</formula>
    </cfRule>
  </conditionalFormatting>
  <conditionalFormatting sqref="Y228:Y229">
    <cfRule type="iconSet" priority="1486">
      <iconSet iconSet="4Arrows" showValue="0">
        <cfvo type="percent" val="0"/>
        <cfvo type="num" val="0.6"/>
        <cfvo type="num" val="0.8"/>
        <cfvo type="num" val="0.9"/>
      </iconSet>
    </cfRule>
    <cfRule type="cellIs" dxfId="3015" priority="1487" operator="lessThan">
      <formula>0.6</formula>
    </cfRule>
    <cfRule type="cellIs" dxfId="3014" priority="1488" operator="between">
      <formula>0.8</formula>
      <formula>0.899999999999999</formula>
    </cfRule>
    <cfRule type="cellIs" dxfId="3013" priority="1489" operator="between">
      <formula>0.6</formula>
      <formula>0.8</formula>
    </cfRule>
    <cfRule type="cellIs" dxfId="3012" priority="1490" operator="greaterThanOrEqual">
      <formula>0.9</formula>
    </cfRule>
  </conditionalFormatting>
  <conditionalFormatting sqref="AD228:AD229">
    <cfRule type="iconSet" priority="1491">
      <iconSet iconSet="4Arrows" showValue="0">
        <cfvo type="percent" val="0"/>
        <cfvo type="num" val="0.6"/>
        <cfvo type="num" val="0.8"/>
        <cfvo type="num" val="0.9"/>
      </iconSet>
    </cfRule>
    <cfRule type="cellIs" dxfId="3011" priority="1492" operator="lessThan">
      <formula>0.6</formula>
    </cfRule>
    <cfRule type="cellIs" dxfId="3010" priority="1493" operator="between">
      <formula>0.8</formula>
      <formula>0.899999999999999</formula>
    </cfRule>
    <cfRule type="cellIs" dxfId="3009" priority="1494" operator="between">
      <formula>0.6</formula>
      <formula>0.8</formula>
    </cfRule>
    <cfRule type="cellIs" dxfId="3008" priority="1495" operator="greaterThanOrEqual">
      <formula>0.9</formula>
    </cfRule>
  </conditionalFormatting>
  <conditionalFormatting sqref="AH228:AH229">
    <cfRule type="iconSet" priority="1496">
      <iconSet iconSet="4Arrows" showValue="0">
        <cfvo type="percent" val="0"/>
        <cfvo type="num" val="0.6"/>
        <cfvo type="num" val="0.8"/>
        <cfvo type="num" val="0.9"/>
      </iconSet>
    </cfRule>
    <cfRule type="cellIs" dxfId="3007" priority="1497" operator="lessThan">
      <formula>0.6</formula>
    </cfRule>
    <cfRule type="cellIs" dxfId="3006" priority="1498" operator="between">
      <formula>0.8</formula>
      <formula>0.899999999999999</formula>
    </cfRule>
    <cfRule type="cellIs" dxfId="3005" priority="1499" operator="between">
      <formula>0.6</formula>
      <formula>0.8</formula>
    </cfRule>
    <cfRule type="cellIs" dxfId="3004" priority="1500" operator="greaterThanOrEqual">
      <formula>0.9</formula>
    </cfRule>
  </conditionalFormatting>
  <conditionalFormatting sqref="AL228:AL229">
    <cfRule type="iconSet" priority="1501">
      <iconSet iconSet="4Arrows" showValue="0">
        <cfvo type="percent" val="0"/>
        <cfvo type="num" val="0.6"/>
        <cfvo type="num" val="0.8"/>
        <cfvo type="num" val="0.9"/>
      </iconSet>
    </cfRule>
    <cfRule type="cellIs" dxfId="3003" priority="1502" operator="lessThan">
      <formula>0.6</formula>
    </cfRule>
    <cfRule type="cellIs" dxfId="3002" priority="1503" operator="between">
      <formula>0.8</formula>
      <formula>0.899999999999999</formula>
    </cfRule>
    <cfRule type="cellIs" dxfId="3001" priority="1504" operator="between">
      <formula>0.6</formula>
      <formula>0.8</formula>
    </cfRule>
    <cfRule type="cellIs" dxfId="3000" priority="1505" operator="greaterThanOrEqual">
      <formula>0.9</formula>
    </cfRule>
  </conditionalFormatting>
  <conditionalFormatting sqref="AP228:AP229">
    <cfRule type="iconSet" priority="1506">
      <iconSet iconSet="4Arrows" showValue="0">
        <cfvo type="percent" val="0"/>
        <cfvo type="num" val="0.6"/>
        <cfvo type="num" val="0.8"/>
        <cfvo type="num" val="0.9"/>
      </iconSet>
    </cfRule>
    <cfRule type="cellIs" dxfId="2999" priority="1507" operator="lessThan">
      <formula>0.6</formula>
    </cfRule>
    <cfRule type="cellIs" dxfId="2998" priority="1508" operator="between">
      <formula>0.8</formula>
      <formula>0.899999999999999</formula>
    </cfRule>
    <cfRule type="cellIs" dxfId="2997" priority="1509" operator="between">
      <formula>0.6</formula>
      <formula>0.8</formula>
    </cfRule>
    <cfRule type="cellIs" dxfId="2996" priority="1510" operator="greaterThanOrEqual">
      <formula>0.9</formula>
    </cfRule>
  </conditionalFormatting>
  <conditionalFormatting sqref="Y230">
    <cfRule type="iconSet" priority="1461">
      <iconSet iconSet="4Arrows" showValue="0">
        <cfvo type="percent" val="0"/>
        <cfvo type="num" val="0.6"/>
        <cfvo type="num" val="0.8"/>
        <cfvo type="num" val="0.9"/>
      </iconSet>
    </cfRule>
    <cfRule type="cellIs" dxfId="2995" priority="1462" operator="lessThan">
      <formula>0.6</formula>
    </cfRule>
    <cfRule type="cellIs" dxfId="2994" priority="1463" operator="between">
      <formula>0.8</formula>
      <formula>0.899999999999999</formula>
    </cfRule>
    <cfRule type="cellIs" dxfId="2993" priority="1464" operator="between">
      <formula>0.6</formula>
      <formula>0.8</formula>
    </cfRule>
    <cfRule type="cellIs" dxfId="2992" priority="1465" operator="greaterThanOrEqual">
      <formula>0.9</formula>
    </cfRule>
  </conditionalFormatting>
  <conditionalFormatting sqref="AD230">
    <cfRule type="iconSet" priority="1466">
      <iconSet iconSet="4Arrows" showValue="0">
        <cfvo type="percent" val="0"/>
        <cfvo type="num" val="0.6"/>
        <cfvo type="num" val="0.8"/>
        <cfvo type="num" val="0.9"/>
      </iconSet>
    </cfRule>
    <cfRule type="cellIs" dxfId="2991" priority="1467" operator="lessThan">
      <formula>0.6</formula>
    </cfRule>
    <cfRule type="cellIs" dxfId="2990" priority="1468" operator="between">
      <formula>0.8</formula>
      <formula>0.899999999999999</formula>
    </cfRule>
    <cfRule type="cellIs" dxfId="2989" priority="1469" operator="between">
      <formula>0.6</formula>
      <formula>0.8</formula>
    </cfRule>
    <cfRule type="cellIs" dxfId="2988" priority="1470" operator="greaterThanOrEqual">
      <formula>0.9</formula>
    </cfRule>
  </conditionalFormatting>
  <conditionalFormatting sqref="AH230">
    <cfRule type="iconSet" priority="1471">
      <iconSet iconSet="4Arrows" showValue="0">
        <cfvo type="percent" val="0"/>
        <cfvo type="num" val="0.6"/>
        <cfvo type="num" val="0.8"/>
        <cfvo type="num" val="0.9"/>
      </iconSet>
    </cfRule>
    <cfRule type="cellIs" dxfId="2987" priority="1472" operator="lessThan">
      <formula>0.6</formula>
    </cfRule>
    <cfRule type="cellIs" dxfId="2986" priority="1473" operator="between">
      <formula>0.8</formula>
      <formula>0.899999999999999</formula>
    </cfRule>
    <cfRule type="cellIs" dxfId="2985" priority="1474" operator="between">
      <formula>0.6</formula>
      <formula>0.8</formula>
    </cfRule>
    <cfRule type="cellIs" dxfId="2984" priority="1475" operator="greaterThanOrEqual">
      <formula>0.9</formula>
    </cfRule>
  </conditionalFormatting>
  <conditionalFormatting sqref="AL230">
    <cfRule type="iconSet" priority="1476">
      <iconSet iconSet="4Arrows" showValue="0">
        <cfvo type="percent" val="0"/>
        <cfvo type="num" val="0.6"/>
        <cfvo type="num" val="0.8"/>
        <cfvo type="num" val="0.9"/>
      </iconSet>
    </cfRule>
    <cfRule type="cellIs" dxfId="2983" priority="1477" operator="lessThan">
      <formula>0.6</formula>
    </cfRule>
    <cfRule type="cellIs" dxfId="2982" priority="1478" operator="between">
      <formula>0.8</formula>
      <formula>0.899999999999999</formula>
    </cfRule>
    <cfRule type="cellIs" dxfId="2981" priority="1479" operator="between">
      <formula>0.6</formula>
      <formula>0.8</formula>
    </cfRule>
    <cfRule type="cellIs" dxfId="2980" priority="1480" operator="greaterThanOrEqual">
      <formula>0.9</formula>
    </cfRule>
  </conditionalFormatting>
  <conditionalFormatting sqref="AP230">
    <cfRule type="iconSet" priority="1481">
      <iconSet iconSet="4Arrows" showValue="0">
        <cfvo type="percent" val="0"/>
        <cfvo type="num" val="0.6"/>
        <cfvo type="num" val="0.8"/>
        <cfvo type="num" val="0.9"/>
      </iconSet>
    </cfRule>
    <cfRule type="cellIs" dxfId="2979" priority="1482" operator="lessThan">
      <formula>0.6</formula>
    </cfRule>
    <cfRule type="cellIs" dxfId="2978" priority="1483" operator="between">
      <formula>0.8</formula>
      <formula>0.899999999999999</formula>
    </cfRule>
    <cfRule type="cellIs" dxfId="2977" priority="1484" operator="between">
      <formula>0.6</formula>
      <formula>0.8</formula>
    </cfRule>
    <cfRule type="cellIs" dxfId="2976" priority="1485" operator="greaterThanOrEqual">
      <formula>0.9</formula>
    </cfRule>
  </conditionalFormatting>
  <conditionalFormatting sqref="Y231:Y232">
    <cfRule type="iconSet" priority="1436">
      <iconSet iconSet="4Arrows" showValue="0">
        <cfvo type="percent" val="0"/>
        <cfvo type="num" val="0.6"/>
        <cfvo type="num" val="0.8"/>
        <cfvo type="num" val="0.9"/>
      </iconSet>
    </cfRule>
    <cfRule type="cellIs" dxfId="2975" priority="1437" operator="lessThan">
      <formula>0.6</formula>
    </cfRule>
    <cfRule type="cellIs" dxfId="2974" priority="1438" operator="between">
      <formula>0.8</formula>
      <formula>0.899999999999999</formula>
    </cfRule>
    <cfRule type="cellIs" dxfId="2973" priority="1439" operator="between">
      <formula>0.6</formula>
      <formula>0.8</formula>
    </cfRule>
    <cfRule type="cellIs" dxfId="2972" priority="1440" operator="greaterThanOrEqual">
      <formula>0.9</formula>
    </cfRule>
  </conditionalFormatting>
  <conditionalFormatting sqref="AD231:AD232">
    <cfRule type="iconSet" priority="1441">
      <iconSet iconSet="4Arrows" showValue="0">
        <cfvo type="percent" val="0"/>
        <cfvo type="num" val="0.6"/>
        <cfvo type="num" val="0.8"/>
        <cfvo type="num" val="0.9"/>
      </iconSet>
    </cfRule>
    <cfRule type="cellIs" dxfId="2971" priority="1442" operator="lessThan">
      <formula>0.6</formula>
    </cfRule>
    <cfRule type="cellIs" dxfId="2970" priority="1443" operator="between">
      <formula>0.8</formula>
      <formula>0.899999999999999</formula>
    </cfRule>
    <cfRule type="cellIs" dxfId="2969" priority="1444" operator="between">
      <formula>0.6</formula>
      <formula>0.8</formula>
    </cfRule>
    <cfRule type="cellIs" dxfId="2968" priority="1445" operator="greaterThanOrEqual">
      <formula>0.9</formula>
    </cfRule>
  </conditionalFormatting>
  <conditionalFormatting sqref="AH231:AH232">
    <cfRule type="iconSet" priority="1446">
      <iconSet iconSet="4Arrows" showValue="0">
        <cfvo type="percent" val="0"/>
        <cfvo type="num" val="0.6"/>
        <cfvo type="num" val="0.8"/>
        <cfvo type="num" val="0.9"/>
      </iconSet>
    </cfRule>
    <cfRule type="cellIs" dxfId="2967" priority="1447" operator="lessThan">
      <formula>0.6</formula>
    </cfRule>
    <cfRule type="cellIs" dxfId="2966" priority="1448" operator="between">
      <formula>0.8</formula>
      <formula>0.899999999999999</formula>
    </cfRule>
    <cfRule type="cellIs" dxfId="2965" priority="1449" operator="between">
      <formula>0.6</formula>
      <formula>0.8</formula>
    </cfRule>
    <cfRule type="cellIs" dxfId="2964" priority="1450" operator="greaterThanOrEqual">
      <formula>0.9</formula>
    </cfRule>
  </conditionalFormatting>
  <conditionalFormatting sqref="AL231:AL232">
    <cfRule type="iconSet" priority="1451">
      <iconSet iconSet="4Arrows" showValue="0">
        <cfvo type="percent" val="0"/>
        <cfvo type="num" val="0.6"/>
        <cfvo type="num" val="0.8"/>
        <cfvo type="num" val="0.9"/>
      </iconSet>
    </cfRule>
    <cfRule type="cellIs" dxfId="2963" priority="1452" operator="lessThan">
      <formula>0.6</formula>
    </cfRule>
    <cfRule type="cellIs" dxfId="2962" priority="1453" operator="between">
      <formula>0.8</formula>
      <formula>0.899999999999999</formula>
    </cfRule>
    <cfRule type="cellIs" dxfId="2961" priority="1454" operator="between">
      <formula>0.6</formula>
      <formula>0.8</formula>
    </cfRule>
    <cfRule type="cellIs" dxfId="2960" priority="1455" operator="greaterThanOrEqual">
      <formula>0.9</formula>
    </cfRule>
  </conditionalFormatting>
  <conditionalFormatting sqref="AP231:AP232">
    <cfRule type="iconSet" priority="1456">
      <iconSet iconSet="4Arrows" showValue="0">
        <cfvo type="percent" val="0"/>
        <cfvo type="num" val="0.6"/>
        <cfvo type="num" val="0.8"/>
        <cfvo type="num" val="0.9"/>
      </iconSet>
    </cfRule>
    <cfRule type="cellIs" dxfId="2959" priority="1457" operator="lessThan">
      <formula>0.6</formula>
    </cfRule>
    <cfRule type="cellIs" dxfId="2958" priority="1458" operator="between">
      <formula>0.8</formula>
      <formula>0.899999999999999</formula>
    </cfRule>
    <cfRule type="cellIs" dxfId="2957" priority="1459" operator="between">
      <formula>0.6</formula>
      <formula>0.8</formula>
    </cfRule>
    <cfRule type="cellIs" dxfId="2956" priority="1460" operator="greaterThanOrEqual">
      <formula>0.9</formula>
    </cfRule>
  </conditionalFormatting>
  <conditionalFormatting sqref="Y233">
    <cfRule type="iconSet" priority="1411">
      <iconSet iconSet="4Arrows" showValue="0">
        <cfvo type="percent" val="0"/>
        <cfvo type="num" val="0.6"/>
        <cfvo type="num" val="0.8"/>
        <cfvo type="num" val="0.9"/>
      </iconSet>
    </cfRule>
    <cfRule type="cellIs" dxfId="2955" priority="1412" operator="lessThan">
      <formula>0.6</formula>
    </cfRule>
    <cfRule type="cellIs" dxfId="2954" priority="1413" operator="between">
      <formula>0.8</formula>
      <formula>0.899999999999999</formula>
    </cfRule>
    <cfRule type="cellIs" dxfId="2953" priority="1414" operator="between">
      <formula>0.6</formula>
      <formula>0.8</formula>
    </cfRule>
    <cfRule type="cellIs" dxfId="2952" priority="1415" operator="greaterThanOrEqual">
      <formula>0.9</formula>
    </cfRule>
  </conditionalFormatting>
  <conditionalFormatting sqref="AD233">
    <cfRule type="iconSet" priority="1416">
      <iconSet iconSet="4Arrows" showValue="0">
        <cfvo type="percent" val="0"/>
        <cfvo type="num" val="0.6"/>
        <cfvo type="num" val="0.8"/>
        <cfvo type="num" val="0.9"/>
      </iconSet>
    </cfRule>
    <cfRule type="cellIs" dxfId="2951" priority="1417" operator="lessThan">
      <formula>0.6</formula>
    </cfRule>
    <cfRule type="cellIs" dxfId="2950" priority="1418" operator="between">
      <formula>0.8</formula>
      <formula>0.899999999999999</formula>
    </cfRule>
    <cfRule type="cellIs" dxfId="2949" priority="1419" operator="between">
      <formula>0.6</formula>
      <formula>0.8</formula>
    </cfRule>
    <cfRule type="cellIs" dxfId="2948" priority="1420" operator="greaterThanOrEqual">
      <formula>0.9</formula>
    </cfRule>
  </conditionalFormatting>
  <conditionalFormatting sqref="AH233">
    <cfRule type="iconSet" priority="1421">
      <iconSet iconSet="4Arrows" showValue="0">
        <cfvo type="percent" val="0"/>
        <cfvo type="num" val="0.6"/>
        <cfvo type="num" val="0.8"/>
        <cfvo type="num" val="0.9"/>
      </iconSet>
    </cfRule>
    <cfRule type="cellIs" dxfId="2947" priority="1422" operator="lessThan">
      <formula>0.6</formula>
    </cfRule>
    <cfRule type="cellIs" dxfId="2946" priority="1423" operator="between">
      <formula>0.8</formula>
      <formula>0.899999999999999</formula>
    </cfRule>
    <cfRule type="cellIs" dxfId="2945" priority="1424" operator="between">
      <formula>0.6</formula>
      <formula>0.8</formula>
    </cfRule>
    <cfRule type="cellIs" dxfId="2944" priority="1425" operator="greaterThanOrEqual">
      <formula>0.9</formula>
    </cfRule>
  </conditionalFormatting>
  <conditionalFormatting sqref="AL233">
    <cfRule type="iconSet" priority="1426">
      <iconSet iconSet="4Arrows" showValue="0">
        <cfvo type="percent" val="0"/>
        <cfvo type="num" val="0.6"/>
        <cfvo type="num" val="0.8"/>
        <cfvo type="num" val="0.9"/>
      </iconSet>
    </cfRule>
    <cfRule type="cellIs" dxfId="2943" priority="1427" operator="lessThan">
      <formula>0.6</formula>
    </cfRule>
    <cfRule type="cellIs" dxfId="2942" priority="1428" operator="between">
      <formula>0.8</formula>
      <formula>0.899999999999999</formula>
    </cfRule>
    <cfRule type="cellIs" dxfId="2941" priority="1429" operator="between">
      <formula>0.6</formula>
      <formula>0.8</formula>
    </cfRule>
    <cfRule type="cellIs" dxfId="2940" priority="1430" operator="greaterThanOrEqual">
      <formula>0.9</formula>
    </cfRule>
  </conditionalFormatting>
  <conditionalFormatting sqref="AP233">
    <cfRule type="iconSet" priority="1431">
      <iconSet iconSet="4Arrows" showValue="0">
        <cfvo type="percent" val="0"/>
        <cfvo type="num" val="0.6"/>
        <cfvo type="num" val="0.8"/>
        <cfvo type="num" val="0.9"/>
      </iconSet>
    </cfRule>
    <cfRule type="cellIs" dxfId="2939" priority="1432" operator="lessThan">
      <formula>0.6</formula>
    </cfRule>
    <cfRule type="cellIs" dxfId="2938" priority="1433" operator="between">
      <formula>0.8</formula>
      <formula>0.899999999999999</formula>
    </cfRule>
    <cfRule type="cellIs" dxfId="2937" priority="1434" operator="between">
      <formula>0.6</formula>
      <formula>0.8</formula>
    </cfRule>
    <cfRule type="cellIs" dxfId="2936" priority="1435" operator="greaterThanOrEqual">
      <formula>0.9</formula>
    </cfRule>
  </conditionalFormatting>
  <conditionalFormatting sqref="AH252">
    <cfRule type="iconSet" priority="1396">
      <iconSet iconSet="4Arrows" showValue="0">
        <cfvo type="percent" val="0"/>
        <cfvo type="num" val="0.6"/>
        <cfvo type="num" val="0.8"/>
        <cfvo type="num" val="0.9"/>
      </iconSet>
    </cfRule>
    <cfRule type="cellIs" dxfId="2935" priority="1397" operator="lessThan">
      <formula>0.6</formula>
    </cfRule>
    <cfRule type="cellIs" dxfId="2934" priority="1398" operator="between">
      <formula>0.8</formula>
      <formula>0.899999999999999</formula>
    </cfRule>
    <cfRule type="cellIs" dxfId="2933" priority="1399" operator="between">
      <formula>0.6</formula>
      <formula>0.8</formula>
    </cfRule>
    <cfRule type="cellIs" dxfId="2932" priority="1400" operator="greaterThanOrEqual">
      <formula>0.9</formula>
    </cfRule>
  </conditionalFormatting>
  <conditionalFormatting sqref="AL252">
    <cfRule type="iconSet" priority="1401">
      <iconSet iconSet="4Arrows" showValue="0">
        <cfvo type="percent" val="0"/>
        <cfvo type="num" val="0.6"/>
        <cfvo type="num" val="0.8"/>
        <cfvo type="num" val="0.9"/>
      </iconSet>
    </cfRule>
    <cfRule type="cellIs" dxfId="2931" priority="1402" operator="lessThan">
      <formula>0.6</formula>
    </cfRule>
    <cfRule type="cellIs" dxfId="2930" priority="1403" operator="between">
      <formula>0.8</formula>
      <formula>0.899999999999999</formula>
    </cfRule>
    <cfRule type="cellIs" dxfId="2929" priority="1404" operator="between">
      <formula>0.6</formula>
      <formula>0.8</formula>
    </cfRule>
    <cfRule type="cellIs" dxfId="2928" priority="1405" operator="greaterThanOrEqual">
      <formula>0.9</formula>
    </cfRule>
  </conditionalFormatting>
  <conditionalFormatting sqref="AP252">
    <cfRule type="iconSet" priority="1406">
      <iconSet iconSet="4Arrows" showValue="0">
        <cfvo type="percent" val="0"/>
        <cfvo type="num" val="0.6"/>
        <cfvo type="num" val="0.8"/>
        <cfvo type="num" val="0.9"/>
      </iconSet>
    </cfRule>
    <cfRule type="cellIs" dxfId="2927" priority="1407" operator="lessThan">
      <formula>0.6</formula>
    </cfRule>
    <cfRule type="cellIs" dxfId="2926" priority="1408" operator="between">
      <formula>0.8</formula>
      <formula>0.899999999999999</formula>
    </cfRule>
    <cfRule type="cellIs" dxfId="2925" priority="1409" operator="between">
      <formula>0.6</formula>
      <formula>0.8</formula>
    </cfRule>
    <cfRule type="cellIs" dxfId="2924" priority="1410" operator="greaterThanOrEqual">
      <formula>0.9</formula>
    </cfRule>
  </conditionalFormatting>
  <conditionalFormatting sqref="AD252">
    <cfRule type="iconSet" priority="1391">
      <iconSet iconSet="4Arrows" showValue="0">
        <cfvo type="percent" val="0"/>
        <cfvo type="num" val="0.6"/>
        <cfvo type="num" val="0.8"/>
        <cfvo type="num" val="0.9"/>
      </iconSet>
    </cfRule>
    <cfRule type="cellIs" dxfId="2923" priority="1392" operator="lessThan">
      <formula>0.6</formula>
    </cfRule>
    <cfRule type="cellIs" dxfId="2922" priority="1393" operator="between">
      <formula>0.8</formula>
      <formula>0.899999999999999</formula>
    </cfRule>
    <cfRule type="cellIs" dxfId="2921" priority="1394" operator="between">
      <formula>0.6</formula>
      <formula>0.8</formula>
    </cfRule>
    <cfRule type="cellIs" dxfId="2920" priority="1395" operator="greaterThanOrEqual">
      <formula>0.9</formula>
    </cfRule>
  </conditionalFormatting>
  <conditionalFormatting sqref="Y252">
    <cfRule type="iconSet" priority="1386">
      <iconSet iconSet="4Arrows" showValue="0">
        <cfvo type="percent" val="0"/>
        <cfvo type="num" val="0.6"/>
        <cfvo type="num" val="0.8"/>
        <cfvo type="num" val="0.9"/>
      </iconSet>
    </cfRule>
    <cfRule type="cellIs" dxfId="2919" priority="1387" operator="lessThan">
      <formula>0.6</formula>
    </cfRule>
    <cfRule type="cellIs" dxfId="2918" priority="1388" operator="between">
      <formula>0.8</formula>
      <formula>0.899999999999999</formula>
    </cfRule>
    <cfRule type="cellIs" dxfId="2917" priority="1389" operator="between">
      <formula>0.6</formula>
      <formula>0.8</formula>
    </cfRule>
    <cfRule type="cellIs" dxfId="2916" priority="1390" operator="greaterThanOrEqual">
      <formula>0.9</formula>
    </cfRule>
  </conditionalFormatting>
  <conditionalFormatting sqref="Y255">
    <cfRule type="iconSet" priority="1361">
      <iconSet iconSet="4Arrows" showValue="0">
        <cfvo type="percent" val="0"/>
        <cfvo type="num" val="0.6"/>
        <cfvo type="num" val="0.8"/>
        <cfvo type="num" val="0.9"/>
      </iconSet>
    </cfRule>
    <cfRule type="cellIs" dxfId="2915" priority="1362" operator="lessThan">
      <formula>0.6</formula>
    </cfRule>
    <cfRule type="cellIs" dxfId="2914" priority="1363" operator="between">
      <formula>0.8</formula>
      <formula>0.899999999999999</formula>
    </cfRule>
    <cfRule type="cellIs" dxfId="2913" priority="1364" operator="between">
      <formula>0.6</formula>
      <formula>0.8</formula>
    </cfRule>
    <cfRule type="cellIs" dxfId="2912" priority="1365" operator="greaterThanOrEqual">
      <formula>0.9</formula>
    </cfRule>
  </conditionalFormatting>
  <conditionalFormatting sqref="AD255">
    <cfRule type="iconSet" priority="1366">
      <iconSet iconSet="4Arrows" showValue="0">
        <cfvo type="percent" val="0"/>
        <cfvo type="num" val="0.6"/>
        <cfvo type="num" val="0.8"/>
        <cfvo type="num" val="0.9"/>
      </iconSet>
    </cfRule>
    <cfRule type="cellIs" dxfId="2911" priority="1367" operator="lessThan">
      <formula>0.6</formula>
    </cfRule>
    <cfRule type="cellIs" dxfId="2910" priority="1368" operator="between">
      <formula>0.8</formula>
      <formula>0.899999999999999</formula>
    </cfRule>
    <cfRule type="cellIs" dxfId="2909" priority="1369" operator="between">
      <formula>0.6</formula>
      <formula>0.8</formula>
    </cfRule>
    <cfRule type="cellIs" dxfId="2908" priority="1370" operator="greaterThanOrEqual">
      <formula>0.9</formula>
    </cfRule>
  </conditionalFormatting>
  <conditionalFormatting sqref="AH255">
    <cfRule type="iconSet" priority="1371">
      <iconSet iconSet="4Arrows" showValue="0">
        <cfvo type="percent" val="0"/>
        <cfvo type="num" val="0.6"/>
        <cfvo type="num" val="0.8"/>
        <cfvo type="num" val="0.9"/>
      </iconSet>
    </cfRule>
    <cfRule type="cellIs" dxfId="2907" priority="1372" operator="lessThan">
      <formula>0.6</formula>
    </cfRule>
    <cfRule type="cellIs" dxfId="2906" priority="1373" operator="between">
      <formula>0.8</formula>
      <formula>0.899999999999999</formula>
    </cfRule>
    <cfRule type="cellIs" dxfId="2905" priority="1374" operator="between">
      <formula>0.6</formula>
      <formula>0.8</formula>
    </cfRule>
    <cfRule type="cellIs" dxfId="2904" priority="1375" operator="greaterThanOrEqual">
      <formula>0.9</formula>
    </cfRule>
  </conditionalFormatting>
  <conditionalFormatting sqref="AL255">
    <cfRule type="iconSet" priority="1376">
      <iconSet iconSet="4Arrows" showValue="0">
        <cfvo type="percent" val="0"/>
        <cfvo type="num" val="0.6"/>
        <cfvo type="num" val="0.8"/>
        <cfvo type="num" val="0.9"/>
      </iconSet>
    </cfRule>
    <cfRule type="cellIs" dxfId="2903" priority="1377" operator="lessThan">
      <formula>0.6</formula>
    </cfRule>
    <cfRule type="cellIs" dxfId="2902" priority="1378" operator="between">
      <formula>0.8</formula>
      <formula>0.899999999999999</formula>
    </cfRule>
    <cfRule type="cellIs" dxfId="2901" priority="1379" operator="between">
      <formula>0.6</formula>
      <formula>0.8</formula>
    </cfRule>
    <cfRule type="cellIs" dxfId="2900" priority="1380" operator="greaterThanOrEqual">
      <formula>0.9</formula>
    </cfRule>
  </conditionalFormatting>
  <conditionalFormatting sqref="AP255">
    <cfRule type="iconSet" priority="1381">
      <iconSet iconSet="4Arrows" showValue="0">
        <cfvo type="percent" val="0"/>
        <cfvo type="num" val="0.6"/>
        <cfvo type="num" val="0.8"/>
        <cfvo type="num" val="0.9"/>
      </iconSet>
    </cfRule>
    <cfRule type="cellIs" dxfId="2899" priority="1382" operator="lessThan">
      <formula>0.6</formula>
    </cfRule>
    <cfRule type="cellIs" dxfId="2898" priority="1383" operator="between">
      <formula>0.8</formula>
      <formula>0.899999999999999</formula>
    </cfRule>
    <cfRule type="cellIs" dxfId="2897" priority="1384" operator="between">
      <formula>0.6</formula>
      <formula>0.8</formula>
    </cfRule>
    <cfRule type="cellIs" dxfId="2896" priority="1385" operator="greaterThanOrEqual">
      <formula>0.9</formula>
    </cfRule>
  </conditionalFormatting>
  <conditionalFormatting sqref="Y246">
    <cfRule type="iconSet" priority="1336">
      <iconSet iconSet="4Arrows" showValue="0">
        <cfvo type="percent" val="0"/>
        <cfvo type="num" val="0.6"/>
        <cfvo type="num" val="0.8"/>
        <cfvo type="num" val="0.9"/>
      </iconSet>
    </cfRule>
    <cfRule type="cellIs" dxfId="2895" priority="1337" operator="lessThan">
      <formula>0.6</formula>
    </cfRule>
    <cfRule type="cellIs" dxfId="2894" priority="1338" operator="between">
      <formula>0.8</formula>
      <formula>0.899999999999999</formula>
    </cfRule>
    <cfRule type="cellIs" dxfId="2893" priority="1339" operator="between">
      <formula>0.6</formula>
      <formula>0.8</formula>
    </cfRule>
    <cfRule type="cellIs" dxfId="2892" priority="1340" operator="greaterThanOrEqual">
      <formula>0.9</formula>
    </cfRule>
  </conditionalFormatting>
  <conditionalFormatting sqref="AD246">
    <cfRule type="iconSet" priority="1341">
      <iconSet iconSet="4Arrows" showValue="0">
        <cfvo type="percent" val="0"/>
        <cfvo type="num" val="0.6"/>
        <cfvo type="num" val="0.8"/>
        <cfvo type="num" val="0.9"/>
      </iconSet>
    </cfRule>
    <cfRule type="cellIs" dxfId="2891" priority="1342" operator="lessThan">
      <formula>0.6</formula>
    </cfRule>
    <cfRule type="cellIs" dxfId="2890" priority="1343" operator="between">
      <formula>0.8</formula>
      <formula>0.899999999999999</formula>
    </cfRule>
    <cfRule type="cellIs" dxfId="2889" priority="1344" operator="between">
      <formula>0.6</formula>
      <formula>0.8</formula>
    </cfRule>
    <cfRule type="cellIs" dxfId="2888" priority="1345" operator="greaterThanOrEqual">
      <formula>0.9</formula>
    </cfRule>
  </conditionalFormatting>
  <conditionalFormatting sqref="AH246">
    <cfRule type="iconSet" priority="1346">
      <iconSet iconSet="4Arrows" showValue="0">
        <cfvo type="percent" val="0"/>
        <cfvo type="num" val="0.6"/>
        <cfvo type="num" val="0.8"/>
        <cfvo type="num" val="0.9"/>
      </iconSet>
    </cfRule>
    <cfRule type="cellIs" dxfId="2887" priority="1347" operator="lessThan">
      <formula>0.6</formula>
    </cfRule>
    <cfRule type="cellIs" dxfId="2886" priority="1348" operator="between">
      <formula>0.8</formula>
      <formula>0.899999999999999</formula>
    </cfRule>
    <cfRule type="cellIs" dxfId="2885" priority="1349" operator="between">
      <formula>0.6</formula>
      <formula>0.8</formula>
    </cfRule>
    <cfRule type="cellIs" dxfId="2884" priority="1350" operator="greaterThanOrEqual">
      <formula>0.9</formula>
    </cfRule>
  </conditionalFormatting>
  <conditionalFormatting sqref="AL246">
    <cfRule type="iconSet" priority="1351">
      <iconSet iconSet="4Arrows" showValue="0">
        <cfvo type="percent" val="0"/>
        <cfvo type="num" val="0.6"/>
        <cfvo type="num" val="0.8"/>
        <cfvo type="num" val="0.9"/>
      </iconSet>
    </cfRule>
    <cfRule type="cellIs" dxfId="2883" priority="1352" operator="lessThan">
      <formula>0.6</formula>
    </cfRule>
    <cfRule type="cellIs" dxfId="2882" priority="1353" operator="between">
      <formula>0.8</formula>
      <formula>0.899999999999999</formula>
    </cfRule>
    <cfRule type="cellIs" dxfId="2881" priority="1354" operator="between">
      <formula>0.6</formula>
      <formula>0.8</formula>
    </cfRule>
    <cfRule type="cellIs" dxfId="2880" priority="1355" operator="greaterThanOrEqual">
      <formula>0.9</formula>
    </cfRule>
  </conditionalFormatting>
  <conditionalFormatting sqref="AP246">
    <cfRule type="iconSet" priority="1356">
      <iconSet iconSet="4Arrows" showValue="0">
        <cfvo type="percent" val="0"/>
        <cfvo type="num" val="0.6"/>
        <cfvo type="num" val="0.8"/>
        <cfvo type="num" val="0.9"/>
      </iconSet>
    </cfRule>
    <cfRule type="cellIs" dxfId="2879" priority="1357" operator="lessThan">
      <formula>0.6</formula>
    </cfRule>
    <cfRule type="cellIs" dxfId="2878" priority="1358" operator="between">
      <formula>0.8</formula>
      <formula>0.899999999999999</formula>
    </cfRule>
    <cfRule type="cellIs" dxfId="2877" priority="1359" operator="between">
      <formula>0.6</formula>
      <formula>0.8</formula>
    </cfRule>
    <cfRule type="cellIs" dxfId="2876" priority="1360" operator="greaterThanOrEqual">
      <formula>0.9</formula>
    </cfRule>
  </conditionalFormatting>
  <conditionalFormatting sqref="Y253:Y254 Y256:Y262">
    <cfRule type="iconSet" priority="12654">
      <iconSet iconSet="4Arrows" showValue="0">
        <cfvo type="percent" val="0"/>
        <cfvo type="num" val="0.6"/>
        <cfvo type="num" val="0.8"/>
        <cfvo type="num" val="0.9"/>
      </iconSet>
    </cfRule>
    <cfRule type="cellIs" dxfId="2875" priority="12655" operator="lessThan">
      <formula>0.6</formula>
    </cfRule>
    <cfRule type="cellIs" dxfId="2874" priority="12656" operator="between">
      <formula>0.8</formula>
      <formula>0.899999999999999</formula>
    </cfRule>
    <cfRule type="cellIs" dxfId="2873" priority="12657" operator="between">
      <formula>0.6</formula>
      <formula>0.8</formula>
    </cfRule>
    <cfRule type="cellIs" dxfId="2872" priority="12658" operator="greaterThanOrEqual">
      <formula>0.9</formula>
    </cfRule>
  </conditionalFormatting>
  <conditionalFormatting sqref="AD247:AD249 AD253:AD254 AD256:AD262">
    <cfRule type="iconSet" priority="12664">
      <iconSet iconSet="4Arrows" showValue="0">
        <cfvo type="percent" val="0"/>
        <cfvo type="num" val="0.6"/>
        <cfvo type="num" val="0.8"/>
        <cfvo type="num" val="0.9"/>
      </iconSet>
    </cfRule>
    <cfRule type="cellIs" dxfId="2871" priority="12665" operator="lessThan">
      <formula>0.6</formula>
    </cfRule>
    <cfRule type="cellIs" dxfId="2870" priority="12666" operator="between">
      <formula>0.8</formula>
      <formula>0.899999999999999</formula>
    </cfRule>
    <cfRule type="cellIs" dxfId="2869" priority="12667" operator="between">
      <formula>0.6</formula>
      <formula>0.8</formula>
    </cfRule>
    <cfRule type="cellIs" dxfId="2868" priority="12668" operator="greaterThanOrEqual">
      <formula>0.9</formula>
    </cfRule>
  </conditionalFormatting>
  <conditionalFormatting sqref="AH247:AH250 AH253:AH254 AH256:AH262">
    <cfRule type="iconSet" priority="12679">
      <iconSet iconSet="4Arrows" showValue="0">
        <cfvo type="percent" val="0"/>
        <cfvo type="num" val="0.6"/>
        <cfvo type="num" val="0.8"/>
        <cfvo type="num" val="0.9"/>
      </iconSet>
    </cfRule>
    <cfRule type="cellIs" dxfId="2867" priority="12680" operator="lessThan">
      <formula>0.6</formula>
    </cfRule>
    <cfRule type="cellIs" dxfId="2866" priority="12681" operator="between">
      <formula>0.8</formula>
      <formula>0.899999999999999</formula>
    </cfRule>
    <cfRule type="cellIs" dxfId="2865" priority="12682" operator="between">
      <formula>0.6</formula>
      <formula>0.8</formula>
    </cfRule>
    <cfRule type="cellIs" dxfId="2864" priority="12683" operator="greaterThanOrEqual">
      <formula>0.9</formula>
    </cfRule>
  </conditionalFormatting>
  <conditionalFormatting sqref="AL247:AL250 AL253:AL254 AL256:AL262">
    <cfRule type="iconSet" priority="12694">
      <iconSet iconSet="4Arrows" showValue="0">
        <cfvo type="percent" val="0"/>
        <cfvo type="num" val="0.6"/>
        <cfvo type="num" val="0.8"/>
        <cfvo type="num" val="0.9"/>
      </iconSet>
    </cfRule>
    <cfRule type="cellIs" dxfId="2863" priority="12695" operator="lessThan">
      <formula>0.6</formula>
    </cfRule>
    <cfRule type="cellIs" dxfId="2862" priority="12696" operator="between">
      <formula>0.8</formula>
      <formula>0.899999999999999</formula>
    </cfRule>
    <cfRule type="cellIs" dxfId="2861" priority="12697" operator="between">
      <formula>0.6</formula>
      <formula>0.8</formula>
    </cfRule>
    <cfRule type="cellIs" dxfId="2860" priority="12698" operator="greaterThanOrEqual">
      <formula>0.9</formula>
    </cfRule>
  </conditionalFormatting>
  <conditionalFormatting sqref="AP247:AP250 AP253:AP254 AP256:AP262">
    <cfRule type="iconSet" priority="12709">
      <iconSet iconSet="4Arrows" showValue="0">
        <cfvo type="percent" val="0"/>
        <cfvo type="num" val="0.6"/>
        <cfvo type="num" val="0.8"/>
        <cfvo type="num" val="0.9"/>
      </iconSet>
    </cfRule>
    <cfRule type="cellIs" dxfId="2859" priority="12710" operator="lessThan">
      <formula>0.6</formula>
    </cfRule>
    <cfRule type="cellIs" dxfId="2858" priority="12711" operator="between">
      <formula>0.8</formula>
      <formula>0.899999999999999</formula>
    </cfRule>
    <cfRule type="cellIs" dxfId="2857" priority="12712" operator="between">
      <formula>0.6</formula>
      <formula>0.8</formula>
    </cfRule>
    <cfRule type="cellIs" dxfId="2856" priority="12713" operator="greaterThanOrEqual">
      <formula>0.9</formula>
    </cfRule>
  </conditionalFormatting>
  <conditionalFormatting sqref="AD263">
    <cfRule type="iconSet" priority="1316">
      <iconSet iconSet="4Arrows" showValue="0">
        <cfvo type="percent" val="0"/>
        <cfvo type="num" val="0.6"/>
        <cfvo type="num" val="0.8"/>
        <cfvo type="num" val="0.9"/>
      </iconSet>
    </cfRule>
    <cfRule type="cellIs" dxfId="2855" priority="1317" operator="lessThan">
      <formula>0.6</formula>
    </cfRule>
    <cfRule type="cellIs" dxfId="2854" priority="1318" operator="between">
      <formula>0.8</formula>
      <formula>0.899999999999999</formula>
    </cfRule>
    <cfRule type="cellIs" dxfId="2853" priority="1319" operator="between">
      <formula>0.6</formula>
      <formula>0.8</formula>
    </cfRule>
    <cfRule type="cellIs" dxfId="2852" priority="1320" operator="greaterThanOrEqual">
      <formula>0.9</formula>
    </cfRule>
  </conditionalFormatting>
  <conditionalFormatting sqref="Y263">
    <cfRule type="iconSet" priority="1311">
      <iconSet iconSet="4Arrows" showValue="0">
        <cfvo type="percent" val="0"/>
        <cfvo type="num" val="0.6"/>
        <cfvo type="num" val="0.8"/>
        <cfvo type="num" val="0.9"/>
      </iconSet>
    </cfRule>
    <cfRule type="cellIs" dxfId="2851" priority="1312" operator="lessThan">
      <formula>0.6</formula>
    </cfRule>
    <cfRule type="cellIs" dxfId="2850" priority="1313" operator="between">
      <formula>0.8</formula>
      <formula>0.899999999999999</formula>
    </cfRule>
    <cfRule type="cellIs" dxfId="2849" priority="1314" operator="between">
      <formula>0.6</formula>
      <formula>0.8</formula>
    </cfRule>
    <cfRule type="cellIs" dxfId="2848" priority="1315" operator="greaterThanOrEqual">
      <formula>0.9</formula>
    </cfRule>
  </conditionalFormatting>
  <conditionalFormatting sqref="AH263">
    <cfRule type="iconSet" priority="1321">
      <iconSet iconSet="4Arrows" showValue="0">
        <cfvo type="percent" val="0"/>
        <cfvo type="num" val="0.6"/>
        <cfvo type="num" val="0.8"/>
        <cfvo type="num" val="0.9"/>
      </iconSet>
    </cfRule>
    <cfRule type="cellIs" dxfId="2847" priority="1322" operator="lessThan">
      <formula>0.6</formula>
    </cfRule>
    <cfRule type="cellIs" dxfId="2846" priority="1323" operator="between">
      <formula>0.8</formula>
      <formula>0.899999999999999</formula>
    </cfRule>
    <cfRule type="cellIs" dxfId="2845" priority="1324" operator="between">
      <formula>0.6</formula>
      <formula>0.8</formula>
    </cfRule>
    <cfRule type="cellIs" dxfId="2844" priority="1325" operator="greaterThanOrEqual">
      <formula>0.9</formula>
    </cfRule>
  </conditionalFormatting>
  <conditionalFormatting sqref="AL263">
    <cfRule type="iconSet" priority="1326">
      <iconSet iconSet="4Arrows" showValue="0">
        <cfvo type="percent" val="0"/>
        <cfvo type="num" val="0.6"/>
        <cfvo type="num" val="0.8"/>
        <cfvo type="num" val="0.9"/>
      </iconSet>
    </cfRule>
    <cfRule type="cellIs" dxfId="2843" priority="1327" operator="lessThan">
      <formula>0.6</formula>
    </cfRule>
    <cfRule type="cellIs" dxfId="2842" priority="1328" operator="between">
      <formula>0.8</formula>
      <formula>0.899999999999999</formula>
    </cfRule>
    <cfRule type="cellIs" dxfId="2841" priority="1329" operator="between">
      <formula>0.6</formula>
      <formula>0.8</formula>
    </cfRule>
    <cfRule type="cellIs" dxfId="2840" priority="1330" operator="greaterThanOrEqual">
      <formula>0.9</formula>
    </cfRule>
  </conditionalFormatting>
  <conditionalFormatting sqref="AP263">
    <cfRule type="iconSet" priority="1331">
      <iconSet iconSet="4Arrows" showValue="0">
        <cfvo type="percent" val="0"/>
        <cfvo type="num" val="0.6"/>
        <cfvo type="num" val="0.8"/>
        <cfvo type="num" val="0.9"/>
      </iconSet>
    </cfRule>
    <cfRule type="cellIs" dxfId="2839" priority="1332" operator="lessThan">
      <formula>0.6</formula>
    </cfRule>
    <cfRule type="cellIs" dxfId="2838" priority="1333" operator="between">
      <formula>0.8</formula>
      <formula>0.899999999999999</formula>
    </cfRule>
    <cfRule type="cellIs" dxfId="2837" priority="1334" operator="between">
      <formula>0.6</formula>
      <formula>0.8</formula>
    </cfRule>
    <cfRule type="cellIs" dxfId="2836" priority="1335" operator="greaterThanOrEqual">
      <formula>0.9</formula>
    </cfRule>
  </conditionalFormatting>
  <conditionalFormatting sqref="AD264">
    <cfRule type="iconSet" priority="12944">
      <iconSet iconSet="4Arrows" showValue="0">
        <cfvo type="percent" val="0"/>
        <cfvo type="num" val="0.6"/>
        <cfvo type="num" val="0.8"/>
        <cfvo type="num" val="0.9"/>
      </iconSet>
    </cfRule>
    <cfRule type="cellIs" dxfId="2835" priority="12945" operator="lessThan">
      <formula>0.6</formula>
    </cfRule>
    <cfRule type="cellIs" dxfId="2834" priority="12946" operator="between">
      <formula>0.8</formula>
      <formula>0.899999999999999</formula>
    </cfRule>
    <cfRule type="cellIs" dxfId="2833" priority="12947" operator="between">
      <formula>0.6</formula>
      <formula>0.8</formula>
    </cfRule>
    <cfRule type="cellIs" dxfId="2832" priority="12948" operator="greaterThanOrEqual">
      <formula>0.9</formula>
    </cfRule>
  </conditionalFormatting>
  <conditionalFormatting sqref="Y264">
    <cfRule type="iconSet" priority="12949">
      <iconSet iconSet="4Arrows" showValue="0">
        <cfvo type="percent" val="0"/>
        <cfvo type="num" val="0.6"/>
        <cfvo type="num" val="0.8"/>
        <cfvo type="num" val="0.9"/>
      </iconSet>
    </cfRule>
    <cfRule type="cellIs" dxfId="2831" priority="12950" operator="lessThan">
      <formula>0.6</formula>
    </cfRule>
    <cfRule type="cellIs" dxfId="2830" priority="12951" operator="between">
      <formula>0.8</formula>
      <formula>0.899999999999999</formula>
    </cfRule>
    <cfRule type="cellIs" dxfId="2829" priority="12952" operator="between">
      <formula>0.6</formula>
      <formula>0.8</formula>
    </cfRule>
    <cfRule type="cellIs" dxfId="2828" priority="12953" operator="greaterThanOrEqual">
      <formula>0.9</formula>
    </cfRule>
  </conditionalFormatting>
  <conditionalFormatting sqref="AH264">
    <cfRule type="iconSet" priority="12954">
      <iconSet iconSet="4Arrows" showValue="0">
        <cfvo type="percent" val="0"/>
        <cfvo type="num" val="0.6"/>
        <cfvo type="num" val="0.8"/>
        <cfvo type="num" val="0.9"/>
      </iconSet>
    </cfRule>
    <cfRule type="cellIs" dxfId="2827" priority="12955" operator="lessThan">
      <formula>0.6</formula>
    </cfRule>
    <cfRule type="cellIs" dxfId="2826" priority="12956" operator="between">
      <formula>0.8</formula>
      <formula>0.899999999999999</formula>
    </cfRule>
    <cfRule type="cellIs" dxfId="2825" priority="12957" operator="between">
      <formula>0.6</formula>
      <formula>0.8</formula>
    </cfRule>
    <cfRule type="cellIs" dxfId="2824" priority="12958" operator="greaterThanOrEqual">
      <formula>0.9</formula>
    </cfRule>
  </conditionalFormatting>
  <conditionalFormatting sqref="AL264">
    <cfRule type="iconSet" priority="12959">
      <iconSet iconSet="4Arrows" showValue="0">
        <cfvo type="percent" val="0"/>
        <cfvo type="num" val="0.6"/>
        <cfvo type="num" val="0.8"/>
        <cfvo type="num" val="0.9"/>
      </iconSet>
    </cfRule>
    <cfRule type="cellIs" dxfId="2823" priority="12960" operator="lessThan">
      <formula>0.6</formula>
    </cfRule>
    <cfRule type="cellIs" dxfId="2822" priority="12961" operator="between">
      <formula>0.8</formula>
      <formula>0.899999999999999</formula>
    </cfRule>
    <cfRule type="cellIs" dxfId="2821" priority="12962" operator="between">
      <formula>0.6</formula>
      <formula>0.8</formula>
    </cfRule>
    <cfRule type="cellIs" dxfId="2820" priority="12963" operator="greaterThanOrEqual">
      <formula>0.9</formula>
    </cfRule>
  </conditionalFormatting>
  <conditionalFormatting sqref="AP264">
    <cfRule type="iconSet" priority="12964">
      <iconSet iconSet="4Arrows" showValue="0">
        <cfvo type="percent" val="0"/>
        <cfvo type="num" val="0.6"/>
        <cfvo type="num" val="0.8"/>
        <cfvo type="num" val="0.9"/>
      </iconSet>
    </cfRule>
    <cfRule type="cellIs" dxfId="2819" priority="12965" operator="lessThan">
      <formula>0.6</formula>
    </cfRule>
    <cfRule type="cellIs" dxfId="2818" priority="12966" operator="between">
      <formula>0.8</formula>
      <formula>0.899999999999999</formula>
    </cfRule>
    <cfRule type="cellIs" dxfId="2817" priority="12967" operator="between">
      <formula>0.6</formula>
      <formula>0.8</formula>
    </cfRule>
    <cfRule type="cellIs" dxfId="2816" priority="12968" operator="greaterThanOrEqual">
      <formula>0.9</formula>
    </cfRule>
  </conditionalFormatting>
  <conditionalFormatting sqref="Y204">
    <cfRule type="iconSet" priority="1236">
      <iconSet iconSet="4Arrows" showValue="0">
        <cfvo type="percent" val="0"/>
        <cfvo type="num" val="0.6"/>
        <cfvo type="num" val="0.8"/>
        <cfvo type="num" val="0.9"/>
      </iconSet>
    </cfRule>
    <cfRule type="cellIs" dxfId="2815" priority="1237" operator="lessThan">
      <formula>0.6</formula>
    </cfRule>
    <cfRule type="cellIs" dxfId="2814" priority="1238" operator="between">
      <formula>0.8</formula>
      <formula>0.899999999999999</formula>
    </cfRule>
    <cfRule type="cellIs" dxfId="2813" priority="1239" operator="between">
      <formula>0.6</formula>
      <formula>0.8</formula>
    </cfRule>
    <cfRule type="cellIs" dxfId="2812" priority="1240" operator="greaterThanOrEqual">
      <formula>0.9</formula>
    </cfRule>
  </conditionalFormatting>
  <conditionalFormatting sqref="Y187">
    <cfRule type="iconSet" priority="1181">
      <iconSet iconSet="4Arrows" showValue="0">
        <cfvo type="percent" val="0"/>
        <cfvo type="num" val="0.6"/>
        <cfvo type="num" val="0.8"/>
        <cfvo type="num" val="0.9"/>
      </iconSet>
    </cfRule>
    <cfRule type="cellIs" dxfId="2811" priority="1182" operator="lessThan">
      <formula>0.6</formula>
    </cfRule>
    <cfRule type="cellIs" dxfId="2810" priority="1183" operator="between">
      <formula>0.8</formula>
      <formula>0.899999999999999</formula>
    </cfRule>
    <cfRule type="cellIs" dxfId="2809" priority="1184" operator="between">
      <formula>0.6</formula>
      <formula>0.8</formula>
    </cfRule>
    <cfRule type="cellIs" dxfId="2808" priority="1185" operator="greaterThanOrEqual">
      <formula>0.9</formula>
    </cfRule>
  </conditionalFormatting>
  <conditionalFormatting sqref="Y210">
    <cfRule type="iconSet" priority="1156">
      <iconSet iconSet="4Arrows" showValue="0">
        <cfvo type="percent" val="0"/>
        <cfvo type="num" val="0.6"/>
        <cfvo type="num" val="0.8"/>
        <cfvo type="num" val="0.9"/>
      </iconSet>
    </cfRule>
    <cfRule type="cellIs" dxfId="2807" priority="1157" operator="lessThan">
      <formula>0.6</formula>
    </cfRule>
    <cfRule type="cellIs" dxfId="2806" priority="1158" operator="between">
      <formula>0.8</formula>
      <formula>0.899999999999999</formula>
    </cfRule>
    <cfRule type="cellIs" dxfId="2805" priority="1159" operator="between">
      <formula>0.6</formula>
      <formula>0.8</formula>
    </cfRule>
    <cfRule type="cellIs" dxfId="2804" priority="1160" operator="greaterThanOrEqual">
      <formula>0.9</formula>
    </cfRule>
  </conditionalFormatting>
  <conditionalFormatting sqref="Y211:Y212">
    <cfRule type="iconSet" priority="1121">
      <iconSet iconSet="4Arrows" showValue="0">
        <cfvo type="percent" val="0"/>
        <cfvo type="num" val="0.6"/>
        <cfvo type="num" val="0.8"/>
        <cfvo type="num" val="0.9"/>
      </iconSet>
    </cfRule>
    <cfRule type="cellIs" dxfId="2803" priority="1122" operator="lessThan">
      <formula>0.6</formula>
    </cfRule>
    <cfRule type="cellIs" dxfId="2802" priority="1123" operator="between">
      <formula>0.8</formula>
      <formula>0.899999999999999</formula>
    </cfRule>
    <cfRule type="cellIs" dxfId="2801" priority="1124" operator="between">
      <formula>0.6</formula>
      <formula>0.8</formula>
    </cfRule>
    <cfRule type="cellIs" dxfId="2800" priority="1125" operator="greaterThanOrEqual">
      <formula>0.9</formula>
    </cfRule>
  </conditionalFormatting>
  <conditionalFormatting sqref="Y213">
    <cfRule type="iconSet" priority="996">
      <iconSet iconSet="4Arrows" showValue="0">
        <cfvo type="percent" val="0"/>
        <cfvo type="num" val="0.6"/>
        <cfvo type="num" val="0.8"/>
        <cfvo type="num" val="0.9"/>
      </iconSet>
    </cfRule>
    <cfRule type="cellIs" dxfId="2799" priority="997" operator="lessThan">
      <formula>0.6</formula>
    </cfRule>
    <cfRule type="cellIs" dxfId="2798" priority="998" operator="between">
      <formula>0.8</formula>
      <formula>0.899999999999999</formula>
    </cfRule>
    <cfRule type="cellIs" dxfId="2797" priority="999" operator="between">
      <formula>0.6</formula>
      <formula>0.8</formula>
    </cfRule>
    <cfRule type="cellIs" dxfId="2796" priority="1000" operator="greaterThanOrEqual">
      <formula>0.9</formula>
    </cfRule>
  </conditionalFormatting>
  <conditionalFormatting sqref="Y214">
    <cfRule type="iconSet" priority="971">
      <iconSet iconSet="4Arrows" showValue="0">
        <cfvo type="percent" val="0"/>
        <cfvo type="num" val="0.6"/>
        <cfvo type="num" val="0.8"/>
        <cfvo type="num" val="0.9"/>
      </iconSet>
    </cfRule>
    <cfRule type="cellIs" dxfId="2795" priority="972" operator="lessThan">
      <formula>0.6</formula>
    </cfRule>
    <cfRule type="cellIs" dxfId="2794" priority="973" operator="between">
      <formula>0.8</formula>
      <formula>0.899999999999999</formula>
    </cfRule>
    <cfRule type="cellIs" dxfId="2793" priority="974" operator="between">
      <formula>0.6</formula>
      <formula>0.8</formula>
    </cfRule>
    <cfRule type="cellIs" dxfId="2792" priority="975" operator="greaterThanOrEqual">
      <formula>0.9</formula>
    </cfRule>
  </conditionalFormatting>
  <conditionalFormatting sqref="Y215">
    <cfRule type="iconSet" priority="941">
      <iconSet iconSet="4Arrows" showValue="0">
        <cfvo type="percent" val="0"/>
        <cfvo type="num" val="0.6"/>
        <cfvo type="num" val="0.8"/>
        <cfvo type="num" val="0.9"/>
      </iconSet>
    </cfRule>
    <cfRule type="cellIs" dxfId="2791" priority="942" operator="lessThan">
      <formula>0.6</formula>
    </cfRule>
    <cfRule type="cellIs" dxfId="2790" priority="943" operator="between">
      <formula>0.8</formula>
      <formula>0.899999999999999</formula>
    </cfRule>
    <cfRule type="cellIs" dxfId="2789" priority="944" operator="between">
      <formula>0.6</formula>
      <formula>0.8</formula>
    </cfRule>
    <cfRule type="cellIs" dxfId="2788" priority="945" operator="greaterThanOrEqual">
      <formula>0.9</formula>
    </cfRule>
  </conditionalFormatting>
  <conditionalFormatting sqref="AD41">
    <cfRule type="iconSet" priority="926">
      <iconSet iconSet="4Arrows" showValue="0">
        <cfvo type="percent" val="0"/>
        <cfvo type="num" val="0.6"/>
        <cfvo type="num" val="0.8"/>
        <cfvo type="num" val="0.9"/>
      </iconSet>
    </cfRule>
    <cfRule type="cellIs" dxfId="2787" priority="927" operator="lessThan">
      <formula>0.6</formula>
    </cfRule>
    <cfRule type="cellIs" dxfId="2786" priority="928" operator="between">
      <formula>0.8</formula>
      <formula>0.899999999999999</formula>
    </cfRule>
    <cfRule type="cellIs" dxfId="2785" priority="929" operator="between">
      <formula>0.6</formula>
      <formula>0.8</formula>
    </cfRule>
    <cfRule type="cellIs" dxfId="2784" priority="930" operator="greaterThanOrEqual">
      <formula>0.9</formula>
    </cfRule>
  </conditionalFormatting>
  <conditionalFormatting sqref="AH41">
    <cfRule type="iconSet" priority="921">
      <iconSet iconSet="4Arrows" showValue="0">
        <cfvo type="percent" val="0"/>
        <cfvo type="num" val="0.6"/>
        <cfvo type="num" val="0.8"/>
        <cfvo type="num" val="0.9"/>
      </iconSet>
    </cfRule>
    <cfRule type="cellIs" dxfId="2783" priority="922" operator="lessThan">
      <formula>0.6</formula>
    </cfRule>
    <cfRule type="cellIs" dxfId="2782" priority="923" operator="between">
      <formula>0.8</formula>
      <formula>0.899999999999999</formula>
    </cfRule>
    <cfRule type="cellIs" dxfId="2781" priority="924" operator="between">
      <formula>0.6</formula>
      <formula>0.8</formula>
    </cfRule>
    <cfRule type="cellIs" dxfId="2780" priority="925" operator="greaterThanOrEqual">
      <formula>0.9</formula>
    </cfRule>
  </conditionalFormatting>
  <conditionalFormatting sqref="Y41">
    <cfRule type="iconSet" priority="916">
      <iconSet iconSet="4Arrows" showValue="0">
        <cfvo type="percent" val="0"/>
        <cfvo type="num" val="0.6"/>
        <cfvo type="num" val="0.8"/>
        <cfvo type="num" val="0.9"/>
      </iconSet>
    </cfRule>
    <cfRule type="cellIs" dxfId="2779" priority="917" operator="lessThan">
      <formula>0.6</formula>
    </cfRule>
    <cfRule type="cellIs" dxfId="2778" priority="918" operator="between">
      <formula>0.8</formula>
      <formula>0.899999999999999</formula>
    </cfRule>
    <cfRule type="cellIs" dxfId="2777" priority="919" operator="between">
      <formula>0.6</formula>
      <formula>0.8</formula>
    </cfRule>
    <cfRule type="cellIs" dxfId="2776" priority="920" operator="greaterThanOrEqual">
      <formula>0.9</formula>
    </cfRule>
  </conditionalFormatting>
  <conditionalFormatting sqref="AL41">
    <cfRule type="iconSet" priority="911">
      <iconSet iconSet="4Arrows" showValue="0">
        <cfvo type="percent" val="0"/>
        <cfvo type="num" val="0.6"/>
        <cfvo type="num" val="0.8"/>
        <cfvo type="num" val="0.9"/>
      </iconSet>
    </cfRule>
    <cfRule type="cellIs" dxfId="2775" priority="912" operator="lessThan">
      <formula>0.6</formula>
    </cfRule>
    <cfRule type="cellIs" dxfId="2774" priority="913" operator="between">
      <formula>0.8</formula>
      <formula>0.899999999999999</formula>
    </cfRule>
    <cfRule type="cellIs" dxfId="2773" priority="914" operator="between">
      <formula>0.6</formula>
      <formula>0.8</formula>
    </cfRule>
    <cfRule type="cellIs" dxfId="2772" priority="915" operator="greaterThanOrEqual">
      <formula>0.9</formula>
    </cfRule>
  </conditionalFormatting>
  <conditionalFormatting sqref="AP41">
    <cfRule type="iconSet" priority="906">
      <iconSet iconSet="4Arrows" showValue="0">
        <cfvo type="percent" val="0"/>
        <cfvo type="num" val="0.6"/>
        <cfvo type="num" val="0.8"/>
        <cfvo type="num" val="0.9"/>
      </iconSet>
    </cfRule>
    <cfRule type="cellIs" dxfId="2771" priority="907" operator="lessThan">
      <formula>0.6</formula>
    </cfRule>
    <cfRule type="cellIs" dxfId="2770" priority="908" operator="between">
      <formula>0.8</formula>
      <formula>0.899999999999999</formula>
    </cfRule>
    <cfRule type="cellIs" dxfId="2769" priority="909" operator="between">
      <formula>0.6</formula>
      <formula>0.8</formula>
    </cfRule>
    <cfRule type="cellIs" dxfId="2768" priority="910" operator="greaterThanOrEqual">
      <formula>0.9</formula>
    </cfRule>
  </conditionalFormatting>
  <conditionalFormatting sqref="Y43">
    <cfRule type="iconSet" priority="901">
      <iconSet iconSet="4Arrows" showValue="0">
        <cfvo type="percent" val="0"/>
        <cfvo type="num" val="0.6"/>
        <cfvo type="num" val="0.8"/>
        <cfvo type="num" val="0.9"/>
      </iconSet>
    </cfRule>
    <cfRule type="cellIs" dxfId="2767" priority="902" operator="lessThan">
      <formula>0.6</formula>
    </cfRule>
    <cfRule type="cellIs" dxfId="2766" priority="903" operator="between">
      <formula>0.8</formula>
      <formula>0.899999999999999</formula>
    </cfRule>
    <cfRule type="cellIs" dxfId="2765" priority="904" operator="between">
      <formula>0.6</formula>
      <formula>0.8</formula>
    </cfRule>
    <cfRule type="cellIs" dxfId="2764" priority="905" operator="greaterThanOrEqual">
      <formula>0.9</formula>
    </cfRule>
  </conditionalFormatting>
  <conditionalFormatting sqref="AD43">
    <cfRule type="iconSet" priority="896">
      <iconSet iconSet="4Arrows" showValue="0">
        <cfvo type="percent" val="0"/>
        <cfvo type="num" val="0.6"/>
        <cfvo type="num" val="0.8"/>
        <cfvo type="num" val="0.9"/>
      </iconSet>
    </cfRule>
    <cfRule type="cellIs" dxfId="2763" priority="897" operator="lessThan">
      <formula>0.6</formula>
    </cfRule>
    <cfRule type="cellIs" dxfId="2762" priority="898" operator="between">
      <formula>0.8</formula>
      <formula>0.899999999999999</formula>
    </cfRule>
    <cfRule type="cellIs" dxfId="2761" priority="899" operator="between">
      <formula>0.6</formula>
      <formula>0.8</formula>
    </cfRule>
    <cfRule type="cellIs" dxfId="2760" priority="900" operator="greaterThanOrEqual">
      <formula>0.9</formula>
    </cfRule>
  </conditionalFormatting>
  <conditionalFormatting sqref="AH43">
    <cfRule type="iconSet" priority="891">
      <iconSet iconSet="4Arrows" showValue="0">
        <cfvo type="percent" val="0"/>
        <cfvo type="num" val="0.6"/>
        <cfvo type="num" val="0.8"/>
        <cfvo type="num" val="0.9"/>
      </iconSet>
    </cfRule>
    <cfRule type="cellIs" dxfId="2759" priority="892" operator="lessThan">
      <formula>0.6</formula>
    </cfRule>
    <cfRule type="cellIs" dxfId="2758" priority="893" operator="between">
      <formula>0.8</formula>
      <formula>0.899999999999999</formula>
    </cfRule>
    <cfRule type="cellIs" dxfId="2757" priority="894" operator="between">
      <formula>0.6</formula>
      <formula>0.8</formula>
    </cfRule>
    <cfRule type="cellIs" dxfId="2756" priority="895" operator="greaterThanOrEqual">
      <formula>0.9</formula>
    </cfRule>
  </conditionalFormatting>
  <conditionalFormatting sqref="AL43">
    <cfRule type="iconSet" priority="886">
      <iconSet iconSet="4Arrows" showValue="0">
        <cfvo type="percent" val="0"/>
        <cfvo type="num" val="0.6"/>
        <cfvo type="num" val="0.8"/>
        <cfvo type="num" val="0.9"/>
      </iconSet>
    </cfRule>
    <cfRule type="cellIs" dxfId="2755" priority="887" operator="lessThan">
      <formula>0.6</formula>
    </cfRule>
    <cfRule type="cellIs" dxfId="2754" priority="888" operator="between">
      <formula>0.8</formula>
      <formula>0.899999999999999</formula>
    </cfRule>
    <cfRule type="cellIs" dxfId="2753" priority="889" operator="between">
      <formula>0.6</formula>
      <formula>0.8</formula>
    </cfRule>
    <cfRule type="cellIs" dxfId="2752" priority="890" operator="greaterThanOrEqual">
      <formula>0.9</formula>
    </cfRule>
  </conditionalFormatting>
  <conditionalFormatting sqref="AP43">
    <cfRule type="iconSet" priority="881">
      <iconSet iconSet="4Arrows" showValue="0">
        <cfvo type="percent" val="0"/>
        <cfvo type="num" val="0.6"/>
        <cfvo type="num" val="0.8"/>
        <cfvo type="num" val="0.9"/>
      </iconSet>
    </cfRule>
    <cfRule type="cellIs" dxfId="2751" priority="882" operator="lessThan">
      <formula>0.6</formula>
    </cfRule>
    <cfRule type="cellIs" dxfId="2750" priority="883" operator="between">
      <formula>0.8</formula>
      <formula>0.899999999999999</formula>
    </cfRule>
    <cfRule type="cellIs" dxfId="2749" priority="884" operator="between">
      <formula>0.6</formula>
      <formula>0.8</formula>
    </cfRule>
    <cfRule type="cellIs" dxfId="2748" priority="885" operator="greaterThanOrEqual">
      <formula>0.9</formula>
    </cfRule>
  </conditionalFormatting>
  <conditionalFormatting sqref="AD42">
    <cfRule type="iconSet" priority="876">
      <iconSet iconSet="4Arrows" showValue="0">
        <cfvo type="percent" val="0"/>
        <cfvo type="num" val="0.6"/>
        <cfvo type="num" val="0.8"/>
        <cfvo type="num" val="0.9"/>
      </iconSet>
    </cfRule>
    <cfRule type="cellIs" dxfId="2747" priority="877" operator="lessThan">
      <formula>0.6</formula>
    </cfRule>
    <cfRule type="cellIs" dxfId="2746" priority="878" operator="between">
      <formula>0.8</formula>
      <formula>0.899999999999999</formula>
    </cfRule>
    <cfRule type="cellIs" dxfId="2745" priority="879" operator="between">
      <formula>0.6</formula>
      <formula>0.8</formula>
    </cfRule>
    <cfRule type="cellIs" dxfId="2744" priority="880" operator="greaterThanOrEqual">
      <formula>0.9</formula>
    </cfRule>
  </conditionalFormatting>
  <conditionalFormatting sqref="AH42">
    <cfRule type="iconSet" priority="871">
      <iconSet iconSet="4Arrows" showValue="0">
        <cfvo type="percent" val="0"/>
        <cfvo type="num" val="0.6"/>
        <cfvo type="num" val="0.8"/>
        <cfvo type="num" val="0.9"/>
      </iconSet>
    </cfRule>
    <cfRule type="cellIs" dxfId="2743" priority="872" operator="lessThan">
      <formula>0.6</formula>
    </cfRule>
    <cfRule type="cellIs" dxfId="2742" priority="873" operator="between">
      <formula>0.8</formula>
      <formula>0.899999999999999</formula>
    </cfRule>
    <cfRule type="cellIs" dxfId="2741" priority="874" operator="between">
      <formula>0.6</formula>
      <formula>0.8</formula>
    </cfRule>
    <cfRule type="cellIs" dxfId="2740" priority="875" operator="greaterThanOrEqual">
      <formula>0.9</formula>
    </cfRule>
  </conditionalFormatting>
  <conditionalFormatting sqref="Y42">
    <cfRule type="iconSet" priority="866">
      <iconSet iconSet="4Arrows" showValue="0">
        <cfvo type="percent" val="0"/>
        <cfvo type="num" val="0.6"/>
        <cfvo type="num" val="0.8"/>
        <cfvo type="num" val="0.9"/>
      </iconSet>
    </cfRule>
    <cfRule type="cellIs" dxfId="2739" priority="867" operator="lessThan">
      <formula>0.6</formula>
    </cfRule>
    <cfRule type="cellIs" dxfId="2738" priority="868" operator="between">
      <formula>0.8</formula>
      <formula>0.899999999999999</formula>
    </cfRule>
    <cfRule type="cellIs" dxfId="2737" priority="869" operator="between">
      <formula>0.6</formula>
      <formula>0.8</formula>
    </cfRule>
    <cfRule type="cellIs" dxfId="2736" priority="870" operator="greaterThanOrEqual">
      <formula>0.9</formula>
    </cfRule>
  </conditionalFormatting>
  <conditionalFormatting sqref="AL42">
    <cfRule type="iconSet" priority="861">
      <iconSet iconSet="4Arrows" showValue="0">
        <cfvo type="percent" val="0"/>
        <cfvo type="num" val="0.6"/>
        <cfvo type="num" val="0.8"/>
        <cfvo type="num" val="0.9"/>
      </iconSet>
    </cfRule>
    <cfRule type="cellIs" dxfId="2735" priority="862" operator="lessThan">
      <formula>0.6</formula>
    </cfRule>
    <cfRule type="cellIs" dxfId="2734" priority="863" operator="between">
      <formula>0.8</formula>
      <formula>0.899999999999999</formula>
    </cfRule>
    <cfRule type="cellIs" dxfId="2733" priority="864" operator="between">
      <formula>0.6</formula>
      <formula>0.8</formula>
    </cfRule>
    <cfRule type="cellIs" dxfId="2732" priority="865" operator="greaterThanOrEqual">
      <formula>0.9</formula>
    </cfRule>
  </conditionalFormatting>
  <conditionalFormatting sqref="AP42">
    <cfRule type="iconSet" priority="856">
      <iconSet iconSet="4Arrows" showValue="0">
        <cfvo type="percent" val="0"/>
        <cfvo type="num" val="0.6"/>
        <cfvo type="num" val="0.8"/>
        <cfvo type="num" val="0.9"/>
      </iconSet>
    </cfRule>
    <cfRule type="cellIs" dxfId="2731" priority="857" operator="lessThan">
      <formula>0.6</formula>
    </cfRule>
    <cfRule type="cellIs" dxfId="2730" priority="858" operator="between">
      <formula>0.8</formula>
      <formula>0.899999999999999</formula>
    </cfRule>
    <cfRule type="cellIs" dxfId="2729" priority="859" operator="between">
      <formula>0.6</formula>
      <formula>0.8</formula>
    </cfRule>
    <cfRule type="cellIs" dxfId="2728" priority="860" operator="greaterThanOrEqual">
      <formula>0.9</formula>
    </cfRule>
  </conditionalFormatting>
  <conditionalFormatting sqref="AD44">
    <cfRule type="iconSet" priority="851">
      <iconSet iconSet="4Arrows" showValue="0">
        <cfvo type="percent" val="0"/>
        <cfvo type="num" val="0.6"/>
        <cfvo type="num" val="0.8"/>
        <cfvo type="num" val="0.9"/>
      </iconSet>
    </cfRule>
    <cfRule type="cellIs" dxfId="2727" priority="852" operator="lessThan">
      <formula>0.6</formula>
    </cfRule>
    <cfRule type="cellIs" dxfId="2726" priority="853" operator="between">
      <formula>0.8</formula>
      <formula>0.899999999999999</formula>
    </cfRule>
    <cfRule type="cellIs" dxfId="2725" priority="854" operator="between">
      <formula>0.6</formula>
      <formula>0.8</formula>
    </cfRule>
    <cfRule type="cellIs" dxfId="2724" priority="855" operator="greaterThanOrEqual">
      <formula>0.9</formula>
    </cfRule>
  </conditionalFormatting>
  <conditionalFormatting sqref="AD45:AD52">
    <cfRule type="iconSet" priority="846">
      <iconSet iconSet="4Arrows" showValue="0">
        <cfvo type="percent" val="0"/>
        <cfvo type="num" val="0.6"/>
        <cfvo type="num" val="0.8"/>
        <cfvo type="num" val="0.9"/>
      </iconSet>
    </cfRule>
    <cfRule type="cellIs" dxfId="2723" priority="847" operator="lessThan">
      <formula>0.6</formula>
    </cfRule>
    <cfRule type="cellIs" dxfId="2722" priority="848" operator="between">
      <formula>0.8</formula>
      <formula>0.899999999999999</formula>
    </cfRule>
    <cfRule type="cellIs" dxfId="2721" priority="849" operator="between">
      <formula>0.6</formula>
      <formula>0.8</formula>
    </cfRule>
    <cfRule type="cellIs" dxfId="2720" priority="850" operator="greaterThanOrEqual">
      <formula>0.9</formula>
    </cfRule>
  </conditionalFormatting>
  <conditionalFormatting sqref="AH44">
    <cfRule type="iconSet" priority="841">
      <iconSet iconSet="4Arrows" showValue="0">
        <cfvo type="percent" val="0"/>
        <cfvo type="num" val="0.6"/>
        <cfvo type="num" val="0.8"/>
        <cfvo type="num" val="0.9"/>
      </iconSet>
    </cfRule>
    <cfRule type="cellIs" dxfId="2719" priority="842" operator="lessThan">
      <formula>0.6</formula>
    </cfRule>
    <cfRule type="cellIs" dxfId="2718" priority="843" operator="between">
      <formula>0.8</formula>
      <formula>0.899999999999999</formula>
    </cfRule>
    <cfRule type="cellIs" dxfId="2717" priority="844" operator="between">
      <formula>0.6</formula>
      <formula>0.8</formula>
    </cfRule>
    <cfRule type="cellIs" dxfId="2716" priority="845" operator="greaterThanOrEqual">
      <formula>0.9</formula>
    </cfRule>
  </conditionalFormatting>
  <conditionalFormatting sqref="AH48">
    <cfRule type="iconSet" priority="836">
      <iconSet iconSet="4Arrows" showValue="0">
        <cfvo type="percent" val="0"/>
        <cfvo type="num" val="0.6"/>
        <cfvo type="num" val="0.8"/>
        <cfvo type="num" val="0.9"/>
      </iconSet>
    </cfRule>
    <cfRule type="cellIs" dxfId="2715" priority="837" operator="lessThan">
      <formula>0.6</formula>
    </cfRule>
    <cfRule type="cellIs" dxfId="2714" priority="838" operator="between">
      <formula>0.8</formula>
      <formula>0.899999999999999</formula>
    </cfRule>
    <cfRule type="cellIs" dxfId="2713" priority="839" operator="between">
      <formula>0.6</formula>
      <formula>0.8</formula>
    </cfRule>
    <cfRule type="cellIs" dxfId="2712" priority="840" operator="greaterThanOrEqual">
      <formula>0.9</formula>
    </cfRule>
  </conditionalFormatting>
  <conditionalFormatting sqref="AL53:AL57">
    <cfRule type="iconSet" priority="816">
      <iconSet iconSet="4Arrows" showValue="0">
        <cfvo type="percent" val="0"/>
        <cfvo type="num" val="0.6"/>
        <cfvo type="num" val="0.8"/>
        <cfvo type="num" val="0.9"/>
      </iconSet>
    </cfRule>
    <cfRule type="cellIs" dxfId="2711" priority="817" operator="lessThan">
      <formula>0.6</formula>
    </cfRule>
    <cfRule type="cellIs" dxfId="2710" priority="818" operator="between">
      <formula>0.8</formula>
      <formula>0.899999999999999</formula>
    </cfRule>
    <cfRule type="cellIs" dxfId="2709" priority="819" operator="between">
      <formula>0.6</formula>
      <formula>0.8</formula>
    </cfRule>
    <cfRule type="cellIs" dxfId="2708" priority="820" operator="greaterThanOrEqual">
      <formula>0.9</formula>
    </cfRule>
  </conditionalFormatting>
  <conditionalFormatting sqref="AP53:AP57">
    <cfRule type="iconSet" priority="811">
      <iconSet iconSet="4Arrows" showValue="0">
        <cfvo type="percent" val="0"/>
        <cfvo type="num" val="0.6"/>
        <cfvo type="num" val="0.8"/>
        <cfvo type="num" val="0.9"/>
      </iconSet>
    </cfRule>
    <cfRule type="cellIs" dxfId="2707" priority="812" operator="lessThan">
      <formula>0.6</formula>
    </cfRule>
    <cfRule type="cellIs" dxfId="2706" priority="813" operator="between">
      <formula>0.8</formula>
      <formula>0.899999999999999</formula>
    </cfRule>
    <cfRule type="cellIs" dxfId="2705" priority="814" operator="between">
      <formula>0.6</formula>
      <formula>0.8</formula>
    </cfRule>
    <cfRule type="cellIs" dxfId="2704" priority="815" operator="greaterThanOrEqual">
      <formula>0.9</formula>
    </cfRule>
  </conditionalFormatting>
  <conditionalFormatting sqref="AD53">
    <cfRule type="iconSet" priority="806">
      <iconSet iconSet="4Arrows" showValue="0">
        <cfvo type="percent" val="0"/>
        <cfvo type="num" val="0.6"/>
        <cfvo type="num" val="0.8"/>
        <cfvo type="num" val="0.9"/>
      </iconSet>
    </cfRule>
    <cfRule type="cellIs" dxfId="2703" priority="807" operator="lessThan">
      <formula>0.6</formula>
    </cfRule>
    <cfRule type="cellIs" dxfId="2702" priority="808" operator="between">
      <formula>0.8</formula>
      <formula>0.899999999999999</formula>
    </cfRule>
    <cfRule type="cellIs" dxfId="2701" priority="809" operator="between">
      <formula>0.6</formula>
      <formula>0.8</formula>
    </cfRule>
    <cfRule type="cellIs" dxfId="2700" priority="810" operator="greaterThanOrEqual">
      <formula>0.9</formula>
    </cfRule>
  </conditionalFormatting>
  <conditionalFormatting sqref="Y53:Y57">
    <cfRule type="iconSet" priority="801">
      <iconSet iconSet="4Arrows" showValue="0">
        <cfvo type="percent" val="0"/>
        <cfvo type="num" val="0.6"/>
        <cfvo type="num" val="0.8"/>
        <cfvo type="num" val="0.9"/>
      </iconSet>
    </cfRule>
    <cfRule type="cellIs" dxfId="2699" priority="802" operator="lessThan">
      <formula>0.6</formula>
    </cfRule>
    <cfRule type="cellIs" dxfId="2698" priority="803" operator="between">
      <formula>0.8</formula>
      <formula>0.899999999999999</formula>
    </cfRule>
    <cfRule type="cellIs" dxfId="2697" priority="804" operator="between">
      <formula>0.6</formula>
      <formula>0.8</formula>
    </cfRule>
    <cfRule type="cellIs" dxfId="2696" priority="805" operator="greaterThanOrEqual">
      <formula>0.9</formula>
    </cfRule>
  </conditionalFormatting>
  <conditionalFormatting sqref="AD54">
    <cfRule type="iconSet" priority="796">
      <iconSet iconSet="4Arrows" showValue="0">
        <cfvo type="percent" val="0"/>
        <cfvo type="num" val="0.6"/>
        <cfvo type="num" val="0.8"/>
        <cfvo type="num" val="0.9"/>
      </iconSet>
    </cfRule>
    <cfRule type="cellIs" dxfId="2695" priority="797" operator="lessThan">
      <formula>0.6</formula>
    </cfRule>
    <cfRule type="cellIs" dxfId="2694" priority="798" operator="between">
      <formula>0.8</formula>
      <formula>0.899999999999999</formula>
    </cfRule>
    <cfRule type="cellIs" dxfId="2693" priority="799" operator="between">
      <formula>0.6</formula>
      <formula>0.8</formula>
    </cfRule>
    <cfRule type="cellIs" dxfId="2692" priority="800" operator="greaterThanOrEqual">
      <formula>0.9</formula>
    </cfRule>
  </conditionalFormatting>
  <conditionalFormatting sqref="AD55">
    <cfRule type="iconSet" priority="791">
      <iconSet iconSet="4Arrows" showValue="0">
        <cfvo type="percent" val="0"/>
        <cfvo type="num" val="0.6"/>
        <cfvo type="num" val="0.8"/>
        <cfvo type="num" val="0.9"/>
      </iconSet>
    </cfRule>
    <cfRule type="cellIs" dxfId="2691" priority="792" operator="lessThan">
      <formula>0.6</formula>
    </cfRule>
    <cfRule type="cellIs" dxfId="2690" priority="793" operator="between">
      <formula>0.8</formula>
      <formula>0.899999999999999</formula>
    </cfRule>
    <cfRule type="cellIs" dxfId="2689" priority="794" operator="between">
      <formula>0.6</formula>
      <formula>0.8</formula>
    </cfRule>
    <cfRule type="cellIs" dxfId="2688" priority="795" operator="greaterThanOrEqual">
      <formula>0.9</formula>
    </cfRule>
  </conditionalFormatting>
  <conditionalFormatting sqref="AD56">
    <cfRule type="iconSet" priority="786">
      <iconSet iconSet="4Arrows" showValue="0">
        <cfvo type="percent" val="0"/>
        <cfvo type="num" val="0.6"/>
        <cfvo type="num" val="0.8"/>
        <cfvo type="num" val="0.9"/>
      </iconSet>
    </cfRule>
    <cfRule type="cellIs" dxfId="2687" priority="787" operator="lessThan">
      <formula>0.6</formula>
    </cfRule>
    <cfRule type="cellIs" dxfId="2686" priority="788" operator="between">
      <formula>0.8</formula>
      <formula>0.899999999999999</formula>
    </cfRule>
    <cfRule type="cellIs" dxfId="2685" priority="789" operator="between">
      <formula>0.6</formula>
      <formula>0.8</formula>
    </cfRule>
    <cfRule type="cellIs" dxfId="2684" priority="790" operator="greaterThanOrEqual">
      <formula>0.9</formula>
    </cfRule>
  </conditionalFormatting>
  <conditionalFormatting sqref="AD57">
    <cfRule type="iconSet" priority="781">
      <iconSet iconSet="4Arrows" showValue="0">
        <cfvo type="percent" val="0"/>
        <cfvo type="num" val="0.6"/>
        <cfvo type="num" val="0.8"/>
        <cfvo type="num" val="0.9"/>
      </iconSet>
    </cfRule>
    <cfRule type="cellIs" dxfId="2683" priority="782" operator="lessThan">
      <formula>0.6</formula>
    </cfRule>
    <cfRule type="cellIs" dxfId="2682" priority="783" operator="between">
      <formula>0.8</formula>
      <formula>0.899999999999999</formula>
    </cfRule>
    <cfRule type="cellIs" dxfId="2681" priority="784" operator="between">
      <formula>0.6</formula>
      <formula>0.8</formula>
    </cfRule>
    <cfRule type="cellIs" dxfId="2680" priority="785" operator="greaterThanOrEqual">
      <formula>0.9</formula>
    </cfRule>
  </conditionalFormatting>
  <conditionalFormatting sqref="AH53">
    <cfRule type="iconSet" priority="776">
      <iconSet iconSet="4Arrows" showValue="0">
        <cfvo type="percent" val="0"/>
        <cfvo type="num" val="0.6"/>
        <cfvo type="num" val="0.8"/>
        <cfvo type="num" val="0.9"/>
      </iconSet>
    </cfRule>
    <cfRule type="cellIs" dxfId="2679" priority="777" operator="lessThan">
      <formula>0.6</formula>
    </cfRule>
    <cfRule type="cellIs" dxfId="2678" priority="778" operator="between">
      <formula>0.8</formula>
      <formula>0.899999999999999</formula>
    </cfRule>
    <cfRule type="cellIs" dxfId="2677" priority="779" operator="between">
      <formula>0.6</formula>
      <formula>0.8</formula>
    </cfRule>
    <cfRule type="cellIs" dxfId="2676" priority="780" operator="greaterThanOrEqual">
      <formula>0.9</formula>
    </cfRule>
  </conditionalFormatting>
  <conditionalFormatting sqref="AH54">
    <cfRule type="iconSet" priority="771">
      <iconSet iconSet="4Arrows" showValue="0">
        <cfvo type="percent" val="0"/>
        <cfvo type="num" val="0.6"/>
        <cfvo type="num" val="0.8"/>
        <cfvo type="num" val="0.9"/>
      </iconSet>
    </cfRule>
    <cfRule type="cellIs" dxfId="2675" priority="772" operator="lessThan">
      <formula>0.6</formula>
    </cfRule>
    <cfRule type="cellIs" dxfId="2674" priority="773" operator="between">
      <formula>0.8</formula>
      <formula>0.899999999999999</formula>
    </cfRule>
    <cfRule type="cellIs" dxfId="2673" priority="774" operator="between">
      <formula>0.6</formula>
      <formula>0.8</formula>
    </cfRule>
    <cfRule type="cellIs" dxfId="2672" priority="775" operator="greaterThanOrEqual">
      <formula>0.9</formula>
    </cfRule>
  </conditionalFormatting>
  <conditionalFormatting sqref="AH55">
    <cfRule type="iconSet" priority="766">
      <iconSet iconSet="4Arrows" showValue="0">
        <cfvo type="percent" val="0"/>
        <cfvo type="num" val="0.6"/>
        <cfvo type="num" val="0.8"/>
        <cfvo type="num" val="0.9"/>
      </iconSet>
    </cfRule>
    <cfRule type="cellIs" dxfId="2671" priority="767" operator="lessThan">
      <formula>0.6</formula>
    </cfRule>
    <cfRule type="cellIs" dxfId="2670" priority="768" operator="between">
      <formula>0.8</formula>
      <formula>0.899999999999999</formula>
    </cfRule>
    <cfRule type="cellIs" dxfId="2669" priority="769" operator="between">
      <formula>0.6</formula>
      <formula>0.8</formula>
    </cfRule>
    <cfRule type="cellIs" dxfId="2668" priority="770" operator="greaterThanOrEqual">
      <formula>0.9</formula>
    </cfRule>
  </conditionalFormatting>
  <conditionalFormatting sqref="AH56">
    <cfRule type="iconSet" priority="761">
      <iconSet iconSet="4Arrows" showValue="0">
        <cfvo type="percent" val="0"/>
        <cfvo type="num" val="0.6"/>
        <cfvo type="num" val="0.8"/>
        <cfvo type="num" val="0.9"/>
      </iconSet>
    </cfRule>
    <cfRule type="cellIs" dxfId="2667" priority="762" operator="lessThan">
      <formula>0.6</formula>
    </cfRule>
    <cfRule type="cellIs" dxfId="2666" priority="763" operator="between">
      <formula>0.8</formula>
      <formula>0.899999999999999</formula>
    </cfRule>
    <cfRule type="cellIs" dxfId="2665" priority="764" operator="between">
      <formula>0.6</formula>
      <formula>0.8</formula>
    </cfRule>
    <cfRule type="cellIs" dxfId="2664" priority="765" operator="greaterThanOrEqual">
      <formula>0.9</formula>
    </cfRule>
  </conditionalFormatting>
  <conditionalFormatting sqref="AH57">
    <cfRule type="iconSet" priority="756">
      <iconSet iconSet="4Arrows" showValue="0">
        <cfvo type="percent" val="0"/>
        <cfvo type="num" val="0.6"/>
        <cfvo type="num" val="0.8"/>
        <cfvo type="num" val="0.9"/>
      </iconSet>
    </cfRule>
    <cfRule type="cellIs" dxfId="2663" priority="757" operator="lessThan">
      <formula>0.6</formula>
    </cfRule>
    <cfRule type="cellIs" dxfId="2662" priority="758" operator="between">
      <formula>0.8</formula>
      <formula>0.899999999999999</formula>
    </cfRule>
    <cfRule type="cellIs" dxfId="2661" priority="759" operator="between">
      <formula>0.6</formula>
      <formula>0.8</formula>
    </cfRule>
    <cfRule type="cellIs" dxfId="2660" priority="760" operator="greaterThanOrEqual">
      <formula>0.9</formula>
    </cfRule>
  </conditionalFormatting>
  <conditionalFormatting sqref="Y58">
    <cfRule type="iconSet" priority="741">
      <iconSet iconSet="4Arrows" showValue="0">
        <cfvo type="percent" val="0"/>
        <cfvo type="num" val="0.6"/>
        <cfvo type="num" val="0.8"/>
        <cfvo type="num" val="0.9"/>
      </iconSet>
    </cfRule>
    <cfRule type="cellIs" dxfId="2659" priority="742" operator="lessThan">
      <formula>0.6</formula>
    </cfRule>
    <cfRule type="cellIs" dxfId="2658" priority="743" operator="between">
      <formula>0.8</formula>
      <formula>0.899999999999999</formula>
    </cfRule>
    <cfRule type="cellIs" dxfId="2657" priority="744" operator="between">
      <formula>0.6</formula>
      <formula>0.8</formula>
    </cfRule>
    <cfRule type="cellIs" dxfId="2656" priority="745" operator="greaterThanOrEqual">
      <formula>0.9</formula>
    </cfRule>
  </conditionalFormatting>
  <conditionalFormatting sqref="AD58">
    <cfRule type="iconSet" priority="736">
      <iconSet iconSet="4Arrows" showValue="0">
        <cfvo type="percent" val="0"/>
        <cfvo type="num" val="0.6"/>
        <cfvo type="num" val="0.8"/>
        <cfvo type="num" val="0.9"/>
      </iconSet>
    </cfRule>
    <cfRule type="cellIs" dxfId="2655" priority="737" operator="lessThan">
      <formula>0.6</formula>
    </cfRule>
    <cfRule type="cellIs" dxfId="2654" priority="738" operator="between">
      <formula>0.8</formula>
      <formula>0.899999999999999</formula>
    </cfRule>
    <cfRule type="cellIs" dxfId="2653" priority="739" operator="between">
      <formula>0.6</formula>
      <formula>0.8</formula>
    </cfRule>
    <cfRule type="cellIs" dxfId="2652" priority="740" operator="greaterThanOrEqual">
      <formula>0.9</formula>
    </cfRule>
  </conditionalFormatting>
  <conditionalFormatting sqref="AD59">
    <cfRule type="iconSet" priority="726">
      <iconSet iconSet="4Arrows" showValue="0">
        <cfvo type="percent" val="0"/>
        <cfvo type="num" val="0.6"/>
        <cfvo type="num" val="0.8"/>
        <cfvo type="num" val="0.9"/>
      </iconSet>
    </cfRule>
    <cfRule type="cellIs" dxfId="2651" priority="727" operator="lessThan">
      <formula>0.6</formula>
    </cfRule>
    <cfRule type="cellIs" dxfId="2650" priority="728" operator="between">
      <formula>0.8</formula>
      <formula>0.899999999999999</formula>
    </cfRule>
    <cfRule type="cellIs" dxfId="2649" priority="729" operator="between">
      <formula>0.6</formula>
      <formula>0.8</formula>
    </cfRule>
    <cfRule type="cellIs" dxfId="2648" priority="730" operator="greaterThanOrEqual">
      <formula>0.9</formula>
    </cfRule>
  </conditionalFormatting>
  <conditionalFormatting sqref="AD60">
    <cfRule type="iconSet" priority="721">
      <iconSet iconSet="4Arrows" showValue="0">
        <cfvo type="percent" val="0"/>
        <cfvo type="num" val="0.6"/>
        <cfvo type="num" val="0.8"/>
        <cfvo type="num" val="0.9"/>
      </iconSet>
    </cfRule>
    <cfRule type="cellIs" dxfId="2647" priority="722" operator="lessThan">
      <formula>0.6</formula>
    </cfRule>
    <cfRule type="cellIs" dxfId="2646" priority="723" operator="between">
      <formula>0.8</formula>
      <formula>0.899999999999999</formula>
    </cfRule>
    <cfRule type="cellIs" dxfId="2645" priority="724" operator="between">
      <formula>0.6</formula>
      <formula>0.8</formula>
    </cfRule>
    <cfRule type="cellIs" dxfId="2644" priority="725" operator="greaterThanOrEqual">
      <formula>0.9</formula>
    </cfRule>
  </conditionalFormatting>
  <conditionalFormatting sqref="AD61">
    <cfRule type="iconSet" priority="716">
      <iconSet iconSet="4Arrows" showValue="0">
        <cfvo type="percent" val="0"/>
        <cfvo type="num" val="0.6"/>
        <cfvo type="num" val="0.8"/>
        <cfvo type="num" val="0.9"/>
      </iconSet>
    </cfRule>
    <cfRule type="cellIs" dxfId="2643" priority="717" operator="lessThan">
      <formula>0.6</formula>
    </cfRule>
    <cfRule type="cellIs" dxfId="2642" priority="718" operator="between">
      <formula>0.8</formula>
      <formula>0.899999999999999</formula>
    </cfRule>
    <cfRule type="cellIs" dxfId="2641" priority="719" operator="between">
      <formula>0.6</formula>
      <formula>0.8</formula>
    </cfRule>
    <cfRule type="cellIs" dxfId="2640" priority="720" operator="greaterThanOrEqual">
      <formula>0.9</formula>
    </cfRule>
  </conditionalFormatting>
  <conditionalFormatting sqref="AD62">
    <cfRule type="iconSet" priority="711">
      <iconSet iconSet="4Arrows" showValue="0">
        <cfvo type="percent" val="0"/>
        <cfvo type="num" val="0.6"/>
        <cfvo type="num" val="0.8"/>
        <cfvo type="num" val="0.9"/>
      </iconSet>
    </cfRule>
    <cfRule type="cellIs" dxfId="2639" priority="712" operator="lessThan">
      <formula>0.6</formula>
    </cfRule>
    <cfRule type="cellIs" dxfId="2638" priority="713" operator="between">
      <formula>0.8</formula>
      <formula>0.899999999999999</formula>
    </cfRule>
    <cfRule type="cellIs" dxfId="2637" priority="714" operator="between">
      <formula>0.6</formula>
      <formula>0.8</formula>
    </cfRule>
    <cfRule type="cellIs" dxfId="2636" priority="715" operator="greaterThanOrEqual">
      <formula>0.9</formula>
    </cfRule>
  </conditionalFormatting>
  <conditionalFormatting sqref="AD63">
    <cfRule type="iconSet" priority="706">
      <iconSet iconSet="4Arrows" showValue="0">
        <cfvo type="percent" val="0"/>
        <cfvo type="num" val="0.6"/>
        <cfvo type="num" val="0.8"/>
        <cfvo type="num" val="0.9"/>
      </iconSet>
    </cfRule>
    <cfRule type="cellIs" dxfId="2635" priority="707" operator="lessThan">
      <formula>0.6</formula>
    </cfRule>
    <cfRule type="cellIs" dxfId="2634" priority="708" operator="between">
      <formula>0.8</formula>
      <formula>0.899999999999999</formula>
    </cfRule>
    <cfRule type="cellIs" dxfId="2633" priority="709" operator="between">
      <formula>0.6</formula>
      <formula>0.8</formula>
    </cfRule>
    <cfRule type="cellIs" dxfId="2632" priority="710" operator="greaterThanOrEqual">
      <formula>0.9</formula>
    </cfRule>
  </conditionalFormatting>
  <conditionalFormatting sqref="AD64">
    <cfRule type="iconSet" priority="701">
      <iconSet iconSet="4Arrows" showValue="0">
        <cfvo type="percent" val="0"/>
        <cfvo type="num" val="0.6"/>
        <cfvo type="num" val="0.8"/>
        <cfvo type="num" val="0.9"/>
      </iconSet>
    </cfRule>
    <cfRule type="cellIs" dxfId="2631" priority="702" operator="lessThan">
      <formula>0.6</formula>
    </cfRule>
    <cfRule type="cellIs" dxfId="2630" priority="703" operator="between">
      <formula>0.8</formula>
      <formula>0.899999999999999</formula>
    </cfRule>
    <cfRule type="cellIs" dxfId="2629" priority="704" operator="between">
      <formula>0.6</formula>
      <formula>0.8</formula>
    </cfRule>
    <cfRule type="cellIs" dxfId="2628" priority="705" operator="greaterThanOrEqual">
      <formula>0.9</formula>
    </cfRule>
  </conditionalFormatting>
  <conditionalFormatting sqref="AD65">
    <cfRule type="iconSet" priority="696">
      <iconSet iconSet="4Arrows" showValue="0">
        <cfvo type="percent" val="0"/>
        <cfvo type="num" val="0.6"/>
        <cfvo type="num" val="0.8"/>
        <cfvo type="num" val="0.9"/>
      </iconSet>
    </cfRule>
    <cfRule type="cellIs" dxfId="2627" priority="697" operator="lessThan">
      <formula>0.6</formula>
    </cfRule>
    <cfRule type="cellIs" dxfId="2626" priority="698" operator="between">
      <formula>0.8</formula>
      <formula>0.899999999999999</formula>
    </cfRule>
    <cfRule type="cellIs" dxfId="2625" priority="699" operator="between">
      <formula>0.6</formula>
      <formula>0.8</formula>
    </cfRule>
    <cfRule type="cellIs" dxfId="2624" priority="700" operator="greaterThanOrEqual">
      <formula>0.9</formula>
    </cfRule>
  </conditionalFormatting>
  <conditionalFormatting sqref="Y59">
    <cfRule type="iconSet" priority="681">
      <iconSet iconSet="4Arrows" showValue="0">
        <cfvo type="percent" val="0"/>
        <cfvo type="num" val="0.6"/>
        <cfvo type="num" val="0.8"/>
        <cfvo type="num" val="0.9"/>
      </iconSet>
    </cfRule>
    <cfRule type="cellIs" dxfId="2623" priority="682" operator="lessThan">
      <formula>0.6</formula>
    </cfRule>
    <cfRule type="cellIs" dxfId="2622" priority="683" operator="between">
      <formula>0.8</formula>
      <formula>0.899999999999999</formula>
    </cfRule>
    <cfRule type="cellIs" dxfId="2621" priority="684" operator="between">
      <formula>0.6</formula>
      <formula>0.8</formula>
    </cfRule>
    <cfRule type="cellIs" dxfId="2620" priority="685" operator="greaterThanOrEqual">
      <formula>0.9</formula>
    </cfRule>
  </conditionalFormatting>
  <conditionalFormatting sqref="AH60">
    <cfRule type="iconSet" priority="676">
      <iconSet iconSet="4Arrows" showValue="0">
        <cfvo type="percent" val="0"/>
        <cfvo type="num" val="0.6"/>
        <cfvo type="num" val="0.8"/>
        <cfvo type="num" val="0.9"/>
      </iconSet>
    </cfRule>
    <cfRule type="cellIs" dxfId="2619" priority="677" operator="lessThan">
      <formula>0.6</formula>
    </cfRule>
    <cfRule type="cellIs" dxfId="2618" priority="678" operator="between">
      <formula>0.8</formula>
      <formula>0.899999999999999</formula>
    </cfRule>
    <cfRule type="cellIs" dxfId="2617" priority="679" operator="between">
      <formula>0.6</formula>
      <formula>0.8</formula>
    </cfRule>
    <cfRule type="cellIs" dxfId="2616" priority="680" operator="greaterThanOrEqual">
      <formula>0.9</formula>
    </cfRule>
  </conditionalFormatting>
  <conditionalFormatting sqref="Y60">
    <cfRule type="iconSet" priority="671">
      <iconSet iconSet="4Arrows" showValue="0">
        <cfvo type="percent" val="0"/>
        <cfvo type="num" val="0.6"/>
        <cfvo type="num" val="0.8"/>
        <cfvo type="num" val="0.9"/>
      </iconSet>
    </cfRule>
    <cfRule type="cellIs" dxfId="2615" priority="672" operator="lessThan">
      <formula>0.6</formula>
    </cfRule>
    <cfRule type="cellIs" dxfId="2614" priority="673" operator="between">
      <formula>0.8</formula>
      <formula>0.899999999999999</formula>
    </cfRule>
    <cfRule type="cellIs" dxfId="2613" priority="674" operator="between">
      <formula>0.6</formula>
      <formula>0.8</formula>
    </cfRule>
    <cfRule type="cellIs" dxfId="2612" priority="675" operator="greaterThanOrEqual">
      <formula>0.9</formula>
    </cfRule>
  </conditionalFormatting>
  <conditionalFormatting sqref="AH58">
    <cfRule type="iconSet" priority="666">
      <iconSet iconSet="4Arrows" showValue="0">
        <cfvo type="percent" val="0"/>
        <cfvo type="num" val="0.6"/>
        <cfvo type="num" val="0.8"/>
        <cfvo type="num" val="0.9"/>
      </iconSet>
    </cfRule>
    <cfRule type="cellIs" dxfId="2611" priority="667" operator="lessThan">
      <formula>0.6</formula>
    </cfRule>
    <cfRule type="cellIs" dxfId="2610" priority="668" operator="between">
      <formula>0.8</formula>
      <formula>0.899999999999999</formula>
    </cfRule>
    <cfRule type="cellIs" dxfId="2609" priority="669" operator="between">
      <formula>0.6</formula>
      <formula>0.8</formula>
    </cfRule>
    <cfRule type="cellIs" dxfId="2608" priority="670" operator="greaterThanOrEqual">
      <formula>0.9</formula>
    </cfRule>
  </conditionalFormatting>
  <conditionalFormatting sqref="AH59">
    <cfRule type="iconSet" priority="661">
      <iconSet iconSet="4Arrows" showValue="0">
        <cfvo type="percent" val="0"/>
        <cfvo type="num" val="0.6"/>
        <cfvo type="num" val="0.8"/>
        <cfvo type="num" val="0.9"/>
      </iconSet>
    </cfRule>
    <cfRule type="cellIs" dxfId="2607" priority="662" operator="lessThan">
      <formula>0.6</formula>
    </cfRule>
    <cfRule type="cellIs" dxfId="2606" priority="663" operator="between">
      <formula>0.8</formula>
      <formula>0.899999999999999</formula>
    </cfRule>
    <cfRule type="cellIs" dxfId="2605" priority="664" operator="between">
      <formula>0.6</formula>
      <formula>0.8</formula>
    </cfRule>
    <cfRule type="cellIs" dxfId="2604" priority="665" operator="greaterThanOrEqual">
      <formula>0.9</formula>
    </cfRule>
  </conditionalFormatting>
  <conditionalFormatting sqref="AH61">
    <cfRule type="iconSet" priority="656">
      <iconSet iconSet="4Arrows" showValue="0">
        <cfvo type="percent" val="0"/>
        <cfvo type="num" val="0.6"/>
        <cfvo type="num" val="0.8"/>
        <cfvo type="num" val="0.9"/>
      </iconSet>
    </cfRule>
    <cfRule type="cellIs" dxfId="2603" priority="657" operator="lessThan">
      <formula>0.6</formula>
    </cfRule>
    <cfRule type="cellIs" dxfId="2602" priority="658" operator="between">
      <formula>0.8</formula>
      <formula>0.899999999999999</formula>
    </cfRule>
    <cfRule type="cellIs" dxfId="2601" priority="659" operator="between">
      <formula>0.6</formula>
      <formula>0.8</formula>
    </cfRule>
    <cfRule type="cellIs" dxfId="2600" priority="660" operator="greaterThanOrEqual">
      <formula>0.9</formula>
    </cfRule>
  </conditionalFormatting>
  <conditionalFormatting sqref="AH62">
    <cfRule type="iconSet" priority="651">
      <iconSet iconSet="4Arrows" showValue="0">
        <cfvo type="percent" val="0"/>
        <cfvo type="num" val="0.6"/>
        <cfvo type="num" val="0.8"/>
        <cfvo type="num" val="0.9"/>
      </iconSet>
    </cfRule>
    <cfRule type="cellIs" dxfId="2599" priority="652" operator="lessThan">
      <formula>0.6</formula>
    </cfRule>
    <cfRule type="cellIs" dxfId="2598" priority="653" operator="between">
      <formula>0.8</formula>
      <formula>0.899999999999999</formula>
    </cfRule>
    <cfRule type="cellIs" dxfId="2597" priority="654" operator="between">
      <formula>0.6</formula>
      <formula>0.8</formula>
    </cfRule>
    <cfRule type="cellIs" dxfId="2596" priority="655" operator="greaterThanOrEqual">
      <formula>0.9</formula>
    </cfRule>
  </conditionalFormatting>
  <conditionalFormatting sqref="AH63">
    <cfRule type="iconSet" priority="646">
      <iconSet iconSet="4Arrows" showValue="0">
        <cfvo type="percent" val="0"/>
        <cfvo type="num" val="0.6"/>
        <cfvo type="num" val="0.8"/>
        <cfvo type="num" val="0.9"/>
      </iconSet>
    </cfRule>
    <cfRule type="cellIs" dxfId="2595" priority="647" operator="lessThan">
      <formula>0.6</formula>
    </cfRule>
    <cfRule type="cellIs" dxfId="2594" priority="648" operator="between">
      <formula>0.8</formula>
      <formula>0.899999999999999</formula>
    </cfRule>
    <cfRule type="cellIs" dxfId="2593" priority="649" operator="between">
      <formula>0.6</formula>
      <formula>0.8</formula>
    </cfRule>
    <cfRule type="cellIs" dxfId="2592" priority="650" operator="greaterThanOrEqual">
      <formula>0.9</formula>
    </cfRule>
  </conditionalFormatting>
  <conditionalFormatting sqref="Y61">
    <cfRule type="iconSet" priority="641">
      <iconSet iconSet="4Arrows" showValue="0">
        <cfvo type="percent" val="0"/>
        <cfvo type="num" val="0.6"/>
        <cfvo type="num" val="0.8"/>
        <cfvo type="num" val="0.9"/>
      </iconSet>
    </cfRule>
    <cfRule type="cellIs" dxfId="2591" priority="642" operator="lessThan">
      <formula>0.6</formula>
    </cfRule>
    <cfRule type="cellIs" dxfId="2590" priority="643" operator="between">
      <formula>0.8</formula>
      <formula>0.899999999999999</formula>
    </cfRule>
    <cfRule type="cellIs" dxfId="2589" priority="644" operator="between">
      <formula>0.6</formula>
      <formula>0.8</formula>
    </cfRule>
    <cfRule type="cellIs" dxfId="2588" priority="645" operator="greaterThanOrEqual">
      <formula>0.9</formula>
    </cfRule>
  </conditionalFormatting>
  <conditionalFormatting sqref="Y62">
    <cfRule type="iconSet" priority="636">
      <iconSet iconSet="4Arrows" showValue="0">
        <cfvo type="percent" val="0"/>
        <cfvo type="num" val="0.6"/>
        <cfvo type="num" val="0.8"/>
        <cfvo type="num" val="0.9"/>
      </iconSet>
    </cfRule>
    <cfRule type="cellIs" dxfId="2587" priority="637" operator="lessThan">
      <formula>0.6</formula>
    </cfRule>
    <cfRule type="cellIs" dxfId="2586" priority="638" operator="between">
      <formula>0.8</formula>
      <formula>0.899999999999999</formula>
    </cfRule>
    <cfRule type="cellIs" dxfId="2585" priority="639" operator="between">
      <formula>0.6</formula>
      <formula>0.8</formula>
    </cfRule>
    <cfRule type="cellIs" dxfId="2584" priority="640" operator="greaterThanOrEqual">
      <formula>0.9</formula>
    </cfRule>
  </conditionalFormatting>
  <conditionalFormatting sqref="Y63">
    <cfRule type="iconSet" priority="631">
      <iconSet iconSet="4Arrows" showValue="0">
        <cfvo type="percent" val="0"/>
        <cfvo type="num" val="0.6"/>
        <cfvo type="num" val="0.8"/>
        <cfvo type="num" val="0.9"/>
      </iconSet>
    </cfRule>
    <cfRule type="cellIs" dxfId="2583" priority="632" operator="lessThan">
      <formula>0.6</formula>
    </cfRule>
    <cfRule type="cellIs" dxfId="2582" priority="633" operator="between">
      <formula>0.8</formula>
      <formula>0.899999999999999</formula>
    </cfRule>
    <cfRule type="cellIs" dxfId="2581" priority="634" operator="between">
      <formula>0.6</formula>
      <formula>0.8</formula>
    </cfRule>
    <cfRule type="cellIs" dxfId="2580" priority="635" operator="greaterThanOrEqual">
      <formula>0.9</formula>
    </cfRule>
  </conditionalFormatting>
  <conditionalFormatting sqref="AH64">
    <cfRule type="iconSet" priority="626">
      <iconSet iconSet="4Arrows" showValue="0">
        <cfvo type="percent" val="0"/>
        <cfvo type="num" val="0.6"/>
        <cfvo type="num" val="0.8"/>
        <cfvo type="num" val="0.9"/>
      </iconSet>
    </cfRule>
    <cfRule type="cellIs" dxfId="2579" priority="627" operator="lessThan">
      <formula>0.6</formula>
    </cfRule>
    <cfRule type="cellIs" dxfId="2578" priority="628" operator="between">
      <formula>0.8</formula>
      <formula>0.899999999999999</formula>
    </cfRule>
    <cfRule type="cellIs" dxfId="2577" priority="629" operator="between">
      <formula>0.6</formula>
      <formula>0.8</formula>
    </cfRule>
    <cfRule type="cellIs" dxfId="2576" priority="630" operator="greaterThanOrEqual">
      <formula>0.9</formula>
    </cfRule>
  </conditionalFormatting>
  <conditionalFormatting sqref="Y64">
    <cfRule type="iconSet" priority="621">
      <iconSet iconSet="4Arrows" showValue="0">
        <cfvo type="percent" val="0"/>
        <cfvo type="num" val="0.6"/>
        <cfvo type="num" val="0.8"/>
        <cfvo type="num" val="0.9"/>
      </iconSet>
    </cfRule>
    <cfRule type="cellIs" dxfId="2575" priority="622" operator="lessThan">
      <formula>0.6</formula>
    </cfRule>
    <cfRule type="cellIs" dxfId="2574" priority="623" operator="between">
      <formula>0.8</formula>
      <formula>0.899999999999999</formula>
    </cfRule>
    <cfRule type="cellIs" dxfId="2573" priority="624" operator="between">
      <formula>0.6</formula>
      <formula>0.8</formula>
    </cfRule>
    <cfRule type="cellIs" dxfId="2572" priority="625" operator="greaterThanOrEqual">
      <formula>0.9</formula>
    </cfRule>
  </conditionalFormatting>
  <conditionalFormatting sqref="AL58:AL70">
    <cfRule type="iconSet" priority="17764">
      <iconSet iconSet="4Arrows" showValue="0">
        <cfvo type="percent" val="0"/>
        <cfvo type="num" val="0.6"/>
        <cfvo type="num" val="0.8"/>
        <cfvo type="num" val="0.9"/>
      </iconSet>
    </cfRule>
    <cfRule type="cellIs" dxfId="2571" priority="17765" operator="lessThan">
      <formula>0.6</formula>
    </cfRule>
    <cfRule type="cellIs" dxfId="2570" priority="17766" operator="between">
      <formula>0.8</formula>
      <formula>0.899999999999999</formula>
    </cfRule>
    <cfRule type="cellIs" dxfId="2569" priority="17767" operator="between">
      <formula>0.6</formula>
      <formula>0.8</formula>
    </cfRule>
    <cfRule type="cellIs" dxfId="2568" priority="17768" operator="greaterThanOrEqual">
      <formula>0.9</formula>
    </cfRule>
  </conditionalFormatting>
  <conditionalFormatting sqref="AP58:AP70">
    <cfRule type="iconSet" priority="17769">
      <iconSet iconSet="4Arrows" showValue="0">
        <cfvo type="percent" val="0"/>
        <cfvo type="num" val="0.6"/>
        <cfvo type="num" val="0.8"/>
        <cfvo type="num" val="0.9"/>
      </iconSet>
    </cfRule>
    <cfRule type="cellIs" dxfId="2567" priority="17770" operator="lessThan">
      <formula>0.6</formula>
    </cfRule>
    <cfRule type="cellIs" dxfId="2566" priority="17771" operator="between">
      <formula>0.8</formula>
      <formula>0.899999999999999</formula>
    </cfRule>
    <cfRule type="cellIs" dxfId="2565" priority="17772" operator="between">
      <formula>0.6</formula>
      <formula>0.8</formula>
    </cfRule>
    <cfRule type="cellIs" dxfId="2564" priority="17773" operator="greaterThanOrEqual">
      <formula>0.9</formula>
    </cfRule>
  </conditionalFormatting>
  <conditionalFormatting sqref="AD66:AD70">
    <cfRule type="iconSet" priority="17774">
      <iconSet iconSet="4Arrows" showValue="0">
        <cfvo type="percent" val="0"/>
        <cfvo type="num" val="0.6"/>
        <cfvo type="num" val="0.8"/>
        <cfvo type="num" val="0.9"/>
      </iconSet>
    </cfRule>
    <cfRule type="cellIs" dxfId="2563" priority="17775" operator="lessThan">
      <formula>0.6</formula>
    </cfRule>
    <cfRule type="cellIs" dxfId="2562" priority="17776" operator="between">
      <formula>0.8</formula>
      <formula>0.899999999999999</formula>
    </cfRule>
    <cfRule type="cellIs" dxfId="2561" priority="17777" operator="between">
      <formula>0.6</formula>
      <formula>0.8</formula>
    </cfRule>
    <cfRule type="cellIs" dxfId="2560" priority="17778" operator="greaterThanOrEqual">
      <formula>0.9</formula>
    </cfRule>
  </conditionalFormatting>
  <conditionalFormatting sqref="AH65:AH70">
    <cfRule type="iconSet" priority="17779">
      <iconSet iconSet="4Arrows" showValue="0">
        <cfvo type="percent" val="0"/>
        <cfvo type="num" val="0.6"/>
        <cfvo type="num" val="0.8"/>
        <cfvo type="num" val="0.9"/>
      </iconSet>
    </cfRule>
    <cfRule type="cellIs" dxfId="2559" priority="17780" operator="lessThan">
      <formula>0.6</formula>
    </cfRule>
    <cfRule type="cellIs" dxfId="2558" priority="17781" operator="between">
      <formula>0.8</formula>
      <formula>0.899999999999999</formula>
    </cfRule>
    <cfRule type="cellIs" dxfId="2557" priority="17782" operator="between">
      <formula>0.6</formula>
      <formula>0.8</formula>
    </cfRule>
    <cfRule type="cellIs" dxfId="2556" priority="17783" operator="greaterThanOrEqual">
      <formula>0.9</formula>
    </cfRule>
  </conditionalFormatting>
  <conditionalFormatting sqref="Y65:Y70">
    <cfRule type="iconSet" priority="17784">
      <iconSet iconSet="4Arrows" showValue="0">
        <cfvo type="percent" val="0"/>
        <cfvo type="num" val="0.6"/>
        <cfvo type="num" val="0.8"/>
        <cfvo type="num" val="0.9"/>
      </iconSet>
    </cfRule>
    <cfRule type="cellIs" dxfId="2555" priority="17785" operator="lessThan">
      <formula>0.6</formula>
    </cfRule>
    <cfRule type="cellIs" dxfId="2554" priority="17786" operator="between">
      <formula>0.8</formula>
      <formula>0.899999999999999</formula>
    </cfRule>
    <cfRule type="cellIs" dxfId="2553" priority="17787" operator="between">
      <formula>0.6</formula>
      <formula>0.8</formula>
    </cfRule>
    <cfRule type="cellIs" dxfId="2552" priority="17788" operator="greaterThanOrEqual">
      <formula>0.9</formula>
    </cfRule>
  </conditionalFormatting>
  <conditionalFormatting sqref="AH142">
    <cfRule type="iconSet" priority="606">
      <iconSet iconSet="4Arrows" showValue="0">
        <cfvo type="percent" val="0"/>
        <cfvo type="num" val="0.6"/>
        <cfvo type="num" val="0.8"/>
        <cfvo type="num" val="0.9"/>
      </iconSet>
    </cfRule>
    <cfRule type="cellIs" dxfId="2551" priority="607" operator="lessThan">
      <formula>0.6</formula>
    </cfRule>
    <cfRule type="cellIs" dxfId="2550" priority="608" operator="between">
      <formula>0.8</formula>
      <formula>0.899999999999999</formula>
    </cfRule>
    <cfRule type="cellIs" dxfId="2549" priority="609" operator="between">
      <formula>0.6</formula>
      <formula>0.8</formula>
    </cfRule>
    <cfRule type="cellIs" dxfId="2548" priority="610" operator="greaterThanOrEqual">
      <formula>0.9</formula>
    </cfRule>
  </conditionalFormatting>
  <conditionalFormatting sqref="AD145">
    <cfRule type="iconSet" priority="596">
      <iconSet iconSet="4Arrows" showValue="0">
        <cfvo type="percent" val="0"/>
        <cfvo type="num" val="0.6"/>
        <cfvo type="num" val="0.8"/>
        <cfvo type="num" val="0.9"/>
      </iconSet>
    </cfRule>
    <cfRule type="cellIs" dxfId="2547" priority="597" operator="lessThan">
      <formula>0.6</formula>
    </cfRule>
    <cfRule type="cellIs" dxfId="2546" priority="598" operator="between">
      <formula>0.8</formula>
      <formula>0.899999999999999</formula>
    </cfRule>
    <cfRule type="cellIs" dxfId="2545" priority="599" operator="between">
      <formula>0.6</formula>
      <formula>0.8</formula>
    </cfRule>
    <cfRule type="cellIs" dxfId="2544" priority="600" operator="greaterThanOrEqual">
      <formula>0.9</formula>
    </cfRule>
  </conditionalFormatting>
  <conditionalFormatting sqref="AH145">
    <cfRule type="iconSet" priority="601">
      <iconSet iconSet="4Arrows" showValue="0">
        <cfvo type="percent" val="0"/>
        <cfvo type="num" val="0.6"/>
        <cfvo type="num" val="0.8"/>
        <cfvo type="num" val="0.9"/>
      </iconSet>
    </cfRule>
    <cfRule type="cellIs" dxfId="2543" priority="602" operator="lessThan">
      <formula>0.6</formula>
    </cfRule>
    <cfRule type="cellIs" dxfId="2542" priority="603" operator="between">
      <formula>0.8</formula>
      <formula>0.899999999999999</formula>
    </cfRule>
    <cfRule type="cellIs" dxfId="2541" priority="604" operator="between">
      <formula>0.6</formula>
      <formula>0.8</formula>
    </cfRule>
    <cfRule type="cellIs" dxfId="2540" priority="605" operator="greaterThanOrEqual">
      <formula>0.9</formula>
    </cfRule>
  </conditionalFormatting>
  <conditionalFormatting sqref="AH149">
    <cfRule type="iconSet" priority="591">
      <iconSet iconSet="4Arrows" showValue="0">
        <cfvo type="percent" val="0"/>
        <cfvo type="num" val="0.6"/>
        <cfvo type="num" val="0.8"/>
        <cfvo type="num" val="0.9"/>
      </iconSet>
    </cfRule>
    <cfRule type="cellIs" dxfId="2539" priority="592" operator="lessThan">
      <formula>0.6</formula>
    </cfRule>
    <cfRule type="cellIs" dxfId="2538" priority="593" operator="between">
      <formula>0.8</formula>
      <formula>0.899999999999999</formula>
    </cfRule>
    <cfRule type="cellIs" dxfId="2537" priority="594" operator="between">
      <formula>0.6</formula>
      <formula>0.8</formula>
    </cfRule>
    <cfRule type="cellIs" dxfId="2536" priority="595" operator="greaterThanOrEqual">
      <formula>0.9</formula>
    </cfRule>
  </conditionalFormatting>
  <conditionalFormatting sqref="AH150">
    <cfRule type="iconSet" priority="576">
      <iconSet iconSet="4Arrows" showValue="0">
        <cfvo type="percent" val="0"/>
        <cfvo type="num" val="0.6"/>
        <cfvo type="num" val="0.8"/>
        <cfvo type="num" val="0.9"/>
      </iconSet>
    </cfRule>
    <cfRule type="cellIs" dxfId="2535" priority="577" operator="lessThan">
      <formula>0.6</formula>
    </cfRule>
    <cfRule type="cellIs" dxfId="2534" priority="578" operator="between">
      <formula>0.8</formula>
      <formula>0.899999999999999</formula>
    </cfRule>
    <cfRule type="cellIs" dxfId="2533" priority="579" operator="between">
      <formula>0.6</formula>
      <formula>0.8</formula>
    </cfRule>
    <cfRule type="cellIs" dxfId="2532" priority="580" operator="greaterThanOrEqual">
      <formula>0.9</formula>
    </cfRule>
  </conditionalFormatting>
  <conditionalFormatting sqref="AH151">
    <cfRule type="iconSet" priority="571">
      <iconSet iconSet="4Arrows" showValue="0">
        <cfvo type="percent" val="0"/>
        <cfvo type="num" val="0.6"/>
        <cfvo type="num" val="0.8"/>
        <cfvo type="num" val="0.9"/>
      </iconSet>
    </cfRule>
    <cfRule type="cellIs" dxfId="2531" priority="572" operator="lessThan">
      <formula>0.6</formula>
    </cfRule>
    <cfRule type="cellIs" dxfId="2530" priority="573" operator="between">
      <formula>0.8</formula>
      <formula>0.899999999999999</formula>
    </cfRule>
    <cfRule type="cellIs" dxfId="2529" priority="574" operator="between">
      <formula>0.6</formula>
      <formula>0.8</formula>
    </cfRule>
    <cfRule type="cellIs" dxfId="2528" priority="575" operator="greaterThanOrEqual">
      <formula>0.9</formula>
    </cfRule>
  </conditionalFormatting>
  <conditionalFormatting sqref="AH152">
    <cfRule type="iconSet" priority="566">
      <iconSet iconSet="4Arrows" showValue="0">
        <cfvo type="percent" val="0"/>
        <cfvo type="num" val="0.6"/>
        <cfvo type="num" val="0.8"/>
        <cfvo type="num" val="0.9"/>
      </iconSet>
    </cfRule>
    <cfRule type="cellIs" dxfId="2527" priority="567" operator="lessThan">
      <formula>0.6</formula>
    </cfRule>
    <cfRule type="cellIs" dxfId="2526" priority="568" operator="between">
      <formula>0.8</formula>
      <formula>0.899999999999999</formula>
    </cfRule>
    <cfRule type="cellIs" dxfId="2525" priority="569" operator="between">
      <formula>0.6</formula>
      <formula>0.8</formula>
    </cfRule>
    <cfRule type="cellIs" dxfId="2524" priority="570" operator="greaterThanOrEqual">
      <formula>0.9</formula>
    </cfRule>
  </conditionalFormatting>
  <conditionalFormatting sqref="AH153">
    <cfRule type="iconSet" priority="561">
      <iconSet iconSet="4Arrows" showValue="0">
        <cfvo type="percent" val="0"/>
        <cfvo type="num" val="0.6"/>
        <cfvo type="num" val="0.8"/>
        <cfvo type="num" val="0.9"/>
      </iconSet>
    </cfRule>
    <cfRule type="cellIs" dxfId="2523" priority="562" operator="lessThan">
      <formula>0.6</formula>
    </cfRule>
    <cfRule type="cellIs" dxfId="2522" priority="563" operator="between">
      <formula>0.8</formula>
      <formula>0.899999999999999</formula>
    </cfRule>
    <cfRule type="cellIs" dxfId="2521" priority="564" operator="between">
      <formula>0.6</formula>
      <formula>0.8</formula>
    </cfRule>
    <cfRule type="cellIs" dxfId="2520" priority="565" operator="greaterThanOrEqual">
      <formula>0.9</formula>
    </cfRule>
  </conditionalFormatting>
  <conditionalFormatting sqref="AH159:AH163">
    <cfRule type="iconSet" priority="556">
      <iconSet iconSet="4Arrows" showValue="0">
        <cfvo type="percent" val="0"/>
        <cfvo type="num" val="0.6"/>
        <cfvo type="num" val="0.8"/>
        <cfvo type="num" val="0.9"/>
      </iconSet>
    </cfRule>
    <cfRule type="cellIs" dxfId="2519" priority="557" operator="lessThan">
      <formula>0.6</formula>
    </cfRule>
    <cfRule type="cellIs" dxfId="2518" priority="558" operator="between">
      <formula>0.8</formula>
      <formula>0.899999999999999</formula>
    </cfRule>
    <cfRule type="cellIs" dxfId="2517" priority="559" operator="between">
      <formula>0.6</formula>
      <formula>0.8</formula>
    </cfRule>
    <cfRule type="cellIs" dxfId="2516" priority="560" operator="greaterThanOrEqual">
      <formula>0.9</formula>
    </cfRule>
  </conditionalFormatting>
  <conditionalFormatting sqref="AH164">
    <cfRule type="iconSet" priority="551">
      <iconSet iconSet="4Arrows" showValue="0">
        <cfvo type="percent" val="0"/>
        <cfvo type="num" val="0.6"/>
        <cfvo type="num" val="0.8"/>
        <cfvo type="num" val="0.9"/>
      </iconSet>
    </cfRule>
    <cfRule type="cellIs" dxfId="2515" priority="552" operator="lessThan">
      <formula>0.6</formula>
    </cfRule>
    <cfRule type="cellIs" dxfId="2514" priority="553" operator="between">
      <formula>0.8</formula>
      <formula>0.899999999999999</formula>
    </cfRule>
    <cfRule type="cellIs" dxfId="2513" priority="554" operator="between">
      <formula>0.6</formula>
      <formula>0.8</formula>
    </cfRule>
    <cfRule type="cellIs" dxfId="2512" priority="555" operator="greaterThanOrEqual">
      <formula>0.9</formula>
    </cfRule>
  </conditionalFormatting>
  <conditionalFormatting sqref="AH166">
    <cfRule type="iconSet" priority="546">
      <iconSet iconSet="4Arrows" showValue="0">
        <cfvo type="percent" val="0"/>
        <cfvo type="num" val="0.6"/>
        <cfvo type="num" val="0.8"/>
        <cfvo type="num" val="0.9"/>
      </iconSet>
    </cfRule>
    <cfRule type="cellIs" dxfId="2511" priority="547" operator="lessThan">
      <formula>0.6</formula>
    </cfRule>
    <cfRule type="cellIs" dxfId="2510" priority="548" operator="between">
      <formula>0.8</formula>
      <formula>0.899999999999999</formula>
    </cfRule>
    <cfRule type="cellIs" dxfId="2509" priority="549" operator="between">
      <formula>0.6</formula>
      <formula>0.8</formula>
    </cfRule>
    <cfRule type="cellIs" dxfId="2508" priority="550" operator="greaterThanOrEqual">
      <formula>0.9</formula>
    </cfRule>
  </conditionalFormatting>
  <conditionalFormatting sqref="Y99">
    <cfRule type="iconSet" priority="521">
      <iconSet iconSet="4Arrows" showValue="0">
        <cfvo type="percent" val="0"/>
        <cfvo type="num" val="0.6"/>
        <cfvo type="num" val="0.8"/>
        <cfvo type="num" val="0.9"/>
      </iconSet>
    </cfRule>
    <cfRule type="cellIs" dxfId="2507" priority="522" operator="lessThan">
      <formula>0.6</formula>
    </cfRule>
    <cfRule type="cellIs" dxfId="2506" priority="523" operator="between">
      <formula>0.8</formula>
      <formula>0.899999999999999</formula>
    </cfRule>
    <cfRule type="cellIs" dxfId="2505" priority="524" operator="between">
      <formula>0.6</formula>
      <formula>0.8</formula>
    </cfRule>
    <cfRule type="cellIs" dxfId="2504" priority="525" operator="greaterThanOrEqual">
      <formula>0.9</formula>
    </cfRule>
  </conditionalFormatting>
  <conditionalFormatting sqref="AD99">
    <cfRule type="iconSet" priority="526">
      <iconSet iconSet="4Arrows" showValue="0">
        <cfvo type="percent" val="0"/>
        <cfvo type="num" val="0.6"/>
        <cfvo type="num" val="0.8"/>
        <cfvo type="num" val="0.9"/>
      </iconSet>
    </cfRule>
    <cfRule type="cellIs" dxfId="2503" priority="527" operator="lessThan">
      <formula>0.6</formula>
    </cfRule>
    <cfRule type="cellIs" dxfId="2502" priority="528" operator="between">
      <formula>0.8</formula>
      <formula>0.899999999999999</formula>
    </cfRule>
    <cfRule type="cellIs" dxfId="2501" priority="529" operator="between">
      <formula>0.6</formula>
      <formula>0.8</formula>
    </cfRule>
    <cfRule type="cellIs" dxfId="2500" priority="530" operator="greaterThanOrEqual">
      <formula>0.9</formula>
    </cfRule>
  </conditionalFormatting>
  <conditionalFormatting sqref="AH99">
    <cfRule type="iconSet" priority="531">
      <iconSet iconSet="4Arrows" showValue="0">
        <cfvo type="percent" val="0"/>
        <cfvo type="num" val="0.6"/>
        <cfvo type="num" val="0.8"/>
        <cfvo type="num" val="0.9"/>
      </iconSet>
    </cfRule>
    <cfRule type="cellIs" dxfId="2499" priority="532" operator="lessThan">
      <formula>0.6</formula>
    </cfRule>
    <cfRule type="cellIs" dxfId="2498" priority="533" operator="between">
      <formula>0.8</formula>
      <formula>0.899999999999999</formula>
    </cfRule>
    <cfRule type="cellIs" dxfId="2497" priority="534" operator="between">
      <formula>0.6</formula>
      <formula>0.8</formula>
    </cfRule>
    <cfRule type="cellIs" dxfId="2496" priority="535" operator="greaterThanOrEqual">
      <formula>0.9</formula>
    </cfRule>
  </conditionalFormatting>
  <conditionalFormatting sqref="AL99">
    <cfRule type="iconSet" priority="536">
      <iconSet iconSet="4Arrows" showValue="0">
        <cfvo type="percent" val="0"/>
        <cfvo type="num" val="0.6"/>
        <cfvo type="num" val="0.8"/>
        <cfvo type="num" val="0.9"/>
      </iconSet>
    </cfRule>
    <cfRule type="cellIs" dxfId="2495" priority="537" operator="lessThan">
      <formula>0.6</formula>
    </cfRule>
    <cfRule type="cellIs" dxfId="2494" priority="538" operator="between">
      <formula>0.8</formula>
      <formula>0.899999999999999</formula>
    </cfRule>
    <cfRule type="cellIs" dxfId="2493" priority="539" operator="between">
      <formula>0.6</formula>
      <formula>0.8</formula>
    </cfRule>
    <cfRule type="cellIs" dxfId="2492" priority="540" operator="greaterThanOrEqual">
      <formula>0.9</formula>
    </cfRule>
  </conditionalFormatting>
  <conditionalFormatting sqref="AP99">
    <cfRule type="iconSet" priority="541">
      <iconSet iconSet="4Arrows" showValue="0">
        <cfvo type="percent" val="0"/>
        <cfvo type="num" val="0.6"/>
        <cfvo type="num" val="0.8"/>
        <cfvo type="num" val="0.9"/>
      </iconSet>
    </cfRule>
    <cfRule type="cellIs" dxfId="2491" priority="542" operator="lessThan">
      <formula>0.6</formula>
    </cfRule>
    <cfRule type="cellIs" dxfId="2490" priority="543" operator="between">
      <formula>0.8</formula>
      <formula>0.899999999999999</formula>
    </cfRule>
    <cfRule type="cellIs" dxfId="2489" priority="544" operator="between">
      <formula>0.6</formula>
      <formula>0.8</formula>
    </cfRule>
    <cfRule type="cellIs" dxfId="2488" priority="545" operator="greaterThanOrEqual">
      <formula>0.9</formula>
    </cfRule>
  </conditionalFormatting>
  <conditionalFormatting sqref="AD88">
    <cfRule type="iconSet" priority="516">
      <iconSet iconSet="4Arrows" showValue="0">
        <cfvo type="percent" val="0"/>
        <cfvo type="num" val="0.6"/>
        <cfvo type="num" val="0.8"/>
        <cfvo type="num" val="0.9"/>
      </iconSet>
    </cfRule>
    <cfRule type="cellIs" dxfId="2487" priority="517" operator="lessThan">
      <formula>0.6</formula>
    </cfRule>
    <cfRule type="cellIs" dxfId="2486" priority="518" operator="between">
      <formula>0.8</formula>
      <formula>0.899999999999999</formula>
    </cfRule>
    <cfRule type="cellIs" dxfId="2485" priority="519" operator="between">
      <formula>0.6</formula>
      <formula>0.8</formula>
    </cfRule>
    <cfRule type="cellIs" dxfId="2484" priority="520" operator="greaterThanOrEqual">
      <formula>0.9</formula>
    </cfRule>
  </conditionalFormatting>
  <conditionalFormatting sqref="Y101:Y105">
    <cfRule type="iconSet" priority="511">
      <iconSet iconSet="4Arrows" showValue="0">
        <cfvo type="percent" val="0"/>
        <cfvo type="num" val="0.6"/>
        <cfvo type="num" val="0.8"/>
        <cfvo type="num" val="0.9"/>
      </iconSet>
    </cfRule>
    <cfRule type="cellIs" dxfId="2483" priority="512" operator="lessThan">
      <formula>0.6</formula>
    </cfRule>
    <cfRule type="cellIs" dxfId="2482" priority="513" operator="between">
      <formula>0.8</formula>
      <formula>0.899999999999999</formula>
    </cfRule>
    <cfRule type="cellIs" dxfId="2481" priority="514" operator="between">
      <formula>0.6</formula>
      <formula>0.8</formula>
    </cfRule>
    <cfRule type="cellIs" dxfId="2480" priority="515" operator="greaterThanOrEqual">
      <formula>0.9</formula>
    </cfRule>
  </conditionalFormatting>
  <conditionalFormatting sqref="AD101:AD105">
    <cfRule type="iconSet" priority="506">
      <iconSet iconSet="4Arrows" showValue="0">
        <cfvo type="percent" val="0"/>
        <cfvo type="num" val="0.6"/>
        <cfvo type="num" val="0.8"/>
        <cfvo type="num" val="0.9"/>
      </iconSet>
    </cfRule>
    <cfRule type="cellIs" dxfId="2479" priority="507" operator="lessThan">
      <formula>0.6</formula>
    </cfRule>
    <cfRule type="cellIs" dxfId="2478" priority="508" operator="between">
      <formula>0.8</formula>
      <formula>0.899999999999999</formula>
    </cfRule>
    <cfRule type="cellIs" dxfId="2477" priority="509" operator="between">
      <formula>0.6</formula>
      <formula>0.8</formula>
    </cfRule>
    <cfRule type="cellIs" dxfId="2476" priority="510" operator="greaterThanOrEqual">
      <formula>0.9</formula>
    </cfRule>
  </conditionalFormatting>
  <conditionalFormatting sqref="AH101:AH105">
    <cfRule type="iconSet" priority="501">
      <iconSet iconSet="4Arrows" showValue="0">
        <cfvo type="percent" val="0"/>
        <cfvo type="num" val="0.6"/>
        <cfvo type="num" val="0.8"/>
        <cfvo type="num" val="0.9"/>
      </iconSet>
    </cfRule>
    <cfRule type="cellIs" dxfId="2475" priority="502" operator="lessThan">
      <formula>0.6</formula>
    </cfRule>
    <cfRule type="cellIs" dxfId="2474" priority="503" operator="between">
      <formula>0.8</formula>
      <formula>0.899999999999999</formula>
    </cfRule>
    <cfRule type="cellIs" dxfId="2473" priority="504" operator="between">
      <formula>0.6</formula>
      <formula>0.8</formula>
    </cfRule>
    <cfRule type="cellIs" dxfId="2472" priority="505" operator="greaterThanOrEqual">
      <formula>0.9</formula>
    </cfRule>
  </conditionalFormatting>
  <conditionalFormatting sqref="AL101:AL105">
    <cfRule type="iconSet" priority="496">
      <iconSet iconSet="4Arrows" showValue="0">
        <cfvo type="percent" val="0"/>
        <cfvo type="num" val="0.6"/>
        <cfvo type="num" val="0.8"/>
        <cfvo type="num" val="0.9"/>
      </iconSet>
    </cfRule>
    <cfRule type="cellIs" dxfId="2471" priority="497" operator="lessThan">
      <formula>0.6</formula>
    </cfRule>
    <cfRule type="cellIs" dxfId="2470" priority="498" operator="between">
      <formula>0.8</formula>
      <formula>0.899999999999999</formula>
    </cfRule>
    <cfRule type="cellIs" dxfId="2469" priority="499" operator="between">
      <formula>0.6</formula>
      <formula>0.8</formula>
    </cfRule>
    <cfRule type="cellIs" dxfId="2468" priority="500" operator="greaterThanOrEqual">
      <formula>0.9</formula>
    </cfRule>
  </conditionalFormatting>
  <conditionalFormatting sqref="AP101:AP105">
    <cfRule type="iconSet" priority="491">
      <iconSet iconSet="4Arrows" showValue="0">
        <cfvo type="percent" val="0"/>
        <cfvo type="num" val="0.6"/>
        <cfvo type="num" val="0.8"/>
        <cfvo type="num" val="0.9"/>
      </iconSet>
    </cfRule>
    <cfRule type="cellIs" dxfId="2467" priority="492" operator="lessThan">
      <formula>0.6</formula>
    </cfRule>
    <cfRule type="cellIs" dxfId="2466" priority="493" operator="between">
      <formula>0.8</formula>
      <formula>0.899999999999999</formula>
    </cfRule>
    <cfRule type="cellIs" dxfId="2465" priority="494" operator="between">
      <formula>0.6</formula>
      <formula>0.8</formula>
    </cfRule>
    <cfRule type="cellIs" dxfId="2464" priority="495" operator="greaterThanOrEqual">
      <formula>0.9</formula>
    </cfRule>
  </conditionalFormatting>
  <conditionalFormatting sqref="Y86:Y88 Y91:Y98 Y100">
    <cfRule type="iconSet" priority="18144">
      <iconSet iconSet="4Arrows" showValue="0">
        <cfvo type="percent" val="0"/>
        <cfvo type="num" val="0.6"/>
        <cfvo type="num" val="0.8"/>
        <cfvo type="num" val="0.9"/>
      </iconSet>
    </cfRule>
    <cfRule type="cellIs" dxfId="2463" priority="18145" operator="lessThan">
      <formula>0.6</formula>
    </cfRule>
    <cfRule type="cellIs" dxfId="2462" priority="18146" operator="between">
      <formula>0.8</formula>
      <formula>0.899999999999999</formula>
    </cfRule>
    <cfRule type="cellIs" dxfId="2461" priority="18147" operator="between">
      <formula>0.6</formula>
      <formula>0.8</formula>
    </cfRule>
    <cfRule type="cellIs" dxfId="2460" priority="18148" operator="greaterThanOrEqual">
      <formula>0.9</formula>
    </cfRule>
  </conditionalFormatting>
  <conditionalFormatting sqref="AD86:AD87 AD91:AD98 AD100">
    <cfRule type="iconSet" priority="18159">
      <iconSet iconSet="4Arrows" showValue="0">
        <cfvo type="percent" val="0"/>
        <cfvo type="num" val="0.6"/>
        <cfvo type="num" val="0.8"/>
        <cfvo type="num" val="0.9"/>
      </iconSet>
    </cfRule>
    <cfRule type="cellIs" dxfId="2459" priority="18160" operator="lessThan">
      <formula>0.6</formula>
    </cfRule>
    <cfRule type="cellIs" dxfId="2458" priority="18161" operator="between">
      <formula>0.8</formula>
      <formula>0.899999999999999</formula>
    </cfRule>
    <cfRule type="cellIs" dxfId="2457" priority="18162" operator="between">
      <formula>0.6</formula>
      <formula>0.8</formula>
    </cfRule>
    <cfRule type="cellIs" dxfId="2456" priority="18163" operator="greaterThanOrEqual">
      <formula>0.9</formula>
    </cfRule>
  </conditionalFormatting>
  <conditionalFormatting sqref="AH86:AH88 AH91:AH98 AH100">
    <cfRule type="iconSet" priority="18174">
      <iconSet iconSet="4Arrows" showValue="0">
        <cfvo type="percent" val="0"/>
        <cfvo type="num" val="0.6"/>
        <cfvo type="num" val="0.8"/>
        <cfvo type="num" val="0.9"/>
      </iconSet>
    </cfRule>
    <cfRule type="cellIs" dxfId="2455" priority="18175" operator="lessThan">
      <formula>0.6</formula>
    </cfRule>
    <cfRule type="cellIs" dxfId="2454" priority="18176" operator="between">
      <formula>0.8</formula>
      <formula>0.899999999999999</formula>
    </cfRule>
    <cfRule type="cellIs" dxfId="2453" priority="18177" operator="between">
      <formula>0.6</formula>
      <formula>0.8</formula>
    </cfRule>
    <cfRule type="cellIs" dxfId="2452" priority="18178" operator="greaterThanOrEqual">
      <formula>0.9</formula>
    </cfRule>
  </conditionalFormatting>
  <conditionalFormatting sqref="AL86:AL88 AL91:AL98 AL100">
    <cfRule type="iconSet" priority="18189">
      <iconSet iconSet="4Arrows" showValue="0">
        <cfvo type="percent" val="0"/>
        <cfvo type="num" val="0.6"/>
        <cfvo type="num" val="0.8"/>
        <cfvo type="num" val="0.9"/>
      </iconSet>
    </cfRule>
    <cfRule type="cellIs" dxfId="2451" priority="18190" operator="lessThan">
      <formula>0.6</formula>
    </cfRule>
    <cfRule type="cellIs" dxfId="2450" priority="18191" operator="between">
      <formula>0.8</formula>
      <formula>0.899999999999999</formula>
    </cfRule>
    <cfRule type="cellIs" dxfId="2449" priority="18192" operator="between">
      <formula>0.6</formula>
      <formula>0.8</formula>
    </cfRule>
    <cfRule type="cellIs" dxfId="2448" priority="18193" operator="greaterThanOrEqual">
      <formula>0.9</formula>
    </cfRule>
  </conditionalFormatting>
  <conditionalFormatting sqref="AP86:AP88 AP91:AP98 AP100">
    <cfRule type="iconSet" priority="18204">
      <iconSet iconSet="4Arrows" showValue="0">
        <cfvo type="percent" val="0"/>
        <cfvo type="num" val="0.6"/>
        <cfvo type="num" val="0.8"/>
        <cfvo type="num" val="0.9"/>
      </iconSet>
    </cfRule>
    <cfRule type="cellIs" dxfId="2447" priority="18205" operator="lessThan">
      <formula>0.6</formula>
    </cfRule>
    <cfRule type="cellIs" dxfId="2446" priority="18206" operator="between">
      <formula>0.8</formula>
      <formula>0.899999999999999</formula>
    </cfRule>
    <cfRule type="cellIs" dxfId="2445" priority="18207" operator="between">
      <formula>0.6</formula>
      <formula>0.8</formula>
    </cfRule>
    <cfRule type="cellIs" dxfId="2444" priority="18208" operator="greaterThanOrEqual">
      <formula>0.9</formula>
    </cfRule>
  </conditionalFormatting>
  <conditionalFormatting sqref="Y113:Y140">
    <cfRule type="iconSet" priority="18289">
      <iconSet iconSet="4Arrows" showValue="0">
        <cfvo type="percent" val="0"/>
        <cfvo type="num" val="0.6"/>
        <cfvo type="num" val="0.8"/>
        <cfvo type="num" val="0.9"/>
      </iconSet>
    </cfRule>
    <cfRule type="cellIs" dxfId="2443" priority="18290" operator="lessThan">
      <formula>0.6</formula>
    </cfRule>
    <cfRule type="cellIs" dxfId="2442" priority="18291" operator="between">
      <formula>0.8</formula>
      <formula>0.899999999999999</formula>
    </cfRule>
    <cfRule type="cellIs" dxfId="2441" priority="18292" operator="between">
      <formula>0.6</formula>
      <formula>0.8</formula>
    </cfRule>
    <cfRule type="cellIs" dxfId="2440" priority="18293" operator="greaterThanOrEqual">
      <formula>0.9</formula>
    </cfRule>
  </conditionalFormatting>
  <conditionalFormatting sqref="AD113:AD140">
    <cfRule type="iconSet" priority="18294">
      <iconSet iconSet="4Arrows" showValue="0">
        <cfvo type="percent" val="0"/>
        <cfvo type="num" val="0.6"/>
        <cfvo type="num" val="0.8"/>
        <cfvo type="num" val="0.9"/>
      </iconSet>
    </cfRule>
    <cfRule type="cellIs" dxfId="2439" priority="18295" operator="lessThan">
      <formula>0.6</formula>
    </cfRule>
    <cfRule type="cellIs" dxfId="2438" priority="18296" operator="between">
      <formula>0.8</formula>
      <formula>0.899999999999999</formula>
    </cfRule>
    <cfRule type="cellIs" dxfId="2437" priority="18297" operator="between">
      <formula>0.6</formula>
      <formula>0.8</formula>
    </cfRule>
    <cfRule type="cellIs" dxfId="2436" priority="18298" operator="greaterThanOrEqual">
      <formula>0.9</formula>
    </cfRule>
  </conditionalFormatting>
  <conditionalFormatting sqref="AH113:AH140">
    <cfRule type="iconSet" priority="18299">
      <iconSet iconSet="4Arrows" showValue="0">
        <cfvo type="percent" val="0"/>
        <cfvo type="num" val="0.6"/>
        <cfvo type="num" val="0.8"/>
        <cfvo type="num" val="0.9"/>
      </iconSet>
    </cfRule>
    <cfRule type="cellIs" dxfId="2435" priority="18300" operator="lessThan">
      <formula>0.6</formula>
    </cfRule>
    <cfRule type="cellIs" dxfId="2434" priority="18301" operator="between">
      <formula>0.8</formula>
      <formula>0.899999999999999</formula>
    </cfRule>
    <cfRule type="cellIs" dxfId="2433" priority="18302" operator="between">
      <formula>0.6</formula>
      <formula>0.8</formula>
    </cfRule>
    <cfRule type="cellIs" dxfId="2432" priority="18303" operator="greaterThanOrEqual">
      <formula>0.9</formula>
    </cfRule>
  </conditionalFormatting>
  <conditionalFormatting sqref="AL113:AL140">
    <cfRule type="iconSet" priority="18304">
      <iconSet iconSet="4Arrows" showValue="0">
        <cfvo type="percent" val="0"/>
        <cfvo type="num" val="0.6"/>
        <cfvo type="num" val="0.8"/>
        <cfvo type="num" val="0.9"/>
      </iconSet>
    </cfRule>
    <cfRule type="cellIs" dxfId="2431" priority="18305" operator="lessThan">
      <formula>0.6</formula>
    </cfRule>
    <cfRule type="cellIs" dxfId="2430" priority="18306" operator="between">
      <formula>0.8</formula>
      <formula>0.899999999999999</formula>
    </cfRule>
    <cfRule type="cellIs" dxfId="2429" priority="18307" operator="between">
      <formula>0.6</formula>
      <formula>0.8</formula>
    </cfRule>
    <cfRule type="cellIs" dxfId="2428" priority="18308" operator="greaterThanOrEqual">
      <formula>0.9</formula>
    </cfRule>
  </conditionalFormatting>
  <conditionalFormatting sqref="AP113:AP140">
    <cfRule type="iconSet" priority="18309">
      <iconSet iconSet="4Arrows" showValue="0">
        <cfvo type="percent" val="0"/>
        <cfvo type="num" val="0.6"/>
        <cfvo type="num" val="0.8"/>
        <cfvo type="num" val="0.9"/>
      </iconSet>
    </cfRule>
    <cfRule type="cellIs" dxfId="2427" priority="18310" operator="lessThan">
      <formula>0.6</formula>
    </cfRule>
    <cfRule type="cellIs" dxfId="2426" priority="18311" operator="between">
      <formula>0.8</formula>
      <formula>0.899999999999999</formula>
    </cfRule>
    <cfRule type="cellIs" dxfId="2425" priority="18312" operator="between">
      <formula>0.6</formula>
      <formula>0.8</formula>
    </cfRule>
    <cfRule type="cellIs" dxfId="2424" priority="18313" operator="greaterThanOrEqual">
      <formula>0.9</formula>
    </cfRule>
  </conditionalFormatting>
  <conditionalFormatting sqref="AW275">
    <cfRule type="iconSet" priority="486">
      <iconSet iconSet="4Arrows" showValue="0">
        <cfvo type="percent" val="0"/>
        <cfvo type="num" val="0.6"/>
        <cfvo type="num" val="0.8"/>
        <cfvo type="num" val="0.9"/>
      </iconSet>
    </cfRule>
    <cfRule type="cellIs" dxfId="2423" priority="487" operator="lessThan">
      <formula>0.6</formula>
    </cfRule>
    <cfRule type="cellIs" dxfId="2422" priority="488" operator="between">
      <formula>0.8</formula>
      <formula>0.899999999999999</formula>
    </cfRule>
    <cfRule type="cellIs" dxfId="2421" priority="489" operator="between">
      <formula>0.6</formula>
      <formula>0.8</formula>
    </cfRule>
    <cfRule type="cellIs" dxfId="2420" priority="490" operator="greaterThanOrEqual">
      <formula>0.9</formula>
    </cfRule>
  </conditionalFormatting>
  <conditionalFormatting sqref="BA275">
    <cfRule type="iconSet" priority="481">
      <iconSet iconSet="4Arrows" showValue="0">
        <cfvo type="percent" val="0"/>
        <cfvo type="num" val="0.6"/>
        <cfvo type="num" val="0.8"/>
        <cfvo type="num" val="0.9"/>
      </iconSet>
    </cfRule>
    <cfRule type="cellIs" dxfId="2419" priority="482" operator="lessThan">
      <formula>0.6</formula>
    </cfRule>
    <cfRule type="cellIs" dxfId="2418" priority="483" operator="between">
      <formula>0.8</formula>
      <formula>0.899999999999999</formula>
    </cfRule>
    <cfRule type="cellIs" dxfId="2417" priority="484" operator="between">
      <formula>0.6</formula>
      <formula>0.8</formula>
    </cfRule>
    <cfRule type="cellIs" dxfId="2416" priority="485" operator="greaterThanOrEqual">
      <formula>0.9</formula>
    </cfRule>
  </conditionalFormatting>
  <conditionalFormatting sqref="Y194">
    <cfRule type="iconSet" priority="171">
      <iconSet iconSet="4Arrows" showValue="0">
        <cfvo type="percent" val="0"/>
        <cfvo type="num" val="0.6"/>
        <cfvo type="num" val="0.8"/>
        <cfvo type="num" val="0.9"/>
      </iconSet>
    </cfRule>
    <cfRule type="cellIs" dxfId="2415" priority="172" operator="lessThan">
      <formula>0.6</formula>
    </cfRule>
    <cfRule type="cellIs" dxfId="2414" priority="173" operator="between">
      <formula>0.8</formula>
      <formula>0.899999999999999</formula>
    </cfRule>
    <cfRule type="cellIs" dxfId="2413" priority="174" operator="between">
      <formula>0.6</formula>
      <formula>0.8</formula>
    </cfRule>
    <cfRule type="cellIs" dxfId="2412" priority="175" operator="greaterThanOrEqual">
      <formula>0.9</formula>
    </cfRule>
  </conditionalFormatting>
  <conditionalFormatting sqref="Y194">
    <cfRule type="iconSet" priority="166">
      <iconSet iconSet="4Arrows" showValue="0">
        <cfvo type="percent" val="0"/>
        <cfvo type="num" val="0.6"/>
        <cfvo type="num" val="0.8"/>
        <cfvo type="num" val="0.9"/>
      </iconSet>
    </cfRule>
    <cfRule type="cellIs" dxfId="2411" priority="167" operator="lessThan">
      <formula>0.6</formula>
    </cfRule>
    <cfRule type="cellIs" dxfId="2410" priority="168" operator="between">
      <formula>0.8</formula>
      <formula>0.899999999999999</formula>
    </cfRule>
    <cfRule type="cellIs" dxfId="2409" priority="169" operator="between">
      <formula>0.6</formula>
      <formula>0.8</formula>
    </cfRule>
    <cfRule type="cellIs" dxfId="2408" priority="170" operator="greaterThanOrEqual">
      <formula>0.9</formula>
    </cfRule>
  </conditionalFormatting>
  <conditionalFormatting sqref="AH194">
    <cfRule type="iconSet" priority="161">
      <iconSet iconSet="4Arrows" showValue="0">
        <cfvo type="percent" val="0"/>
        <cfvo type="num" val="0.6"/>
        <cfvo type="num" val="0.8"/>
        <cfvo type="num" val="0.9"/>
      </iconSet>
    </cfRule>
    <cfRule type="cellIs" dxfId="2407" priority="162" operator="lessThan">
      <formula>0.6</formula>
    </cfRule>
    <cfRule type="cellIs" dxfId="2406" priority="163" operator="between">
      <formula>0.8</formula>
      <formula>0.899999999999999</formula>
    </cfRule>
    <cfRule type="cellIs" dxfId="2405" priority="164" operator="between">
      <formula>0.6</formula>
      <formula>0.8</formula>
    </cfRule>
    <cfRule type="cellIs" dxfId="2404" priority="165" operator="greaterThanOrEqual">
      <formula>0.9</formula>
    </cfRule>
  </conditionalFormatting>
  <conditionalFormatting sqref="AL194">
    <cfRule type="iconSet" priority="156">
      <iconSet iconSet="4Arrows" showValue="0">
        <cfvo type="percent" val="0"/>
        <cfvo type="num" val="0.6"/>
        <cfvo type="num" val="0.8"/>
        <cfvo type="num" val="0.9"/>
      </iconSet>
    </cfRule>
    <cfRule type="cellIs" dxfId="2403" priority="157" operator="lessThan">
      <formula>0.6</formula>
    </cfRule>
    <cfRule type="cellIs" dxfId="2402" priority="158" operator="between">
      <formula>0.8</formula>
      <formula>0.899999999999999</formula>
    </cfRule>
    <cfRule type="cellIs" dxfId="2401" priority="159" operator="between">
      <formula>0.6</formula>
      <formula>0.8</formula>
    </cfRule>
    <cfRule type="cellIs" dxfId="2400" priority="160" operator="greaterThanOrEqual">
      <formula>0.9</formula>
    </cfRule>
  </conditionalFormatting>
  <conditionalFormatting sqref="AP194">
    <cfRule type="iconSet" priority="151">
      <iconSet iconSet="4Arrows" showValue="0">
        <cfvo type="percent" val="0"/>
        <cfvo type="num" val="0.6"/>
        <cfvo type="num" val="0.8"/>
        <cfvo type="num" val="0.9"/>
      </iconSet>
    </cfRule>
    <cfRule type="cellIs" dxfId="2399" priority="152" operator="lessThan">
      <formula>0.6</formula>
    </cfRule>
    <cfRule type="cellIs" dxfId="2398" priority="153" operator="between">
      <formula>0.8</formula>
      <formula>0.899999999999999</formula>
    </cfRule>
    <cfRule type="cellIs" dxfId="2397" priority="154" operator="between">
      <formula>0.6</formula>
      <formula>0.8</formula>
    </cfRule>
    <cfRule type="cellIs" dxfId="2396" priority="155" operator="greaterThanOrEqual">
      <formula>0.9</formula>
    </cfRule>
  </conditionalFormatting>
  <conditionalFormatting sqref="AD194">
    <cfRule type="iconSet" priority="176">
      <iconSet iconSet="4Arrows" showValue="0">
        <cfvo type="percent" val="0"/>
        <cfvo type="num" val="0.6"/>
        <cfvo type="num" val="0.8"/>
        <cfvo type="num" val="0.9"/>
      </iconSet>
    </cfRule>
    <cfRule type="cellIs" dxfId="2395" priority="177" operator="lessThan">
      <formula>0.6</formula>
    </cfRule>
    <cfRule type="cellIs" dxfId="2394" priority="178" operator="between">
      <formula>0.8</formula>
      <formula>0.899999999999999</formula>
    </cfRule>
    <cfRule type="cellIs" dxfId="2393" priority="179" operator="between">
      <formula>0.6</formula>
      <formula>0.8</formula>
    </cfRule>
    <cfRule type="cellIs" dxfId="2392" priority="180" operator="greaterThanOrEqual">
      <formula>0.9</formula>
    </cfRule>
  </conditionalFormatting>
  <conditionalFormatting sqref="Y195">
    <cfRule type="iconSet" priority="141">
      <iconSet iconSet="4Arrows" showValue="0">
        <cfvo type="percent" val="0"/>
        <cfvo type="num" val="0.6"/>
        <cfvo type="num" val="0.8"/>
        <cfvo type="num" val="0.9"/>
      </iconSet>
    </cfRule>
    <cfRule type="cellIs" dxfId="2391" priority="142" operator="lessThan">
      <formula>0.6</formula>
    </cfRule>
    <cfRule type="cellIs" dxfId="2390" priority="143" operator="between">
      <formula>0.8</formula>
      <formula>0.899999999999999</formula>
    </cfRule>
    <cfRule type="cellIs" dxfId="2389" priority="144" operator="between">
      <formula>0.6</formula>
      <formula>0.8</formula>
    </cfRule>
    <cfRule type="cellIs" dxfId="2388" priority="145" operator="greaterThanOrEqual">
      <formula>0.9</formula>
    </cfRule>
  </conditionalFormatting>
  <conditionalFormatting sqref="Y195">
    <cfRule type="iconSet" priority="136">
      <iconSet iconSet="4Arrows" showValue="0">
        <cfvo type="percent" val="0"/>
        <cfvo type="num" val="0.6"/>
        <cfvo type="num" val="0.8"/>
        <cfvo type="num" val="0.9"/>
      </iconSet>
    </cfRule>
    <cfRule type="cellIs" dxfId="2387" priority="137" operator="lessThan">
      <formula>0.6</formula>
    </cfRule>
    <cfRule type="cellIs" dxfId="2386" priority="138" operator="between">
      <formula>0.8</formula>
      <formula>0.899999999999999</formula>
    </cfRule>
    <cfRule type="cellIs" dxfId="2385" priority="139" operator="between">
      <formula>0.6</formula>
      <formula>0.8</formula>
    </cfRule>
    <cfRule type="cellIs" dxfId="2384" priority="140" operator="greaterThanOrEqual">
      <formula>0.9</formula>
    </cfRule>
  </conditionalFormatting>
  <conditionalFormatting sqref="AH195">
    <cfRule type="iconSet" priority="131">
      <iconSet iconSet="4Arrows" showValue="0">
        <cfvo type="percent" val="0"/>
        <cfvo type="num" val="0.6"/>
        <cfvo type="num" val="0.8"/>
        <cfvo type="num" val="0.9"/>
      </iconSet>
    </cfRule>
    <cfRule type="cellIs" dxfId="2383" priority="132" operator="lessThan">
      <formula>0.6</formula>
    </cfRule>
    <cfRule type="cellIs" dxfId="2382" priority="133" operator="between">
      <formula>0.8</formula>
      <formula>0.899999999999999</formula>
    </cfRule>
    <cfRule type="cellIs" dxfId="2381" priority="134" operator="between">
      <formula>0.6</formula>
      <formula>0.8</formula>
    </cfRule>
    <cfRule type="cellIs" dxfId="2380" priority="135" operator="greaterThanOrEqual">
      <formula>0.9</formula>
    </cfRule>
  </conditionalFormatting>
  <conditionalFormatting sqref="AL195">
    <cfRule type="iconSet" priority="126">
      <iconSet iconSet="4Arrows" showValue="0">
        <cfvo type="percent" val="0"/>
        <cfvo type="num" val="0.6"/>
        <cfvo type="num" val="0.8"/>
        <cfvo type="num" val="0.9"/>
      </iconSet>
    </cfRule>
    <cfRule type="cellIs" dxfId="2379" priority="127" operator="lessThan">
      <formula>0.6</formula>
    </cfRule>
    <cfRule type="cellIs" dxfId="2378" priority="128" operator="between">
      <formula>0.8</formula>
      <formula>0.899999999999999</formula>
    </cfRule>
    <cfRule type="cellIs" dxfId="2377" priority="129" operator="between">
      <formula>0.6</formula>
      <formula>0.8</formula>
    </cfRule>
    <cfRule type="cellIs" dxfId="2376" priority="130" operator="greaterThanOrEqual">
      <formula>0.9</formula>
    </cfRule>
  </conditionalFormatting>
  <conditionalFormatting sqref="AP195">
    <cfRule type="iconSet" priority="121">
      <iconSet iconSet="4Arrows" showValue="0">
        <cfvo type="percent" val="0"/>
        <cfvo type="num" val="0.6"/>
        <cfvo type="num" val="0.8"/>
        <cfvo type="num" val="0.9"/>
      </iconSet>
    </cfRule>
    <cfRule type="cellIs" dxfId="2375" priority="122" operator="lessThan">
      <formula>0.6</formula>
    </cfRule>
    <cfRule type="cellIs" dxfId="2374" priority="123" operator="between">
      <formula>0.8</formula>
      <formula>0.899999999999999</formula>
    </cfRule>
    <cfRule type="cellIs" dxfId="2373" priority="124" operator="between">
      <formula>0.6</formula>
      <formula>0.8</formula>
    </cfRule>
    <cfRule type="cellIs" dxfId="2372" priority="125" operator="greaterThanOrEqual">
      <formula>0.9</formula>
    </cfRule>
  </conditionalFormatting>
  <conditionalFormatting sqref="AD195">
    <cfRule type="iconSet" priority="146">
      <iconSet iconSet="4Arrows" showValue="0">
        <cfvo type="percent" val="0"/>
        <cfvo type="num" val="0.6"/>
        <cfvo type="num" val="0.8"/>
        <cfvo type="num" val="0.9"/>
      </iconSet>
    </cfRule>
    <cfRule type="cellIs" dxfId="2371" priority="147" operator="lessThan">
      <formula>0.6</formula>
    </cfRule>
    <cfRule type="cellIs" dxfId="2370" priority="148" operator="between">
      <formula>0.8</formula>
      <formula>0.899999999999999</formula>
    </cfRule>
    <cfRule type="cellIs" dxfId="2369" priority="149" operator="between">
      <formula>0.6</formula>
      <formula>0.8</formula>
    </cfRule>
    <cfRule type="cellIs" dxfId="2368" priority="150" operator="greaterThanOrEqual">
      <formula>0.9</formula>
    </cfRule>
  </conditionalFormatting>
  <conditionalFormatting sqref="Y196">
    <cfRule type="iconSet" priority="111">
      <iconSet iconSet="4Arrows" showValue="0">
        <cfvo type="percent" val="0"/>
        <cfvo type="num" val="0.6"/>
        <cfvo type="num" val="0.8"/>
        <cfvo type="num" val="0.9"/>
      </iconSet>
    </cfRule>
    <cfRule type="cellIs" dxfId="2367" priority="112" operator="lessThan">
      <formula>0.6</formula>
    </cfRule>
    <cfRule type="cellIs" dxfId="2366" priority="113" operator="between">
      <formula>0.8</formula>
      <formula>0.899999999999999</formula>
    </cfRule>
    <cfRule type="cellIs" dxfId="2365" priority="114" operator="between">
      <formula>0.6</formula>
      <formula>0.8</formula>
    </cfRule>
    <cfRule type="cellIs" dxfId="2364" priority="115" operator="greaterThanOrEqual">
      <formula>0.9</formula>
    </cfRule>
  </conditionalFormatting>
  <conditionalFormatting sqref="Y196">
    <cfRule type="iconSet" priority="106">
      <iconSet iconSet="4Arrows" showValue="0">
        <cfvo type="percent" val="0"/>
        <cfvo type="num" val="0.6"/>
        <cfvo type="num" val="0.8"/>
        <cfvo type="num" val="0.9"/>
      </iconSet>
    </cfRule>
    <cfRule type="cellIs" dxfId="2363" priority="107" operator="lessThan">
      <formula>0.6</formula>
    </cfRule>
    <cfRule type="cellIs" dxfId="2362" priority="108" operator="between">
      <formula>0.8</formula>
      <formula>0.899999999999999</formula>
    </cfRule>
    <cfRule type="cellIs" dxfId="2361" priority="109" operator="between">
      <formula>0.6</formula>
      <formula>0.8</formula>
    </cfRule>
    <cfRule type="cellIs" dxfId="2360" priority="110" operator="greaterThanOrEqual">
      <formula>0.9</formula>
    </cfRule>
  </conditionalFormatting>
  <conditionalFormatting sqref="AH196">
    <cfRule type="iconSet" priority="101">
      <iconSet iconSet="4Arrows" showValue="0">
        <cfvo type="percent" val="0"/>
        <cfvo type="num" val="0.6"/>
        <cfvo type="num" val="0.8"/>
        <cfvo type="num" val="0.9"/>
      </iconSet>
    </cfRule>
    <cfRule type="cellIs" dxfId="2359" priority="102" operator="lessThan">
      <formula>0.6</formula>
    </cfRule>
    <cfRule type="cellIs" dxfId="2358" priority="103" operator="between">
      <formula>0.8</formula>
      <formula>0.899999999999999</formula>
    </cfRule>
    <cfRule type="cellIs" dxfId="2357" priority="104" operator="between">
      <formula>0.6</formula>
      <formula>0.8</formula>
    </cfRule>
    <cfRule type="cellIs" dxfId="2356" priority="105" operator="greaterThanOrEqual">
      <formula>0.9</formula>
    </cfRule>
  </conditionalFormatting>
  <conditionalFormatting sqref="AL196">
    <cfRule type="iconSet" priority="96">
      <iconSet iconSet="4Arrows" showValue="0">
        <cfvo type="percent" val="0"/>
        <cfvo type="num" val="0.6"/>
        <cfvo type="num" val="0.8"/>
        <cfvo type="num" val="0.9"/>
      </iconSet>
    </cfRule>
    <cfRule type="cellIs" dxfId="2355" priority="97" operator="lessThan">
      <formula>0.6</formula>
    </cfRule>
    <cfRule type="cellIs" dxfId="2354" priority="98" operator="between">
      <formula>0.8</formula>
      <formula>0.899999999999999</formula>
    </cfRule>
    <cfRule type="cellIs" dxfId="2353" priority="99" operator="between">
      <formula>0.6</formula>
      <formula>0.8</formula>
    </cfRule>
    <cfRule type="cellIs" dxfId="2352" priority="100" operator="greaterThanOrEqual">
      <formula>0.9</formula>
    </cfRule>
  </conditionalFormatting>
  <conditionalFormatting sqref="AP196">
    <cfRule type="iconSet" priority="91">
      <iconSet iconSet="4Arrows" showValue="0">
        <cfvo type="percent" val="0"/>
        <cfvo type="num" val="0.6"/>
        <cfvo type="num" val="0.8"/>
        <cfvo type="num" val="0.9"/>
      </iconSet>
    </cfRule>
    <cfRule type="cellIs" dxfId="2351" priority="92" operator="lessThan">
      <formula>0.6</formula>
    </cfRule>
    <cfRule type="cellIs" dxfId="2350" priority="93" operator="between">
      <formula>0.8</formula>
      <formula>0.899999999999999</formula>
    </cfRule>
    <cfRule type="cellIs" dxfId="2349" priority="94" operator="between">
      <formula>0.6</formula>
      <formula>0.8</formula>
    </cfRule>
    <cfRule type="cellIs" dxfId="2348" priority="95" operator="greaterThanOrEqual">
      <formula>0.9</formula>
    </cfRule>
  </conditionalFormatting>
  <conditionalFormatting sqref="AD196">
    <cfRule type="iconSet" priority="116">
      <iconSet iconSet="4Arrows" showValue="0">
        <cfvo type="percent" val="0"/>
        <cfvo type="num" val="0.6"/>
        <cfvo type="num" val="0.8"/>
        <cfvo type="num" val="0.9"/>
      </iconSet>
    </cfRule>
    <cfRule type="cellIs" dxfId="2347" priority="117" operator="lessThan">
      <formula>0.6</formula>
    </cfRule>
    <cfRule type="cellIs" dxfId="2346" priority="118" operator="between">
      <formula>0.8</formula>
      <formula>0.899999999999999</formula>
    </cfRule>
    <cfRule type="cellIs" dxfId="2345" priority="119" operator="between">
      <formula>0.6</formula>
      <formula>0.8</formula>
    </cfRule>
    <cfRule type="cellIs" dxfId="2344" priority="120" operator="greaterThanOrEqual">
      <formula>0.9</formula>
    </cfRule>
  </conditionalFormatting>
  <conditionalFormatting sqref="Y197">
    <cfRule type="iconSet" priority="81">
      <iconSet iconSet="4Arrows" showValue="0">
        <cfvo type="percent" val="0"/>
        <cfvo type="num" val="0.6"/>
        <cfvo type="num" val="0.8"/>
        <cfvo type="num" val="0.9"/>
      </iconSet>
    </cfRule>
    <cfRule type="cellIs" dxfId="2343" priority="82" operator="lessThan">
      <formula>0.6</formula>
    </cfRule>
    <cfRule type="cellIs" dxfId="2342" priority="83" operator="between">
      <formula>0.8</formula>
      <formula>0.899999999999999</formula>
    </cfRule>
    <cfRule type="cellIs" dxfId="2341" priority="84" operator="between">
      <formula>0.6</formula>
      <formula>0.8</formula>
    </cfRule>
    <cfRule type="cellIs" dxfId="2340" priority="85" operator="greaterThanOrEqual">
      <formula>0.9</formula>
    </cfRule>
  </conditionalFormatting>
  <conditionalFormatting sqref="Y197">
    <cfRule type="iconSet" priority="76">
      <iconSet iconSet="4Arrows" showValue="0">
        <cfvo type="percent" val="0"/>
        <cfvo type="num" val="0.6"/>
        <cfvo type="num" val="0.8"/>
        <cfvo type="num" val="0.9"/>
      </iconSet>
    </cfRule>
    <cfRule type="cellIs" dxfId="2339" priority="77" operator="lessThan">
      <formula>0.6</formula>
    </cfRule>
    <cfRule type="cellIs" dxfId="2338" priority="78" operator="between">
      <formula>0.8</formula>
      <formula>0.899999999999999</formula>
    </cfRule>
    <cfRule type="cellIs" dxfId="2337" priority="79" operator="between">
      <formula>0.6</formula>
      <formula>0.8</formula>
    </cfRule>
    <cfRule type="cellIs" dxfId="2336" priority="80" operator="greaterThanOrEqual">
      <formula>0.9</formula>
    </cfRule>
  </conditionalFormatting>
  <conditionalFormatting sqref="AH197">
    <cfRule type="iconSet" priority="71">
      <iconSet iconSet="4Arrows" showValue="0">
        <cfvo type="percent" val="0"/>
        <cfvo type="num" val="0.6"/>
        <cfvo type="num" val="0.8"/>
        <cfvo type="num" val="0.9"/>
      </iconSet>
    </cfRule>
    <cfRule type="cellIs" dxfId="2335" priority="72" operator="lessThan">
      <formula>0.6</formula>
    </cfRule>
    <cfRule type="cellIs" dxfId="2334" priority="73" operator="between">
      <formula>0.8</formula>
      <formula>0.899999999999999</formula>
    </cfRule>
    <cfRule type="cellIs" dxfId="2333" priority="74" operator="between">
      <formula>0.6</formula>
      <formula>0.8</formula>
    </cfRule>
    <cfRule type="cellIs" dxfId="2332" priority="75" operator="greaterThanOrEqual">
      <formula>0.9</formula>
    </cfRule>
  </conditionalFormatting>
  <conditionalFormatting sqref="AL197">
    <cfRule type="iconSet" priority="66">
      <iconSet iconSet="4Arrows" showValue="0">
        <cfvo type="percent" val="0"/>
        <cfvo type="num" val="0.6"/>
        <cfvo type="num" val="0.8"/>
        <cfvo type="num" val="0.9"/>
      </iconSet>
    </cfRule>
    <cfRule type="cellIs" dxfId="2331" priority="67" operator="lessThan">
      <formula>0.6</formula>
    </cfRule>
    <cfRule type="cellIs" dxfId="2330" priority="68" operator="between">
      <formula>0.8</formula>
      <formula>0.899999999999999</formula>
    </cfRule>
    <cfRule type="cellIs" dxfId="2329" priority="69" operator="between">
      <formula>0.6</formula>
      <formula>0.8</formula>
    </cfRule>
    <cfRule type="cellIs" dxfId="2328" priority="70" operator="greaterThanOrEqual">
      <formula>0.9</formula>
    </cfRule>
  </conditionalFormatting>
  <conditionalFormatting sqref="AP197">
    <cfRule type="iconSet" priority="61">
      <iconSet iconSet="4Arrows" showValue="0">
        <cfvo type="percent" val="0"/>
        <cfvo type="num" val="0.6"/>
        <cfvo type="num" val="0.8"/>
        <cfvo type="num" val="0.9"/>
      </iconSet>
    </cfRule>
    <cfRule type="cellIs" dxfId="2327" priority="62" operator="lessThan">
      <formula>0.6</formula>
    </cfRule>
    <cfRule type="cellIs" dxfId="2326" priority="63" operator="between">
      <formula>0.8</formula>
      <formula>0.899999999999999</formula>
    </cfRule>
    <cfRule type="cellIs" dxfId="2325" priority="64" operator="between">
      <formula>0.6</formula>
      <formula>0.8</formula>
    </cfRule>
    <cfRule type="cellIs" dxfId="2324" priority="65" operator="greaterThanOrEqual">
      <formula>0.9</formula>
    </cfRule>
  </conditionalFormatting>
  <conditionalFormatting sqref="AD197">
    <cfRule type="iconSet" priority="86">
      <iconSet iconSet="4Arrows" showValue="0">
        <cfvo type="percent" val="0"/>
        <cfvo type="num" val="0.6"/>
        <cfvo type="num" val="0.8"/>
        <cfvo type="num" val="0.9"/>
      </iconSet>
    </cfRule>
    <cfRule type="cellIs" dxfId="2323" priority="87" operator="lessThan">
      <formula>0.6</formula>
    </cfRule>
    <cfRule type="cellIs" dxfId="2322" priority="88" operator="between">
      <formula>0.8</formula>
      <formula>0.899999999999999</formula>
    </cfRule>
    <cfRule type="cellIs" dxfId="2321" priority="89" operator="between">
      <formula>0.6</formula>
      <formula>0.8</formula>
    </cfRule>
    <cfRule type="cellIs" dxfId="2320" priority="90" operator="greaterThanOrEqual">
      <formula>0.9</formula>
    </cfRule>
  </conditionalFormatting>
  <conditionalFormatting sqref="Y198">
    <cfRule type="iconSet" priority="51">
      <iconSet iconSet="4Arrows" showValue="0">
        <cfvo type="percent" val="0"/>
        <cfvo type="num" val="0.6"/>
        <cfvo type="num" val="0.8"/>
        <cfvo type="num" val="0.9"/>
      </iconSet>
    </cfRule>
    <cfRule type="cellIs" dxfId="2319" priority="52" operator="lessThan">
      <formula>0.6</formula>
    </cfRule>
    <cfRule type="cellIs" dxfId="2318" priority="53" operator="between">
      <formula>0.8</formula>
      <formula>0.899999999999999</formula>
    </cfRule>
    <cfRule type="cellIs" dxfId="2317" priority="54" operator="between">
      <formula>0.6</formula>
      <formula>0.8</formula>
    </cfRule>
    <cfRule type="cellIs" dxfId="2316" priority="55" operator="greaterThanOrEqual">
      <formula>0.9</formula>
    </cfRule>
  </conditionalFormatting>
  <conditionalFormatting sqref="Y198">
    <cfRule type="iconSet" priority="46">
      <iconSet iconSet="4Arrows" showValue="0">
        <cfvo type="percent" val="0"/>
        <cfvo type="num" val="0.6"/>
        <cfvo type="num" val="0.8"/>
        <cfvo type="num" val="0.9"/>
      </iconSet>
    </cfRule>
    <cfRule type="cellIs" dxfId="2315" priority="47" operator="lessThan">
      <formula>0.6</formula>
    </cfRule>
    <cfRule type="cellIs" dxfId="2314" priority="48" operator="between">
      <formula>0.8</formula>
      <formula>0.899999999999999</formula>
    </cfRule>
    <cfRule type="cellIs" dxfId="2313" priority="49" operator="between">
      <formula>0.6</formula>
      <formula>0.8</formula>
    </cfRule>
    <cfRule type="cellIs" dxfId="2312" priority="50" operator="greaterThanOrEqual">
      <formula>0.9</formula>
    </cfRule>
  </conditionalFormatting>
  <conditionalFormatting sqref="AH198">
    <cfRule type="iconSet" priority="41">
      <iconSet iconSet="4Arrows" showValue="0">
        <cfvo type="percent" val="0"/>
        <cfvo type="num" val="0.6"/>
        <cfvo type="num" val="0.8"/>
        <cfvo type="num" val="0.9"/>
      </iconSet>
    </cfRule>
    <cfRule type="cellIs" dxfId="2311" priority="42" operator="lessThan">
      <formula>0.6</formula>
    </cfRule>
    <cfRule type="cellIs" dxfId="2310" priority="43" operator="between">
      <formula>0.8</formula>
      <formula>0.899999999999999</formula>
    </cfRule>
    <cfRule type="cellIs" dxfId="2309" priority="44" operator="between">
      <formula>0.6</formula>
      <formula>0.8</formula>
    </cfRule>
    <cfRule type="cellIs" dxfId="2308" priority="45" operator="greaterThanOrEqual">
      <formula>0.9</formula>
    </cfRule>
  </conditionalFormatting>
  <conditionalFormatting sqref="AL198">
    <cfRule type="iconSet" priority="36">
      <iconSet iconSet="4Arrows" showValue="0">
        <cfvo type="percent" val="0"/>
        <cfvo type="num" val="0.6"/>
        <cfvo type="num" val="0.8"/>
        <cfvo type="num" val="0.9"/>
      </iconSet>
    </cfRule>
    <cfRule type="cellIs" dxfId="2307" priority="37" operator="lessThan">
      <formula>0.6</formula>
    </cfRule>
    <cfRule type="cellIs" dxfId="2306" priority="38" operator="between">
      <formula>0.8</formula>
      <formula>0.899999999999999</formula>
    </cfRule>
    <cfRule type="cellIs" dxfId="2305" priority="39" operator="between">
      <formula>0.6</formula>
      <formula>0.8</formula>
    </cfRule>
    <cfRule type="cellIs" dxfId="2304" priority="40" operator="greaterThanOrEqual">
      <formula>0.9</formula>
    </cfRule>
  </conditionalFormatting>
  <conditionalFormatting sqref="AP198">
    <cfRule type="iconSet" priority="31">
      <iconSet iconSet="4Arrows" showValue="0">
        <cfvo type="percent" val="0"/>
        <cfvo type="num" val="0.6"/>
        <cfvo type="num" val="0.8"/>
        <cfvo type="num" val="0.9"/>
      </iconSet>
    </cfRule>
    <cfRule type="cellIs" dxfId="2303" priority="32" operator="lessThan">
      <formula>0.6</formula>
    </cfRule>
    <cfRule type="cellIs" dxfId="2302" priority="33" operator="between">
      <formula>0.8</formula>
      <formula>0.899999999999999</formula>
    </cfRule>
    <cfRule type="cellIs" dxfId="2301" priority="34" operator="between">
      <formula>0.6</formula>
      <formula>0.8</formula>
    </cfRule>
    <cfRule type="cellIs" dxfId="2300" priority="35" operator="greaterThanOrEqual">
      <formula>0.9</formula>
    </cfRule>
  </conditionalFormatting>
  <conditionalFormatting sqref="AD198">
    <cfRule type="iconSet" priority="56">
      <iconSet iconSet="4Arrows" showValue="0">
        <cfvo type="percent" val="0"/>
        <cfvo type="num" val="0.6"/>
        <cfvo type="num" val="0.8"/>
        <cfvo type="num" val="0.9"/>
      </iconSet>
    </cfRule>
    <cfRule type="cellIs" dxfId="2299" priority="57" operator="lessThan">
      <formula>0.6</formula>
    </cfRule>
    <cfRule type="cellIs" dxfId="2298" priority="58" operator="between">
      <formula>0.8</formula>
      <formula>0.899999999999999</formula>
    </cfRule>
    <cfRule type="cellIs" dxfId="2297" priority="59" operator="between">
      <formula>0.6</formula>
      <formula>0.8</formula>
    </cfRule>
    <cfRule type="cellIs" dxfId="2296" priority="60" operator="greaterThanOrEqual">
      <formula>0.9</formula>
    </cfRule>
  </conditionalFormatting>
  <conditionalFormatting sqref="Y199:Y203">
    <cfRule type="iconSet" priority="21">
      <iconSet iconSet="4Arrows" showValue="0">
        <cfvo type="percent" val="0"/>
        <cfvo type="num" val="0.6"/>
        <cfvo type="num" val="0.8"/>
        <cfvo type="num" val="0.9"/>
      </iconSet>
    </cfRule>
    <cfRule type="cellIs" dxfId="2295" priority="22" operator="lessThan">
      <formula>0.6</formula>
    </cfRule>
    <cfRule type="cellIs" dxfId="2294" priority="23" operator="between">
      <formula>0.8</formula>
      <formula>0.899999999999999</formula>
    </cfRule>
    <cfRule type="cellIs" dxfId="2293" priority="24" operator="between">
      <formula>0.6</formula>
      <formula>0.8</formula>
    </cfRule>
    <cfRule type="cellIs" dxfId="2292" priority="25" operator="greaterThanOrEqual">
      <formula>0.9</formula>
    </cfRule>
  </conditionalFormatting>
  <conditionalFormatting sqref="Y199:Y203">
    <cfRule type="iconSet" priority="16">
      <iconSet iconSet="4Arrows" showValue="0">
        <cfvo type="percent" val="0"/>
        <cfvo type="num" val="0.6"/>
        <cfvo type="num" val="0.8"/>
        <cfvo type="num" val="0.9"/>
      </iconSet>
    </cfRule>
    <cfRule type="cellIs" dxfId="2291" priority="17" operator="lessThan">
      <formula>0.6</formula>
    </cfRule>
    <cfRule type="cellIs" dxfId="2290" priority="18" operator="between">
      <formula>0.8</formula>
      <formula>0.899999999999999</formula>
    </cfRule>
    <cfRule type="cellIs" dxfId="2289" priority="19" operator="between">
      <formula>0.6</formula>
      <formula>0.8</formula>
    </cfRule>
    <cfRule type="cellIs" dxfId="2288" priority="20" operator="greaterThanOrEqual">
      <formula>0.9</formula>
    </cfRule>
  </conditionalFormatting>
  <conditionalFormatting sqref="AH199:AH203">
    <cfRule type="iconSet" priority="11">
      <iconSet iconSet="4Arrows" showValue="0">
        <cfvo type="percent" val="0"/>
        <cfvo type="num" val="0.6"/>
        <cfvo type="num" val="0.8"/>
        <cfvo type="num" val="0.9"/>
      </iconSet>
    </cfRule>
    <cfRule type="cellIs" dxfId="2287" priority="12" operator="lessThan">
      <formula>0.6</formula>
    </cfRule>
    <cfRule type="cellIs" dxfId="2286" priority="13" operator="between">
      <formula>0.8</formula>
      <formula>0.899999999999999</formula>
    </cfRule>
    <cfRule type="cellIs" dxfId="2285" priority="14" operator="between">
      <formula>0.6</formula>
      <formula>0.8</formula>
    </cfRule>
    <cfRule type="cellIs" dxfId="2284" priority="15" operator="greaterThanOrEqual">
      <formula>0.9</formula>
    </cfRule>
  </conditionalFormatting>
  <conditionalFormatting sqref="AL199:AL203">
    <cfRule type="iconSet" priority="6">
      <iconSet iconSet="4Arrows" showValue="0">
        <cfvo type="percent" val="0"/>
        <cfvo type="num" val="0.6"/>
        <cfvo type="num" val="0.8"/>
        <cfvo type="num" val="0.9"/>
      </iconSet>
    </cfRule>
    <cfRule type="cellIs" dxfId="2283" priority="7" operator="lessThan">
      <formula>0.6</formula>
    </cfRule>
    <cfRule type="cellIs" dxfId="2282" priority="8" operator="between">
      <formula>0.8</formula>
      <formula>0.899999999999999</formula>
    </cfRule>
    <cfRule type="cellIs" dxfId="2281" priority="9" operator="between">
      <formula>0.6</formula>
      <formula>0.8</formula>
    </cfRule>
    <cfRule type="cellIs" dxfId="2280" priority="10" operator="greaterThanOrEqual">
      <formula>0.9</formula>
    </cfRule>
  </conditionalFormatting>
  <conditionalFormatting sqref="AP199:AP203">
    <cfRule type="iconSet" priority="1">
      <iconSet iconSet="4Arrows" showValue="0">
        <cfvo type="percent" val="0"/>
        <cfvo type="num" val="0.6"/>
        <cfvo type="num" val="0.8"/>
        <cfvo type="num" val="0.9"/>
      </iconSet>
    </cfRule>
    <cfRule type="cellIs" dxfId="2279" priority="2" operator="lessThan">
      <formula>0.6</formula>
    </cfRule>
    <cfRule type="cellIs" dxfId="2278" priority="3" operator="between">
      <formula>0.8</formula>
      <formula>0.899999999999999</formula>
    </cfRule>
    <cfRule type="cellIs" dxfId="2277" priority="4" operator="between">
      <formula>0.6</formula>
      <formula>0.8</formula>
    </cfRule>
    <cfRule type="cellIs" dxfId="2276" priority="5" operator="greaterThanOrEqual">
      <formula>0.9</formula>
    </cfRule>
  </conditionalFormatting>
  <conditionalFormatting sqref="AD199:AD203">
    <cfRule type="iconSet" priority="26">
      <iconSet iconSet="4Arrows" showValue="0">
        <cfvo type="percent" val="0"/>
        <cfvo type="num" val="0.6"/>
        <cfvo type="num" val="0.8"/>
        <cfvo type="num" val="0.9"/>
      </iconSet>
    </cfRule>
    <cfRule type="cellIs" dxfId="2275" priority="27" operator="lessThan">
      <formula>0.6</formula>
    </cfRule>
    <cfRule type="cellIs" dxfId="2274" priority="28" operator="between">
      <formula>0.8</formula>
      <formula>0.899999999999999</formula>
    </cfRule>
    <cfRule type="cellIs" dxfId="2273" priority="29" operator="between">
      <formula>0.6</formula>
      <formula>0.8</formula>
    </cfRule>
    <cfRule type="cellIs" dxfId="2272" priority="30" operator="greaterThanOrEqual">
      <formula>0.9</formula>
    </cfRule>
  </conditionalFormatting>
  <conditionalFormatting sqref="Y206:Y209">
    <cfRule type="iconSet" priority="18779">
      <iconSet iconSet="4Arrows" showValue="0">
        <cfvo type="percent" val="0"/>
        <cfvo type="num" val="0.6"/>
        <cfvo type="num" val="0.8"/>
        <cfvo type="num" val="0.9"/>
      </iconSet>
    </cfRule>
    <cfRule type="cellIs" dxfId="2271" priority="18780" operator="lessThan">
      <formula>0.6</formula>
    </cfRule>
    <cfRule type="cellIs" dxfId="2270" priority="18781" operator="between">
      <formula>0.8</formula>
      <formula>0.899999999999999</formula>
    </cfRule>
    <cfRule type="cellIs" dxfId="2269" priority="18782" operator="between">
      <formula>0.6</formula>
      <formula>0.8</formula>
    </cfRule>
    <cfRule type="cellIs" dxfId="2268" priority="18783" operator="greaterThanOrEqual">
      <formula>0.9</formula>
    </cfRule>
  </conditionalFormatting>
  <conditionalFormatting sqref="Y216:Y226">
    <cfRule type="iconSet" priority="18974">
      <iconSet iconSet="4Arrows" showValue="0">
        <cfvo type="percent" val="0"/>
        <cfvo type="num" val="0.6"/>
        <cfvo type="num" val="0.8"/>
        <cfvo type="num" val="0.9"/>
      </iconSet>
    </cfRule>
    <cfRule type="cellIs" dxfId="2267" priority="18975" operator="lessThan">
      <formula>0.6</formula>
    </cfRule>
    <cfRule type="cellIs" dxfId="2266" priority="18976" operator="between">
      <formula>0.8</formula>
      <formula>0.899999999999999</formula>
    </cfRule>
    <cfRule type="cellIs" dxfId="2265" priority="18977" operator="between">
      <formula>0.6</formula>
      <formula>0.8</formula>
    </cfRule>
    <cfRule type="cellIs" dxfId="2264" priority="18978" operator="greaterThanOrEqual">
      <formula>0.9</formula>
    </cfRule>
  </conditionalFormatting>
  <conditionalFormatting sqref="Y204:Y264 Y76:Y193">
    <cfRule type="iconSet" priority="19024">
      <iconSet iconSet="4Arrows" showValue="0">
        <cfvo type="percent" val="0"/>
        <cfvo type="num" val="0.6"/>
        <cfvo type="num" val="0.8"/>
        <cfvo type="num" val="0.9"/>
      </iconSet>
    </cfRule>
    <cfRule type="cellIs" dxfId="2263" priority="19025" operator="lessThan">
      <formula>0.6</formula>
    </cfRule>
    <cfRule type="cellIs" dxfId="2262" priority="19026" operator="between">
      <formula>0.8</formula>
      <formula>0.899999999999999</formula>
    </cfRule>
    <cfRule type="cellIs" dxfId="2261" priority="19027" operator="between">
      <formula>0.6</formula>
      <formula>0.8</formula>
    </cfRule>
    <cfRule type="cellIs" dxfId="2260" priority="19028" operator="greaterThanOrEqual">
      <formula>0.9</formula>
    </cfRule>
  </conditionalFormatting>
  <conditionalFormatting sqref="AH204:AH264 AH76:AH193">
    <cfRule type="iconSet" priority="19039">
      <iconSet iconSet="4Arrows" showValue="0">
        <cfvo type="percent" val="0"/>
        <cfvo type="num" val="0.6"/>
        <cfvo type="num" val="0.8"/>
        <cfvo type="num" val="0.9"/>
      </iconSet>
    </cfRule>
    <cfRule type="cellIs" dxfId="2259" priority="19040" operator="lessThan">
      <formula>0.6</formula>
    </cfRule>
    <cfRule type="cellIs" dxfId="2258" priority="19041" operator="between">
      <formula>0.8</formula>
      <formula>0.899999999999999</formula>
    </cfRule>
    <cfRule type="cellIs" dxfId="2257" priority="19042" operator="between">
      <formula>0.6</formula>
      <formula>0.8</formula>
    </cfRule>
    <cfRule type="cellIs" dxfId="2256" priority="19043" operator="greaterThanOrEqual">
      <formula>0.9</formula>
    </cfRule>
  </conditionalFormatting>
  <conditionalFormatting sqref="AL204:AL264 AL76:AL193">
    <cfRule type="iconSet" priority="19054">
      <iconSet iconSet="4Arrows" showValue="0">
        <cfvo type="percent" val="0"/>
        <cfvo type="num" val="0.6"/>
        <cfvo type="num" val="0.8"/>
        <cfvo type="num" val="0.9"/>
      </iconSet>
    </cfRule>
    <cfRule type="cellIs" dxfId="2255" priority="19055" operator="lessThan">
      <formula>0.6</formula>
    </cfRule>
    <cfRule type="cellIs" dxfId="2254" priority="19056" operator="between">
      <formula>0.8</formula>
      <formula>0.899999999999999</formula>
    </cfRule>
    <cfRule type="cellIs" dxfId="2253" priority="19057" operator="between">
      <formula>0.6</formula>
      <formula>0.8</formula>
    </cfRule>
    <cfRule type="cellIs" dxfId="2252" priority="19058" operator="greaterThanOrEqual">
      <formula>0.9</formula>
    </cfRule>
  </conditionalFormatting>
  <conditionalFormatting sqref="AP204:AP264 AP76:AP193">
    <cfRule type="iconSet" priority="19069">
      <iconSet iconSet="4Arrows" showValue="0">
        <cfvo type="percent" val="0"/>
        <cfvo type="num" val="0.6"/>
        <cfvo type="num" val="0.8"/>
        <cfvo type="num" val="0.9"/>
      </iconSet>
    </cfRule>
    <cfRule type="cellIs" dxfId="2251" priority="19070" operator="lessThan">
      <formula>0.6</formula>
    </cfRule>
    <cfRule type="cellIs" dxfId="2250" priority="19071" operator="between">
      <formula>0.8</formula>
      <formula>0.899999999999999</formula>
    </cfRule>
    <cfRule type="cellIs" dxfId="2249" priority="19072" operator="between">
      <formula>0.6</formula>
      <formula>0.8</formula>
    </cfRule>
    <cfRule type="cellIs" dxfId="2248" priority="19073" operator="greaterThanOrEqual">
      <formula>0.9</formula>
    </cfRule>
  </conditionalFormatting>
  <conditionalFormatting sqref="AD204:AD264 AD76:AD193">
    <cfRule type="iconSet" priority="19084">
      <iconSet iconSet="4Arrows" showValue="0">
        <cfvo type="percent" val="0"/>
        <cfvo type="num" val="0.6"/>
        <cfvo type="num" val="0.8"/>
        <cfvo type="num" val="0.9"/>
      </iconSet>
    </cfRule>
    <cfRule type="cellIs" dxfId="2247" priority="19085" operator="lessThan">
      <formula>0.6</formula>
    </cfRule>
    <cfRule type="cellIs" dxfId="2246" priority="19086" operator="between">
      <formula>0.8</formula>
      <formula>0.899999999999999</formula>
    </cfRule>
    <cfRule type="cellIs" dxfId="2245" priority="19087" operator="between">
      <formula>0.6</formula>
      <formula>0.8</formula>
    </cfRule>
    <cfRule type="cellIs" dxfId="2244" priority="19088" operator="greaterThanOrEqual">
      <formula>0.9</formula>
    </cfRule>
  </conditionalFormatting>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BA73"/>
  <sheetViews>
    <sheetView topLeftCell="A40" zoomScale="18" zoomScaleNormal="18" workbookViewId="0">
      <selection activeCell="N48" sqref="N48"/>
    </sheetView>
  </sheetViews>
  <sheetFormatPr baseColWidth="10" defaultColWidth="18.42578125" defaultRowHeight="12.75" x14ac:dyDescent="0.25"/>
  <cols>
    <col min="1" max="1" width="76.140625" style="46" customWidth="1"/>
    <col min="2" max="2" width="48.85546875" style="46" customWidth="1"/>
    <col min="3" max="3" width="86.85546875" style="46" customWidth="1"/>
    <col min="4" max="4" width="71.7109375" style="46" customWidth="1"/>
    <col min="5" max="5" width="82.85546875" style="46" customWidth="1"/>
    <col min="6" max="7" width="70.42578125" style="46" customWidth="1"/>
    <col min="8" max="8" width="25.42578125" style="46" customWidth="1"/>
    <col min="9" max="9" width="93.7109375" style="46" customWidth="1"/>
    <col min="10" max="10" width="68" style="46" customWidth="1"/>
    <col min="11" max="11" width="48.28515625" style="46" customWidth="1"/>
    <col min="12" max="12" width="58.140625" style="46" customWidth="1"/>
    <col min="13" max="13" width="66.28515625" style="46" customWidth="1"/>
    <col min="14" max="14" width="80.42578125" style="46" customWidth="1"/>
    <col min="15" max="15" width="91.7109375" style="46" customWidth="1"/>
    <col min="16" max="16" width="46.42578125" style="46" customWidth="1"/>
    <col min="17" max="18" width="37.85546875" style="46" customWidth="1"/>
    <col min="19" max="19" width="26.42578125" style="56" customWidth="1"/>
    <col min="20" max="20" width="35.42578125" style="46" customWidth="1"/>
    <col min="21" max="21" width="41.140625" style="46" customWidth="1"/>
    <col min="22" max="23" width="31.42578125" style="46" customWidth="1"/>
    <col min="24" max="24" width="34.42578125" style="46" customWidth="1"/>
    <col min="25" max="25" width="31.42578125" style="46" customWidth="1"/>
    <col min="26" max="26" width="28.85546875" style="46" customWidth="1"/>
    <col min="27" max="27" width="29.42578125" style="46" customWidth="1"/>
    <col min="28" max="39" width="35" style="46" customWidth="1"/>
    <col min="40" max="40" width="29.42578125" style="46" customWidth="1"/>
    <col min="41" max="41" width="35" style="46" customWidth="1"/>
    <col min="42" max="53" width="27.28515625" style="46" customWidth="1"/>
    <col min="54" max="216" width="11.42578125" style="46" customWidth="1"/>
    <col min="217" max="218" width="21.28515625" style="46" customWidth="1"/>
    <col min="219" max="219" width="37.140625" style="46" customWidth="1"/>
    <col min="220" max="220" width="49.28515625" style="46" customWidth="1"/>
    <col min="221" max="221" width="18.42578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16384" width="18.4257812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row>
    <row r="2" spans="1:42" ht="69.75" customHeight="1" x14ac:dyDescent="0.25">
      <c r="B2" s="55"/>
      <c r="C2" s="55" t="s">
        <v>140</v>
      </c>
      <c r="D2" s="55"/>
      <c r="E2" s="55"/>
      <c r="F2" s="55"/>
      <c r="G2" s="55"/>
      <c r="H2" s="55"/>
      <c r="I2" s="55"/>
      <c r="J2" s="55"/>
      <c r="K2" s="55"/>
      <c r="L2" s="55"/>
      <c r="M2" s="55"/>
      <c r="N2" s="55"/>
      <c r="O2" s="55"/>
      <c r="P2" s="55"/>
      <c r="Q2" s="55"/>
      <c r="R2" s="55"/>
      <c r="S2" s="82"/>
      <c r="T2" s="55"/>
      <c r="U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2" ht="114.75" customHeight="1" x14ac:dyDescent="0.25">
      <c r="B4" s="60"/>
      <c r="C4" s="60" t="s">
        <v>1251</v>
      </c>
      <c r="D4" s="60"/>
      <c r="E4" s="60"/>
      <c r="F4" s="60"/>
      <c r="G4" s="60"/>
      <c r="H4" s="60"/>
      <c r="I4" s="60"/>
      <c r="J4" s="60"/>
      <c r="K4" s="60"/>
      <c r="L4" s="60"/>
      <c r="M4" s="60"/>
      <c r="N4" s="60"/>
      <c r="O4" s="60"/>
      <c r="P4" s="60"/>
      <c r="Q4" s="60"/>
      <c r="R4" s="60"/>
      <c r="S4" s="83"/>
      <c r="T4" s="60"/>
      <c r="U4" s="60"/>
    </row>
    <row r="5" spans="1:42"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2" ht="135.75" customHeight="1" x14ac:dyDescent="0.25">
      <c r="A6" s="685" t="s">
        <v>591</v>
      </c>
      <c r="B6" s="685"/>
      <c r="C6" s="762" t="s">
        <v>45</v>
      </c>
      <c r="D6" s="762"/>
      <c r="E6" s="762"/>
      <c r="F6" s="762"/>
      <c r="G6" s="762"/>
      <c r="H6" s="762"/>
      <c r="I6" s="762"/>
      <c r="J6" s="762"/>
      <c r="K6" s="762"/>
      <c r="L6" s="762"/>
      <c r="M6" s="762"/>
      <c r="N6" s="762"/>
      <c r="O6" s="762"/>
      <c r="P6" s="762"/>
      <c r="Q6" s="762"/>
      <c r="R6" s="762"/>
      <c r="S6" s="762"/>
      <c r="T6" s="762"/>
      <c r="U6" s="762"/>
    </row>
    <row r="7" spans="1:42" ht="28.5" customHeight="1" x14ac:dyDescent="0.25">
      <c r="A7" s="65"/>
      <c r="B7" s="65"/>
      <c r="C7" s="239"/>
      <c r="D7" s="25"/>
      <c r="E7" s="25"/>
      <c r="F7" s="58"/>
      <c r="G7" s="58"/>
      <c r="H7" s="58"/>
      <c r="I7" s="1"/>
      <c r="J7" s="1"/>
      <c r="K7" s="1"/>
      <c r="L7" s="1"/>
      <c r="M7" s="1"/>
      <c r="N7" s="1"/>
      <c r="O7" s="1"/>
      <c r="P7" s="1"/>
      <c r="Q7" s="1"/>
      <c r="R7" s="1"/>
      <c r="S7" s="1"/>
      <c r="T7" s="1"/>
      <c r="U7" s="1"/>
    </row>
    <row r="8" spans="1:42" ht="409.5" customHeight="1" x14ac:dyDescent="0.25">
      <c r="A8" s="763" t="s">
        <v>593</v>
      </c>
      <c r="B8" s="763"/>
      <c r="C8" s="764" t="s">
        <v>611</v>
      </c>
      <c r="D8" s="765"/>
      <c r="E8" s="765"/>
      <c r="F8" s="765"/>
      <c r="G8" s="765"/>
      <c r="H8" s="765"/>
      <c r="I8" s="765"/>
      <c r="J8" s="765"/>
      <c r="K8" s="765"/>
      <c r="L8" s="765"/>
      <c r="M8" s="765"/>
      <c r="N8" s="765"/>
      <c r="O8" s="765"/>
      <c r="P8" s="765"/>
      <c r="Q8" s="765"/>
      <c r="R8" s="765"/>
      <c r="S8" s="765"/>
      <c r="T8" s="765"/>
      <c r="U8" s="766"/>
    </row>
    <row r="9" spans="1:42" ht="408.75" customHeight="1" x14ac:dyDescent="0.25">
      <c r="A9" s="67"/>
      <c r="B9" s="67"/>
      <c r="C9" s="755" t="s">
        <v>610</v>
      </c>
      <c r="D9" s="756"/>
      <c r="E9" s="756"/>
      <c r="F9" s="756"/>
      <c r="G9" s="756"/>
      <c r="H9" s="756"/>
      <c r="I9" s="756"/>
      <c r="J9" s="756"/>
      <c r="K9" s="756"/>
      <c r="L9" s="756"/>
      <c r="M9" s="756"/>
      <c r="N9" s="756"/>
      <c r="O9" s="756"/>
      <c r="P9" s="756"/>
      <c r="Q9" s="756"/>
      <c r="R9" s="756"/>
      <c r="S9" s="756"/>
      <c r="T9" s="756"/>
      <c r="U9" s="757"/>
    </row>
    <row r="10" spans="1:42" s="45" customFormat="1" ht="135" customHeight="1" x14ac:dyDescent="0.25">
      <c r="A10" s="64"/>
      <c r="B10" s="64"/>
      <c r="C10" s="758" t="s">
        <v>612</v>
      </c>
      <c r="D10" s="759"/>
      <c r="E10" s="759"/>
      <c r="F10" s="759"/>
      <c r="G10" s="759"/>
      <c r="H10" s="759"/>
      <c r="I10" s="759"/>
      <c r="J10" s="759"/>
      <c r="K10" s="759"/>
      <c r="L10" s="759"/>
      <c r="M10" s="759"/>
      <c r="N10" s="759"/>
      <c r="O10" s="759"/>
      <c r="P10" s="759"/>
      <c r="Q10" s="759"/>
      <c r="R10" s="759"/>
      <c r="S10" s="759"/>
      <c r="T10" s="759"/>
      <c r="U10" s="760"/>
    </row>
    <row r="11" spans="1:42" s="45" customFormat="1" ht="30" customHeight="1" x14ac:dyDescent="0.25">
      <c r="A11" s="64"/>
      <c r="B11" s="64"/>
      <c r="C11" s="64"/>
      <c r="D11" s="48"/>
      <c r="E11" s="64"/>
      <c r="F11" s="64"/>
      <c r="G11" s="64"/>
      <c r="H11" s="64"/>
      <c r="I11" s="64"/>
      <c r="J11" s="64"/>
      <c r="K11" s="64"/>
      <c r="L11" s="64"/>
      <c r="M11" s="64"/>
      <c r="N11" s="64"/>
      <c r="O11" s="64"/>
      <c r="P11" s="64"/>
      <c r="Q11" s="64"/>
      <c r="R11" s="64"/>
      <c r="S11" s="180"/>
      <c r="T11" s="64"/>
      <c r="U11" s="64"/>
    </row>
    <row r="12" spans="1:42" ht="21.75" customHeight="1" x14ac:dyDescent="0.25">
      <c r="A12" s="2"/>
      <c r="B12" s="2"/>
      <c r="C12" s="2"/>
      <c r="D12" s="2"/>
      <c r="E12" s="14"/>
      <c r="F12" s="14"/>
      <c r="G12" s="14"/>
      <c r="H12" s="14"/>
      <c r="I12" s="14"/>
      <c r="J12" s="14"/>
      <c r="K12" s="14"/>
      <c r="L12" s="14"/>
      <c r="M12" s="14"/>
      <c r="N12" s="14"/>
      <c r="O12" s="14"/>
      <c r="P12" s="14"/>
      <c r="Q12" s="14"/>
      <c r="R12" s="14"/>
      <c r="S12" s="84"/>
      <c r="T12" s="14"/>
      <c r="U12" s="14"/>
    </row>
    <row r="13" spans="1:42" ht="95.25" customHeight="1" x14ac:dyDescent="0.25">
      <c r="A13" s="761" t="s">
        <v>592</v>
      </c>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AA13" s="644" t="s">
        <v>1252</v>
      </c>
      <c r="AB13" s="645"/>
      <c r="AC13" s="645"/>
      <c r="AD13" s="645"/>
      <c r="AE13" s="645"/>
      <c r="AF13" s="645"/>
      <c r="AG13" s="645"/>
      <c r="AH13" s="645"/>
      <c r="AI13" s="645"/>
      <c r="AJ13" s="645"/>
      <c r="AK13" s="645"/>
      <c r="AL13" s="645"/>
      <c r="AM13" s="645"/>
      <c r="AN13" s="645"/>
      <c r="AO13" s="645"/>
      <c r="AP13" s="646"/>
    </row>
    <row r="14" spans="1:42" x14ac:dyDescent="0.25">
      <c r="A14" s="3"/>
      <c r="B14" s="3"/>
      <c r="C14" s="3"/>
      <c r="D14" s="3"/>
      <c r="E14" s="3"/>
      <c r="F14" s="3"/>
      <c r="G14" s="3"/>
      <c r="H14" s="3"/>
      <c r="I14" s="3"/>
      <c r="J14" s="3"/>
      <c r="K14" s="3"/>
      <c r="L14" s="3"/>
      <c r="M14" s="3"/>
      <c r="N14" s="3"/>
      <c r="O14" s="3"/>
      <c r="P14" s="3"/>
      <c r="Q14" s="3"/>
      <c r="R14" s="3"/>
      <c r="S14" s="3"/>
      <c r="T14" s="4"/>
      <c r="U14" s="4"/>
    </row>
    <row r="15" spans="1:42" s="62" customFormat="1" ht="99" customHeight="1" x14ac:dyDescent="0.25">
      <c r="A15" s="715" t="s">
        <v>1</v>
      </c>
      <c r="B15" s="715"/>
      <c r="C15" s="715"/>
      <c r="D15" s="715" t="s">
        <v>2</v>
      </c>
      <c r="E15" s="715"/>
      <c r="F15" s="715" t="s">
        <v>3</v>
      </c>
      <c r="G15" s="715"/>
      <c r="H15" s="715"/>
      <c r="I15" s="715" t="s">
        <v>4</v>
      </c>
      <c r="J15" s="716" t="s">
        <v>5</v>
      </c>
      <c r="K15" s="717"/>
      <c r="L15" s="717"/>
      <c r="M15" s="717"/>
      <c r="N15" s="717"/>
      <c r="O15" s="718"/>
      <c r="P15" s="691" t="s">
        <v>6</v>
      </c>
      <c r="Q15" s="691"/>
      <c r="R15" s="691"/>
      <c r="S15" s="691"/>
      <c r="T15" s="767" t="s">
        <v>7</v>
      </c>
      <c r="U15" s="692" t="s">
        <v>8</v>
      </c>
      <c r="V15" s="590">
        <v>2020</v>
      </c>
      <c r="W15" s="590"/>
      <c r="X15" s="590"/>
      <c r="Y15" s="590"/>
      <c r="AA15" s="590" t="s">
        <v>1253</v>
      </c>
      <c r="AB15" s="590"/>
      <c r="AC15" s="590"/>
      <c r="AD15" s="590"/>
      <c r="AE15" s="590" t="s">
        <v>1254</v>
      </c>
      <c r="AF15" s="590"/>
      <c r="AG15" s="590"/>
      <c r="AH15" s="590"/>
      <c r="AI15" s="590" t="s">
        <v>1255</v>
      </c>
      <c r="AJ15" s="590"/>
      <c r="AK15" s="590"/>
      <c r="AL15" s="590"/>
      <c r="AM15" s="590" t="s">
        <v>1256</v>
      </c>
      <c r="AN15" s="590"/>
      <c r="AO15" s="590"/>
      <c r="AP15" s="590"/>
    </row>
    <row r="16" spans="1:42" s="62" customFormat="1" ht="99" customHeight="1" x14ac:dyDescent="0.25">
      <c r="A16" s="715"/>
      <c r="B16" s="715"/>
      <c r="C16" s="715"/>
      <c r="D16" s="715"/>
      <c r="E16" s="715"/>
      <c r="F16" s="715"/>
      <c r="G16" s="715"/>
      <c r="H16" s="715"/>
      <c r="I16" s="715"/>
      <c r="J16" s="719"/>
      <c r="K16" s="720"/>
      <c r="L16" s="720"/>
      <c r="M16" s="720"/>
      <c r="N16" s="720"/>
      <c r="O16" s="721"/>
      <c r="P16" s="691"/>
      <c r="Q16" s="691"/>
      <c r="R16" s="691"/>
      <c r="S16" s="691"/>
      <c r="T16" s="768"/>
      <c r="U16" s="692"/>
      <c r="V16" s="164" t="s">
        <v>11</v>
      </c>
      <c r="W16" s="164" t="s">
        <v>12</v>
      </c>
      <c r="X16" s="165" t="s">
        <v>9</v>
      </c>
      <c r="Y16" s="166" t="s">
        <v>10</v>
      </c>
      <c r="AA16" s="201" t="s">
        <v>13</v>
      </c>
      <c r="AB16" s="201" t="s">
        <v>14</v>
      </c>
      <c r="AC16" s="165" t="s">
        <v>9</v>
      </c>
      <c r="AD16" s="166" t="s">
        <v>10</v>
      </c>
      <c r="AE16" s="201" t="s">
        <v>13</v>
      </c>
      <c r="AF16" s="201" t="s">
        <v>14</v>
      </c>
      <c r="AG16" s="165" t="s">
        <v>9</v>
      </c>
      <c r="AH16" s="166" t="s">
        <v>10</v>
      </c>
      <c r="AI16" s="201" t="s">
        <v>13</v>
      </c>
      <c r="AJ16" s="201" t="s">
        <v>14</v>
      </c>
      <c r="AK16" s="165" t="s">
        <v>9</v>
      </c>
      <c r="AL16" s="166" t="s">
        <v>10</v>
      </c>
      <c r="AM16" s="201" t="s">
        <v>13</v>
      </c>
      <c r="AN16" s="201" t="s">
        <v>14</v>
      </c>
      <c r="AO16" s="165" t="s">
        <v>9</v>
      </c>
      <c r="AP16" s="166" t="s">
        <v>10</v>
      </c>
    </row>
    <row r="17" spans="1:42" ht="197.25" customHeight="1" x14ac:dyDescent="0.25">
      <c r="A17" s="734" t="s">
        <v>46</v>
      </c>
      <c r="B17" s="734"/>
      <c r="C17" s="734"/>
      <c r="D17" s="734" t="s">
        <v>47</v>
      </c>
      <c r="E17" s="734"/>
      <c r="F17" s="734" t="s">
        <v>48</v>
      </c>
      <c r="G17" s="734"/>
      <c r="H17" s="734"/>
      <c r="I17" s="118" t="s">
        <v>50</v>
      </c>
      <c r="J17" s="735" t="s">
        <v>51</v>
      </c>
      <c r="K17" s="735"/>
      <c r="L17" s="735"/>
      <c r="M17" s="735"/>
      <c r="N17" s="735"/>
      <c r="O17" s="735"/>
      <c r="P17" s="616" t="s">
        <v>845</v>
      </c>
      <c r="Q17" s="617"/>
      <c r="R17" s="617"/>
      <c r="S17" s="618"/>
      <c r="T17" s="79" t="s">
        <v>52</v>
      </c>
      <c r="U17" s="107">
        <f>'Dirección G. Corporativa'!U17</f>
        <v>10</v>
      </c>
      <c r="V17" s="377">
        <f>'Dirección G. Corporativa'!V17</f>
        <v>10</v>
      </c>
      <c r="W17" s="182"/>
      <c r="X17" s="255">
        <f>+W17/V17</f>
        <v>0</v>
      </c>
      <c r="Y17" s="42">
        <f>X17</f>
        <v>0</v>
      </c>
      <c r="AA17" s="182"/>
      <c r="AB17" s="182"/>
      <c r="AC17" s="255" t="e">
        <f>+AB17/AA17</f>
        <v>#DIV/0!</v>
      </c>
      <c r="AD17" s="42" t="e">
        <f>AC17</f>
        <v>#DIV/0!</v>
      </c>
      <c r="AE17" s="377">
        <f>+V17</f>
        <v>10</v>
      </c>
      <c r="AF17" s="182"/>
      <c r="AG17" s="255">
        <f>+AF17/AE17</f>
        <v>0</v>
      </c>
      <c r="AH17" s="42">
        <f>AG17</f>
        <v>0</v>
      </c>
      <c r="AI17" s="182"/>
      <c r="AJ17" s="182"/>
      <c r="AK17" s="255" t="e">
        <f>+AJ17/AI17</f>
        <v>#DIV/0!</v>
      </c>
      <c r="AL17" s="42" t="e">
        <f>AK17</f>
        <v>#DIV/0!</v>
      </c>
      <c r="AM17" s="182"/>
      <c r="AN17" s="182"/>
      <c r="AO17" s="255" t="e">
        <f>+AN17/AM17</f>
        <v>#DIV/0!</v>
      </c>
      <c r="AP17" s="42" t="e">
        <f>AO17</f>
        <v>#DIV/0!</v>
      </c>
    </row>
    <row r="18" spans="1:42" ht="225.75" customHeight="1" x14ac:dyDescent="0.25">
      <c r="A18" s="734"/>
      <c r="B18" s="734"/>
      <c r="C18" s="734"/>
      <c r="D18" s="734"/>
      <c r="E18" s="734"/>
      <c r="F18" s="734"/>
      <c r="G18" s="734"/>
      <c r="H18" s="734"/>
      <c r="I18" s="118" t="s">
        <v>13</v>
      </c>
      <c r="J18" s="735" t="s">
        <v>49</v>
      </c>
      <c r="K18" s="735"/>
      <c r="L18" s="735"/>
      <c r="M18" s="735"/>
      <c r="N18" s="735"/>
      <c r="O18" s="735"/>
      <c r="P18" s="722" t="str">
        <f>'Dirección G. Corporativa'!P18:S18</f>
        <v>391 - % de sostenibilidad del Sistema Integrado de Gestión en el Gobierno Distrital (Finalizado 2018)</v>
      </c>
      <c r="Q18" s="624"/>
      <c r="R18" s="624"/>
      <c r="S18" s="625"/>
      <c r="T18" s="80" t="s">
        <v>52</v>
      </c>
      <c r="U18" s="137">
        <v>0.9</v>
      </c>
      <c r="V18" s="571" t="str">
        <f>'Dirección G. Corporativa'!V18:X18</f>
        <v>FINALIZADA EN 2018</v>
      </c>
      <c r="W18" s="660"/>
      <c r="X18" s="660"/>
      <c r="Y18" s="572"/>
      <c r="AA18" s="771" t="str">
        <f>+V18</f>
        <v>FINALIZADA EN 2018</v>
      </c>
      <c r="AB18" s="771"/>
      <c r="AC18" s="771"/>
      <c r="AD18" s="771"/>
      <c r="AE18" s="771"/>
      <c r="AF18" s="771"/>
      <c r="AG18" s="771"/>
      <c r="AH18" s="771"/>
      <c r="AI18" s="771"/>
      <c r="AJ18" s="771"/>
      <c r="AK18" s="771"/>
      <c r="AL18" s="771"/>
      <c r="AM18" s="771"/>
      <c r="AN18" s="771"/>
      <c r="AO18" s="771"/>
      <c r="AP18" s="771"/>
    </row>
    <row r="19" spans="1:42" ht="302.25" customHeight="1" x14ac:dyDescent="0.25">
      <c r="A19" s="734"/>
      <c r="B19" s="734"/>
      <c r="C19" s="734"/>
      <c r="D19" s="734"/>
      <c r="E19" s="734"/>
      <c r="F19" s="734"/>
      <c r="G19" s="734"/>
      <c r="H19" s="734"/>
      <c r="I19" s="118" t="s">
        <v>13</v>
      </c>
      <c r="J19" s="735" t="s">
        <v>49</v>
      </c>
      <c r="K19" s="735"/>
      <c r="L19" s="735"/>
      <c r="M19" s="735"/>
      <c r="N19" s="735"/>
      <c r="O19" s="735"/>
      <c r="P19" s="722" t="str">
        <f>'Dirección G. Corporativa'!P19:S19</f>
        <v>557 - Porcentaje de ejecución del Plan de Adecuación y Sostenibilidad SIGD - MIPG en las entidades distritales</v>
      </c>
      <c r="Q19" s="624"/>
      <c r="R19" s="624"/>
      <c r="S19" s="625"/>
      <c r="T19" s="268" t="str">
        <f>'Dirección G. Corporativa'!T19</f>
        <v>K</v>
      </c>
      <c r="U19" s="137">
        <f>'Dirección G. Corporativa'!U19</f>
        <v>1</v>
      </c>
      <c r="V19" s="372">
        <f>'Dirección G. Corporativa'!V19</f>
        <v>1</v>
      </c>
      <c r="W19" s="372"/>
      <c r="X19" s="356">
        <f>W19/V19</f>
        <v>0</v>
      </c>
      <c r="Y19" s="42">
        <f>X19</f>
        <v>0</v>
      </c>
      <c r="AA19" s="182"/>
      <c r="AB19" s="182"/>
      <c r="AC19" s="255" t="e">
        <f>+AB19/AA19</f>
        <v>#DIV/0!</v>
      </c>
      <c r="AD19" s="42" t="e">
        <f>AC19</f>
        <v>#DIV/0!</v>
      </c>
      <c r="AE19" s="357">
        <f>+V19</f>
        <v>1</v>
      </c>
      <c r="AF19" s="182"/>
      <c r="AG19" s="255">
        <f>+AF19/AE19</f>
        <v>0</v>
      </c>
      <c r="AH19" s="42">
        <f>AG19</f>
        <v>0</v>
      </c>
      <c r="AI19" s="182"/>
      <c r="AJ19" s="182"/>
      <c r="AK19" s="255" t="e">
        <f>+AJ19/AI19</f>
        <v>#DIV/0!</v>
      </c>
      <c r="AL19" s="42" t="e">
        <f>AK19</f>
        <v>#DIV/0!</v>
      </c>
      <c r="AM19" s="182"/>
      <c r="AN19" s="182"/>
      <c r="AO19" s="255" t="e">
        <f>+AN19/AM19</f>
        <v>#DIV/0!</v>
      </c>
      <c r="AP19" s="42" t="e">
        <f>AO19</f>
        <v>#DIV/0!</v>
      </c>
    </row>
    <row r="20" spans="1:42" ht="30" customHeight="1" x14ac:dyDescent="0.25">
      <c r="A20" s="2"/>
      <c r="B20" s="2"/>
      <c r="C20" s="2"/>
      <c r="D20" s="2"/>
      <c r="E20" s="14"/>
      <c r="F20" s="14"/>
      <c r="G20" s="14"/>
      <c r="H20" s="14"/>
      <c r="I20" s="14"/>
      <c r="J20" s="14"/>
      <c r="K20" s="14"/>
      <c r="L20" s="14"/>
      <c r="M20" s="14"/>
      <c r="N20" s="14"/>
      <c r="O20" s="14"/>
      <c r="P20" s="14"/>
      <c r="Q20" s="14"/>
      <c r="R20" s="14"/>
      <c r="S20" s="84"/>
      <c r="T20" s="14"/>
      <c r="U20" s="14"/>
      <c r="V20" s="71"/>
      <c r="W20" s="71"/>
      <c r="X20" s="71"/>
      <c r="Y20" s="71"/>
    </row>
    <row r="21" spans="1:42" ht="95.25" customHeight="1" x14ac:dyDescent="0.25">
      <c r="A21" s="761" t="s">
        <v>594</v>
      </c>
      <c r="B21" s="761"/>
      <c r="C21" s="761"/>
      <c r="D21" s="761"/>
      <c r="E21" s="761"/>
      <c r="F21" s="761"/>
      <c r="G21" s="761"/>
      <c r="H21" s="761"/>
      <c r="I21" s="761"/>
      <c r="J21" s="761"/>
      <c r="K21" s="761"/>
      <c r="L21" s="761"/>
      <c r="M21" s="761"/>
      <c r="N21" s="761"/>
      <c r="O21" s="761"/>
      <c r="P21" s="761"/>
      <c r="Q21" s="761"/>
      <c r="R21" s="761"/>
      <c r="S21" s="761"/>
      <c r="T21" s="761"/>
      <c r="U21" s="761"/>
      <c r="V21" s="761"/>
      <c r="W21" s="761"/>
      <c r="X21" s="761"/>
      <c r="Y21" s="761"/>
      <c r="AA21" s="644" t="s">
        <v>1252</v>
      </c>
      <c r="AB21" s="645"/>
      <c r="AC21" s="645"/>
      <c r="AD21" s="645"/>
      <c r="AE21" s="645"/>
      <c r="AF21" s="645"/>
      <c r="AG21" s="645"/>
      <c r="AH21" s="645"/>
      <c r="AI21" s="645"/>
      <c r="AJ21" s="645"/>
      <c r="AK21" s="645"/>
      <c r="AL21" s="645"/>
      <c r="AM21" s="645"/>
      <c r="AN21" s="645"/>
      <c r="AO21" s="645"/>
      <c r="AP21" s="646"/>
    </row>
    <row r="22" spans="1:42" x14ac:dyDescent="0.25">
      <c r="A22" s="40"/>
      <c r="B22" s="40"/>
      <c r="C22" s="40"/>
      <c r="D22" s="40"/>
      <c r="E22" s="40"/>
      <c r="F22" s="40"/>
      <c r="G22" s="40"/>
      <c r="H22" s="40"/>
      <c r="I22" s="40"/>
      <c r="J22" s="40"/>
      <c r="K22" s="40"/>
      <c r="L22" s="40"/>
      <c r="M22" s="40"/>
      <c r="N22" s="40"/>
      <c r="O22" s="40"/>
      <c r="P22" s="40"/>
      <c r="Q22" s="40"/>
      <c r="R22" s="40"/>
      <c r="S22" s="85"/>
      <c r="T22" s="40"/>
      <c r="U22" s="40"/>
    </row>
    <row r="23" spans="1:42" s="71" customFormat="1" ht="84" customHeight="1" x14ac:dyDescent="0.25">
      <c r="A23" s="715" t="s">
        <v>15</v>
      </c>
      <c r="B23" s="715"/>
      <c r="C23" s="715"/>
      <c r="D23" s="715"/>
      <c r="E23" s="715"/>
      <c r="F23" s="715"/>
      <c r="G23" s="715"/>
      <c r="H23" s="715"/>
      <c r="I23" s="730" t="s">
        <v>16</v>
      </c>
      <c r="J23" s="730"/>
      <c r="K23" s="730"/>
      <c r="L23" s="730"/>
      <c r="M23" s="730"/>
      <c r="N23" s="730"/>
      <c r="O23" s="715" t="s">
        <v>17</v>
      </c>
      <c r="P23" s="696" t="s">
        <v>18</v>
      </c>
      <c r="Q23" s="697"/>
      <c r="R23" s="698"/>
      <c r="S23" s="709" t="s">
        <v>148</v>
      </c>
      <c r="T23" s="767" t="s">
        <v>7</v>
      </c>
      <c r="U23" s="769" t="s">
        <v>1310</v>
      </c>
      <c r="V23" s="770">
        <v>2020</v>
      </c>
      <c r="W23" s="770"/>
      <c r="X23" s="770"/>
      <c r="Y23" s="770"/>
      <c r="AA23" s="590" t="s">
        <v>1253</v>
      </c>
      <c r="AB23" s="590"/>
      <c r="AC23" s="590"/>
      <c r="AD23" s="590"/>
      <c r="AE23" s="590" t="s">
        <v>1254</v>
      </c>
      <c r="AF23" s="590"/>
      <c r="AG23" s="590"/>
      <c r="AH23" s="590"/>
      <c r="AI23" s="590" t="s">
        <v>1255</v>
      </c>
      <c r="AJ23" s="590"/>
      <c r="AK23" s="590"/>
      <c r="AL23" s="590"/>
      <c r="AM23" s="590" t="s">
        <v>1256</v>
      </c>
      <c r="AN23" s="590"/>
      <c r="AO23" s="590"/>
      <c r="AP23" s="590"/>
    </row>
    <row r="24" spans="1:42" s="71" customFormat="1" ht="84" customHeight="1" x14ac:dyDescent="0.25">
      <c r="A24" s="715"/>
      <c r="B24" s="715"/>
      <c r="C24" s="715"/>
      <c r="D24" s="715"/>
      <c r="E24" s="715"/>
      <c r="F24" s="715"/>
      <c r="G24" s="715"/>
      <c r="H24" s="715"/>
      <c r="I24" s="730"/>
      <c r="J24" s="730"/>
      <c r="K24" s="730"/>
      <c r="L24" s="730"/>
      <c r="M24" s="730"/>
      <c r="N24" s="730"/>
      <c r="O24" s="715"/>
      <c r="P24" s="699"/>
      <c r="Q24" s="700"/>
      <c r="R24" s="701"/>
      <c r="S24" s="710"/>
      <c r="T24" s="768"/>
      <c r="U24" s="769"/>
      <c r="V24" s="164" t="s">
        <v>11</v>
      </c>
      <c r="W24" s="164" t="s">
        <v>12</v>
      </c>
      <c r="X24" s="165" t="s">
        <v>9</v>
      </c>
      <c r="Y24" s="166" t="s">
        <v>10</v>
      </c>
      <c r="AA24" s="201" t="s">
        <v>13</v>
      </c>
      <c r="AB24" s="201" t="s">
        <v>14</v>
      </c>
      <c r="AC24" s="165" t="s">
        <v>9</v>
      </c>
      <c r="AD24" s="166" t="s">
        <v>10</v>
      </c>
      <c r="AE24" s="201" t="s">
        <v>13</v>
      </c>
      <c r="AF24" s="201" t="s">
        <v>14</v>
      </c>
      <c r="AG24" s="165" t="s">
        <v>9</v>
      </c>
      <c r="AH24" s="166" t="s">
        <v>10</v>
      </c>
      <c r="AI24" s="201" t="s">
        <v>13</v>
      </c>
      <c r="AJ24" s="201" t="s">
        <v>14</v>
      </c>
      <c r="AK24" s="165" t="s">
        <v>9</v>
      </c>
      <c r="AL24" s="166" t="s">
        <v>10</v>
      </c>
      <c r="AM24" s="201" t="s">
        <v>13</v>
      </c>
      <c r="AN24" s="201" t="s">
        <v>14</v>
      </c>
      <c r="AO24" s="165" t="s">
        <v>9</v>
      </c>
      <c r="AP24" s="166" t="s">
        <v>10</v>
      </c>
    </row>
    <row r="25" spans="1:42" ht="296.25" customHeight="1" x14ac:dyDescent="0.25">
      <c r="A25" s="775" t="s">
        <v>55</v>
      </c>
      <c r="B25" s="775"/>
      <c r="C25" s="775"/>
      <c r="D25" s="775"/>
      <c r="E25" s="775"/>
      <c r="F25" s="775"/>
      <c r="G25" s="775"/>
      <c r="H25" s="775"/>
      <c r="I25" s="775" t="s">
        <v>56</v>
      </c>
      <c r="J25" s="775"/>
      <c r="K25" s="775"/>
      <c r="L25" s="775"/>
      <c r="M25" s="775"/>
      <c r="N25" s="775"/>
      <c r="O25" s="78">
        <v>123</v>
      </c>
      <c r="P25" s="749" t="s">
        <v>57</v>
      </c>
      <c r="Q25" s="750"/>
      <c r="R25" s="751"/>
      <c r="S25" s="86" t="s">
        <v>149</v>
      </c>
      <c r="T25" s="79" t="s">
        <v>58</v>
      </c>
      <c r="U25" s="383">
        <v>1</v>
      </c>
      <c r="V25" s="374">
        <f>'Dirección G. Corporativa'!V30</f>
        <v>100</v>
      </c>
      <c r="W25" s="375"/>
      <c r="X25" s="356">
        <f>W25/V25</f>
        <v>0</v>
      </c>
      <c r="Y25" s="42">
        <f>X25</f>
        <v>0</v>
      </c>
      <c r="AA25" s="182"/>
      <c r="AB25" s="182"/>
      <c r="AC25" s="255" t="e">
        <f>+AB25/AA25</f>
        <v>#DIV/0!</v>
      </c>
      <c r="AD25" s="42" t="e">
        <f>AC25</f>
        <v>#DIV/0!</v>
      </c>
      <c r="AE25" s="376">
        <f>+V25</f>
        <v>100</v>
      </c>
      <c r="AF25" s="182"/>
      <c r="AG25" s="255">
        <f>+AF25/AE25</f>
        <v>0</v>
      </c>
      <c r="AH25" s="42">
        <f>AG25</f>
        <v>0</v>
      </c>
      <c r="AI25" s="182"/>
      <c r="AJ25" s="182"/>
      <c r="AK25" s="255" t="e">
        <f>+AJ25/AI25</f>
        <v>#DIV/0!</v>
      </c>
      <c r="AL25" s="42" t="e">
        <f>AK25</f>
        <v>#DIV/0!</v>
      </c>
      <c r="AM25" s="377"/>
      <c r="AN25" s="182"/>
      <c r="AO25" s="255" t="e">
        <f>+AN25/AM25</f>
        <v>#DIV/0!</v>
      </c>
      <c r="AP25" s="42" t="e">
        <f>AO25</f>
        <v>#DIV/0!</v>
      </c>
    </row>
    <row r="26" spans="1:42" ht="12.75" customHeight="1" x14ac:dyDescent="0.25">
      <c r="A26" s="2"/>
      <c r="B26" s="2"/>
      <c r="C26" s="2"/>
      <c r="D26" s="2"/>
      <c r="E26" s="14"/>
      <c r="F26" s="14"/>
      <c r="G26" s="14"/>
      <c r="H26" s="14"/>
      <c r="I26" s="14"/>
      <c r="J26" s="14"/>
      <c r="K26" s="14"/>
      <c r="L26" s="14"/>
      <c r="M26" s="14"/>
      <c r="N26" s="14"/>
      <c r="O26" s="14"/>
      <c r="P26" s="14"/>
      <c r="Q26" s="14"/>
      <c r="R26" s="14"/>
      <c r="S26" s="84"/>
      <c r="T26" s="14"/>
      <c r="U26" s="14"/>
    </row>
    <row r="27" spans="1:42" ht="12.75" customHeight="1" x14ac:dyDescent="0.25">
      <c r="A27" s="2"/>
      <c r="B27" s="2"/>
      <c r="C27" s="2"/>
      <c r="D27" s="2"/>
      <c r="E27" s="14"/>
      <c r="F27" s="14"/>
      <c r="G27" s="14"/>
      <c r="H27" s="14"/>
      <c r="I27" s="14"/>
      <c r="J27" s="14"/>
      <c r="K27" s="14"/>
      <c r="L27" s="14"/>
      <c r="M27" s="14"/>
      <c r="N27" s="14"/>
      <c r="O27" s="14"/>
      <c r="P27" s="14"/>
      <c r="Q27" s="14"/>
      <c r="R27" s="14"/>
      <c r="S27" s="84"/>
      <c r="T27" s="14"/>
      <c r="U27" s="14"/>
    </row>
    <row r="28" spans="1:42" ht="110.25" customHeight="1" x14ac:dyDescent="0.25">
      <c r="A28" s="671" t="s">
        <v>608</v>
      </c>
      <c r="B28" s="671"/>
      <c r="C28" s="671"/>
      <c r="D28" s="671"/>
      <c r="E28" s="671"/>
      <c r="F28" s="671"/>
      <c r="G28" s="671"/>
      <c r="H28" s="671"/>
      <c r="I28" s="671"/>
      <c r="J28" s="671"/>
      <c r="K28" s="671"/>
      <c r="L28" s="671"/>
      <c r="M28" s="671"/>
      <c r="N28" s="671"/>
      <c r="O28" s="671"/>
      <c r="P28" s="671"/>
      <c r="Q28" s="671"/>
      <c r="R28" s="671"/>
      <c r="S28" s="671"/>
      <c r="T28" s="671"/>
      <c r="U28" s="671"/>
      <c r="V28" s="671"/>
      <c r="W28" s="671"/>
      <c r="X28" s="671"/>
      <c r="Y28" s="671"/>
    </row>
    <row r="29" spans="1:42" s="15" customFormat="1" ht="23.25" customHeight="1" x14ac:dyDescent="0.25">
      <c r="A29" s="5"/>
      <c r="B29" s="5"/>
      <c r="C29" s="5"/>
      <c r="D29" s="5"/>
      <c r="E29" s="5"/>
      <c r="F29" s="5"/>
      <c r="G29" s="5"/>
      <c r="H29" s="5"/>
      <c r="I29" s="5"/>
      <c r="J29" s="5"/>
      <c r="K29" s="5"/>
      <c r="L29" s="5"/>
      <c r="M29" s="5"/>
      <c r="N29" s="5"/>
      <c r="O29" s="5"/>
      <c r="P29" s="5"/>
      <c r="Q29" s="5"/>
      <c r="R29" s="5"/>
      <c r="S29" s="5"/>
      <c r="T29" s="5"/>
      <c r="U29" s="5"/>
    </row>
    <row r="30" spans="1:42" s="15" customFormat="1" ht="92.25" customHeight="1" x14ac:dyDescent="0.25">
      <c r="A30" s="739" t="s">
        <v>59</v>
      </c>
      <c r="B30" s="739"/>
      <c r="C30" s="738" t="s">
        <v>60</v>
      </c>
      <c r="D30" s="738"/>
      <c r="E30" s="738"/>
      <c r="F30" s="738"/>
      <c r="G30" s="738"/>
      <c r="H30" s="738"/>
      <c r="I30" s="738"/>
      <c r="J30" s="738"/>
      <c r="K30" s="738"/>
      <c r="L30" s="738"/>
      <c r="M30" s="738"/>
      <c r="N30" s="738"/>
      <c r="O30" s="738"/>
      <c r="P30" s="738"/>
      <c r="Q30" s="738"/>
      <c r="R30" s="738"/>
      <c r="S30" s="738"/>
      <c r="T30" s="738"/>
      <c r="U30" s="738"/>
      <c r="V30" s="738"/>
      <c r="W30" s="738"/>
      <c r="X30" s="738"/>
      <c r="Y30" s="738"/>
    </row>
    <row r="31" spans="1:42" s="15" customFormat="1" ht="94.5" customHeight="1" x14ac:dyDescent="0.25">
      <c r="A31" s="739" t="s">
        <v>19</v>
      </c>
      <c r="B31" s="739"/>
      <c r="C31" s="738" t="s">
        <v>61</v>
      </c>
      <c r="D31" s="738"/>
      <c r="E31" s="738"/>
      <c r="F31" s="738"/>
      <c r="G31" s="738"/>
      <c r="H31" s="738"/>
      <c r="I31" s="738"/>
      <c r="J31" s="738"/>
      <c r="K31" s="738"/>
      <c r="L31" s="738"/>
      <c r="M31" s="738"/>
      <c r="N31" s="738"/>
      <c r="O31" s="738"/>
      <c r="P31" s="738"/>
      <c r="Q31" s="738"/>
      <c r="R31" s="738"/>
      <c r="S31" s="738"/>
      <c r="T31" s="738"/>
      <c r="U31" s="738"/>
      <c r="V31" s="738"/>
      <c r="W31" s="738"/>
      <c r="X31" s="738"/>
      <c r="Y31" s="738"/>
    </row>
    <row r="32" spans="1:42" s="15" customFormat="1" ht="159.75" customHeight="1" x14ac:dyDescent="0.25">
      <c r="A32" s="739" t="s">
        <v>62</v>
      </c>
      <c r="B32" s="739"/>
      <c r="C32" s="738" t="s">
        <v>63</v>
      </c>
      <c r="D32" s="738"/>
      <c r="E32" s="738"/>
      <c r="F32" s="738"/>
      <c r="G32" s="738"/>
      <c r="H32" s="738"/>
      <c r="I32" s="738"/>
      <c r="J32" s="738"/>
      <c r="K32" s="738"/>
      <c r="L32" s="738"/>
      <c r="M32" s="738"/>
      <c r="N32" s="738"/>
      <c r="O32" s="738"/>
      <c r="P32" s="738"/>
      <c r="Q32" s="738"/>
      <c r="R32" s="738"/>
      <c r="S32" s="738"/>
      <c r="T32" s="738"/>
      <c r="U32" s="738"/>
      <c r="V32" s="738"/>
      <c r="W32" s="738"/>
      <c r="X32" s="738"/>
      <c r="Y32" s="738"/>
      <c r="AA32" s="644" t="s">
        <v>1252</v>
      </c>
      <c r="AB32" s="645"/>
      <c r="AC32" s="645"/>
      <c r="AD32" s="645"/>
      <c r="AE32" s="645"/>
      <c r="AF32" s="645"/>
      <c r="AG32" s="645"/>
      <c r="AH32" s="645"/>
      <c r="AI32" s="645"/>
      <c r="AJ32" s="645"/>
      <c r="AK32" s="645"/>
      <c r="AL32" s="645"/>
      <c r="AM32" s="645"/>
      <c r="AN32" s="645"/>
      <c r="AO32" s="645"/>
      <c r="AP32" s="646"/>
    </row>
    <row r="33" spans="1:42" s="15" customFormat="1" ht="17.25" customHeight="1" x14ac:dyDescent="0.25">
      <c r="A33" s="5"/>
      <c r="B33" s="5"/>
      <c r="C33" s="5"/>
      <c r="D33" s="5"/>
      <c r="E33" s="5"/>
      <c r="F33" s="5"/>
      <c r="G33" s="5"/>
      <c r="H33" s="5"/>
      <c r="I33" s="5"/>
      <c r="J33" s="5"/>
      <c r="K33" s="5"/>
      <c r="L33" s="5"/>
      <c r="M33" s="5"/>
      <c r="N33" s="5"/>
      <c r="O33" s="5"/>
      <c r="P33" s="5"/>
      <c r="Q33" s="5"/>
      <c r="R33" s="5"/>
      <c r="S33" s="5"/>
      <c r="T33" s="5"/>
      <c r="U33" s="5"/>
      <c r="AA33" s="46"/>
      <c r="AB33" s="46"/>
      <c r="AC33" s="46"/>
      <c r="AD33" s="46"/>
      <c r="AE33" s="46"/>
      <c r="AF33" s="46"/>
      <c r="AG33" s="46"/>
      <c r="AH33" s="46"/>
      <c r="AI33" s="46"/>
      <c r="AJ33" s="46"/>
      <c r="AK33" s="46"/>
      <c r="AL33" s="46"/>
      <c r="AM33" s="46"/>
      <c r="AN33" s="46"/>
      <c r="AO33" s="46"/>
      <c r="AP33" s="46"/>
    </row>
    <row r="34" spans="1:42" ht="72.75" customHeight="1" x14ac:dyDescent="0.25">
      <c r="A34" s="672" t="s">
        <v>20</v>
      </c>
      <c r="B34" s="672" t="s">
        <v>21</v>
      </c>
      <c r="C34" s="672"/>
      <c r="D34" s="672" t="s">
        <v>587</v>
      </c>
      <c r="E34" s="672" t="s">
        <v>69</v>
      </c>
      <c r="F34" s="672"/>
      <c r="G34" s="672"/>
      <c r="H34" s="672"/>
      <c r="I34" s="672" t="s">
        <v>583</v>
      </c>
      <c r="J34" s="672"/>
      <c r="K34" s="672"/>
      <c r="L34" s="680" t="s">
        <v>620</v>
      </c>
      <c r="M34" s="680"/>
      <c r="N34" s="680"/>
      <c r="O34" s="680" t="s">
        <v>96</v>
      </c>
      <c r="P34" s="691" t="s">
        <v>23</v>
      </c>
      <c r="Q34" s="691"/>
      <c r="R34" s="691"/>
      <c r="S34" s="691" t="s">
        <v>148</v>
      </c>
      <c r="T34" s="692" t="s">
        <v>7</v>
      </c>
      <c r="U34" s="779" t="s">
        <v>1311</v>
      </c>
      <c r="V34" s="590">
        <v>2020</v>
      </c>
      <c r="W34" s="590"/>
      <c r="X34" s="590"/>
      <c r="Y34" s="590"/>
      <c r="AA34" s="590" t="s">
        <v>1253</v>
      </c>
      <c r="AB34" s="590"/>
      <c r="AC34" s="590"/>
      <c r="AD34" s="590"/>
      <c r="AE34" s="590" t="s">
        <v>1254</v>
      </c>
      <c r="AF34" s="590"/>
      <c r="AG34" s="590"/>
      <c r="AH34" s="590"/>
      <c r="AI34" s="590" t="s">
        <v>1255</v>
      </c>
      <c r="AJ34" s="590"/>
      <c r="AK34" s="590"/>
      <c r="AL34" s="590"/>
      <c r="AM34" s="590" t="s">
        <v>1256</v>
      </c>
      <c r="AN34" s="590"/>
      <c r="AO34" s="590"/>
      <c r="AP34" s="590"/>
    </row>
    <row r="35" spans="1:42" ht="140.25" customHeight="1" x14ac:dyDescent="0.25">
      <c r="A35" s="672"/>
      <c r="B35" s="672"/>
      <c r="C35" s="672"/>
      <c r="D35" s="672"/>
      <c r="E35" s="672"/>
      <c r="F35" s="672"/>
      <c r="G35" s="672"/>
      <c r="H35" s="672"/>
      <c r="I35" s="672"/>
      <c r="J35" s="672"/>
      <c r="K35" s="672"/>
      <c r="L35" s="680"/>
      <c r="M35" s="680"/>
      <c r="N35" s="680"/>
      <c r="O35" s="680"/>
      <c r="P35" s="691"/>
      <c r="Q35" s="691"/>
      <c r="R35" s="691"/>
      <c r="S35" s="691"/>
      <c r="T35" s="692"/>
      <c r="U35" s="779"/>
      <c r="V35" s="164" t="s">
        <v>11</v>
      </c>
      <c r="W35" s="164" t="s">
        <v>12</v>
      </c>
      <c r="X35" s="165" t="s">
        <v>9</v>
      </c>
      <c r="Y35" s="166" t="s">
        <v>10</v>
      </c>
      <c r="AA35" s="201" t="s">
        <v>13</v>
      </c>
      <c r="AB35" s="201" t="s">
        <v>14</v>
      </c>
      <c r="AC35" s="165" t="s">
        <v>9</v>
      </c>
      <c r="AD35" s="166" t="s">
        <v>10</v>
      </c>
      <c r="AE35" s="201" t="s">
        <v>13</v>
      </c>
      <c r="AF35" s="201" t="s">
        <v>14</v>
      </c>
      <c r="AG35" s="165" t="s">
        <v>9</v>
      </c>
      <c r="AH35" s="166" t="s">
        <v>10</v>
      </c>
      <c r="AI35" s="201" t="s">
        <v>13</v>
      </c>
      <c r="AJ35" s="201" t="s">
        <v>14</v>
      </c>
      <c r="AK35" s="165" t="s">
        <v>9</v>
      </c>
      <c r="AL35" s="166" t="s">
        <v>10</v>
      </c>
      <c r="AM35" s="201" t="s">
        <v>13</v>
      </c>
      <c r="AN35" s="201" t="s">
        <v>14</v>
      </c>
      <c r="AO35" s="165" t="s">
        <v>9</v>
      </c>
      <c r="AP35" s="166" t="s">
        <v>10</v>
      </c>
    </row>
    <row r="36" spans="1:42" ht="348.75" customHeight="1" x14ac:dyDescent="0.25">
      <c r="A36" s="388" t="s">
        <v>668</v>
      </c>
      <c r="B36" s="780" t="s">
        <v>315</v>
      </c>
      <c r="C36" s="781"/>
      <c r="D36" s="389" t="s">
        <v>76</v>
      </c>
      <c r="E36" s="780" t="s">
        <v>669</v>
      </c>
      <c r="F36" s="782"/>
      <c r="G36" s="782"/>
      <c r="H36" s="781"/>
      <c r="I36" s="780" t="s">
        <v>80</v>
      </c>
      <c r="J36" s="782"/>
      <c r="K36" s="781"/>
      <c r="L36" s="772" t="s">
        <v>721</v>
      </c>
      <c r="M36" s="773"/>
      <c r="N36" s="774"/>
      <c r="O36" s="388" t="s">
        <v>670</v>
      </c>
      <c r="P36" s="776" t="s">
        <v>102</v>
      </c>
      <c r="Q36" s="777"/>
      <c r="R36" s="778"/>
      <c r="S36" s="93" t="s">
        <v>149</v>
      </c>
      <c r="T36" s="80" t="s">
        <v>58</v>
      </c>
      <c r="U36" s="6" t="s">
        <v>1189</v>
      </c>
      <c r="V36" s="170">
        <v>1</v>
      </c>
      <c r="W36" s="170"/>
      <c r="X36" s="356">
        <f>W36/V36</f>
        <v>0</v>
      </c>
      <c r="Y36" s="42">
        <f>X36</f>
        <v>0</v>
      </c>
      <c r="AA36" s="182"/>
      <c r="AB36" s="182"/>
      <c r="AC36" s="255" t="e">
        <f>+AB36/AA36</f>
        <v>#DIV/0!</v>
      </c>
      <c r="AD36" s="42" t="e">
        <f>AC36</f>
        <v>#DIV/0!</v>
      </c>
      <c r="AE36" s="182"/>
      <c r="AF36" s="182"/>
      <c r="AG36" s="255" t="e">
        <f>+AF36/AE36</f>
        <v>#DIV/0!</v>
      </c>
      <c r="AH36" s="42" t="e">
        <f>AG36</f>
        <v>#DIV/0!</v>
      </c>
      <c r="AI36" s="182"/>
      <c r="AJ36" s="182"/>
      <c r="AK36" s="255" t="e">
        <f>+AJ36/AI36</f>
        <v>#DIV/0!</v>
      </c>
      <c r="AL36" s="42" t="e">
        <f>AK36</f>
        <v>#DIV/0!</v>
      </c>
      <c r="AM36" s="170">
        <f>+V36</f>
        <v>1</v>
      </c>
      <c r="AN36" s="182"/>
      <c r="AO36" s="255">
        <f>+AN36/AM36</f>
        <v>0</v>
      </c>
      <c r="AP36" s="42">
        <f>AO36</f>
        <v>0</v>
      </c>
    </row>
    <row r="37" spans="1:42" ht="348.75" customHeight="1" x14ac:dyDescent="0.25">
      <c r="A37" s="388" t="s">
        <v>668</v>
      </c>
      <c r="B37" s="780" t="s">
        <v>315</v>
      </c>
      <c r="C37" s="781"/>
      <c r="D37" s="389" t="s">
        <v>76</v>
      </c>
      <c r="E37" s="780" t="s">
        <v>669</v>
      </c>
      <c r="F37" s="782"/>
      <c r="G37" s="782"/>
      <c r="H37" s="781"/>
      <c r="I37" s="780" t="s">
        <v>80</v>
      </c>
      <c r="J37" s="782"/>
      <c r="K37" s="781"/>
      <c r="L37" s="772" t="s">
        <v>721</v>
      </c>
      <c r="M37" s="773"/>
      <c r="N37" s="774"/>
      <c r="O37" s="388" t="s">
        <v>670</v>
      </c>
      <c r="P37" s="776" t="s">
        <v>103</v>
      </c>
      <c r="Q37" s="777"/>
      <c r="R37" s="778"/>
      <c r="S37" s="93" t="s">
        <v>788</v>
      </c>
      <c r="T37" s="80" t="s">
        <v>58</v>
      </c>
      <c r="U37" s="6" t="s">
        <v>1189</v>
      </c>
      <c r="V37" s="170">
        <v>1</v>
      </c>
      <c r="W37" s="170"/>
      <c r="X37" s="356">
        <f>W37/V37</f>
        <v>0</v>
      </c>
      <c r="Y37" s="42">
        <f>X37</f>
        <v>0</v>
      </c>
      <c r="AA37" s="182"/>
      <c r="AB37" s="182"/>
      <c r="AC37" s="255" t="e">
        <f>+AB37/AA37</f>
        <v>#DIV/0!</v>
      </c>
      <c r="AD37" s="42" t="e">
        <f>AC37</f>
        <v>#DIV/0!</v>
      </c>
      <c r="AE37" s="182"/>
      <c r="AF37" s="182"/>
      <c r="AG37" s="255" t="e">
        <f>+AF37/AE37</f>
        <v>#DIV/0!</v>
      </c>
      <c r="AH37" s="42" t="e">
        <f>AG37</f>
        <v>#DIV/0!</v>
      </c>
      <c r="AI37" s="182"/>
      <c r="AJ37" s="182"/>
      <c r="AK37" s="255" t="e">
        <f>+AJ37/AI37</f>
        <v>#DIV/0!</v>
      </c>
      <c r="AL37" s="42" t="e">
        <f>AK37</f>
        <v>#DIV/0!</v>
      </c>
      <c r="AM37" s="170">
        <f>+V37</f>
        <v>1</v>
      </c>
      <c r="AN37" s="182"/>
      <c r="AO37" s="255">
        <f>+AN37/AM37</f>
        <v>0</v>
      </c>
      <c r="AP37" s="42">
        <f>AO37</f>
        <v>0</v>
      </c>
    </row>
    <row r="38" spans="1:42" ht="348.75" customHeight="1" x14ac:dyDescent="0.25">
      <c r="A38" s="187" t="s">
        <v>668</v>
      </c>
      <c r="B38" s="780" t="s">
        <v>315</v>
      </c>
      <c r="C38" s="781"/>
      <c r="D38" s="98" t="s">
        <v>76</v>
      </c>
      <c r="E38" s="780" t="s">
        <v>671</v>
      </c>
      <c r="F38" s="782"/>
      <c r="G38" s="782"/>
      <c r="H38" s="781"/>
      <c r="I38" s="780" t="s">
        <v>80</v>
      </c>
      <c r="J38" s="782"/>
      <c r="K38" s="781"/>
      <c r="L38" s="783" t="s">
        <v>672</v>
      </c>
      <c r="M38" s="784"/>
      <c r="N38" s="785"/>
      <c r="O38" s="547" t="s">
        <v>673</v>
      </c>
      <c r="P38" s="776" t="s">
        <v>103</v>
      </c>
      <c r="Q38" s="777"/>
      <c r="R38" s="778"/>
      <c r="S38" s="93" t="s">
        <v>788</v>
      </c>
      <c r="T38" s="80" t="s">
        <v>58</v>
      </c>
      <c r="U38" s="6" t="s">
        <v>1189</v>
      </c>
      <c r="V38" s="170">
        <v>1</v>
      </c>
      <c r="W38" s="170"/>
      <c r="X38" s="356">
        <f>W38/V38</f>
        <v>0</v>
      </c>
      <c r="Y38" s="42">
        <f>X38</f>
        <v>0</v>
      </c>
      <c r="AA38" s="182"/>
      <c r="AB38" s="182"/>
      <c r="AC38" s="255" t="e">
        <f>+AB38/AA38</f>
        <v>#DIV/0!</v>
      </c>
      <c r="AD38" s="42" t="e">
        <f>AC38</f>
        <v>#DIV/0!</v>
      </c>
      <c r="AE38" s="182"/>
      <c r="AF38" s="182"/>
      <c r="AG38" s="255" t="e">
        <f>+AF38/AE38</f>
        <v>#DIV/0!</v>
      </c>
      <c r="AH38" s="42" t="e">
        <f>AG38</f>
        <v>#DIV/0!</v>
      </c>
      <c r="AI38" s="182"/>
      <c r="AJ38" s="182"/>
      <c r="AK38" s="255" t="e">
        <f>+AJ38/AI38</f>
        <v>#DIV/0!</v>
      </c>
      <c r="AL38" s="42" t="e">
        <f>AK38</f>
        <v>#DIV/0!</v>
      </c>
      <c r="AM38" s="170">
        <f>+V38</f>
        <v>1</v>
      </c>
      <c r="AN38" s="182"/>
      <c r="AO38" s="255">
        <f>+AN38/AM38</f>
        <v>0</v>
      </c>
      <c r="AP38" s="42">
        <f>AO38</f>
        <v>0</v>
      </c>
    </row>
    <row r="39" spans="1:42" ht="204" hidden="1" customHeight="1" x14ac:dyDescent="0.25">
      <c r="A39" s="786"/>
      <c r="B39" s="787"/>
      <c r="C39" s="788"/>
      <c r="D39" s="789"/>
      <c r="E39" s="789"/>
      <c r="F39" s="790"/>
      <c r="G39" s="788"/>
      <c r="H39" s="789"/>
      <c r="I39" s="790"/>
      <c r="J39" s="788"/>
      <c r="K39" s="789"/>
      <c r="L39" s="790"/>
      <c r="M39" s="8"/>
      <c r="N39" s="8"/>
      <c r="O39" s="8"/>
      <c r="P39" s="791"/>
      <c r="Q39" s="791"/>
      <c r="R39" s="791"/>
      <c r="S39" s="791"/>
      <c r="T39" s="236"/>
      <c r="U39" s="237"/>
      <c r="AA39" s="793" t="s">
        <v>73</v>
      </c>
      <c r="AB39" s="793"/>
    </row>
    <row r="40" spans="1:42" x14ac:dyDescent="0.25">
      <c r="A40" s="40"/>
      <c r="B40" s="40"/>
      <c r="C40" s="40"/>
      <c r="D40" s="40"/>
      <c r="E40" s="40"/>
      <c r="F40" s="40"/>
      <c r="G40" s="40"/>
      <c r="H40" s="40"/>
      <c r="I40" s="40"/>
      <c r="J40" s="40"/>
      <c r="K40" s="40"/>
      <c r="L40" s="40"/>
      <c r="M40" s="40"/>
      <c r="N40" s="40"/>
      <c r="O40" s="40"/>
      <c r="P40" s="40"/>
      <c r="Q40" s="40"/>
      <c r="R40" s="40"/>
      <c r="S40" s="85"/>
      <c r="T40" s="40"/>
      <c r="U40" s="40"/>
    </row>
    <row r="42" spans="1:42" ht="96.75" customHeight="1" x14ac:dyDescent="0.25">
      <c r="A42" s="596" t="s">
        <v>613</v>
      </c>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AA42" s="644" t="s">
        <v>1252</v>
      </c>
      <c r="AB42" s="645"/>
      <c r="AC42" s="645"/>
      <c r="AD42" s="645"/>
      <c r="AE42" s="645"/>
      <c r="AF42" s="645"/>
      <c r="AG42" s="645"/>
      <c r="AH42" s="645"/>
      <c r="AI42" s="645"/>
      <c r="AJ42" s="645"/>
      <c r="AK42" s="645"/>
      <c r="AL42" s="645"/>
      <c r="AM42" s="645"/>
      <c r="AN42" s="645"/>
      <c r="AO42" s="645"/>
      <c r="AP42" s="646"/>
    </row>
    <row r="43" spans="1:42" s="45" customFormat="1" x14ac:dyDescent="0.25">
      <c r="A43" s="9"/>
      <c r="B43" s="9"/>
      <c r="C43" s="9"/>
      <c r="D43" s="9"/>
      <c r="E43" s="9"/>
      <c r="F43" s="9"/>
      <c r="G43" s="9"/>
      <c r="H43" s="9"/>
      <c r="I43" s="9"/>
      <c r="J43" s="9"/>
      <c r="K43" s="9"/>
      <c r="L43" s="9"/>
      <c r="M43" s="9"/>
      <c r="N43" s="9"/>
      <c r="O43" s="9"/>
      <c r="P43" s="9"/>
      <c r="Q43" s="9"/>
      <c r="R43" s="9"/>
      <c r="S43" s="87"/>
      <c r="T43" s="9"/>
      <c r="U43" s="9"/>
      <c r="AA43" s="46"/>
      <c r="AB43" s="46"/>
      <c r="AC43" s="46"/>
      <c r="AD43" s="46"/>
      <c r="AE43" s="46"/>
      <c r="AF43" s="46"/>
      <c r="AG43" s="46"/>
      <c r="AH43" s="46"/>
      <c r="AI43" s="46"/>
      <c r="AJ43" s="46"/>
      <c r="AK43" s="46"/>
      <c r="AL43" s="46"/>
      <c r="AM43" s="46"/>
      <c r="AN43" s="46"/>
      <c r="AO43" s="46"/>
      <c r="AP43" s="46"/>
    </row>
    <row r="44" spans="1:42" s="28" customFormat="1" ht="120" customHeight="1" x14ac:dyDescent="0.25">
      <c r="A44" s="794" t="s">
        <v>22</v>
      </c>
      <c r="B44" s="659" t="s">
        <v>81</v>
      </c>
      <c r="C44" s="659"/>
      <c r="D44" s="715" t="s">
        <v>108</v>
      </c>
      <c r="E44" s="715" t="s">
        <v>93</v>
      </c>
      <c r="F44" s="715" t="s">
        <v>85</v>
      </c>
      <c r="G44" s="715"/>
      <c r="H44" s="702" t="s">
        <v>26</v>
      </c>
      <c r="I44" s="703"/>
      <c r="J44" s="704"/>
      <c r="K44" s="715" t="s">
        <v>82</v>
      </c>
      <c r="L44" s="715" t="s">
        <v>83</v>
      </c>
      <c r="M44" s="715" t="s">
        <v>28</v>
      </c>
      <c r="N44" s="591" t="s">
        <v>104</v>
      </c>
      <c r="O44" s="591" t="s">
        <v>105</v>
      </c>
      <c r="P44" s="696" t="s">
        <v>106</v>
      </c>
      <c r="Q44" s="697"/>
      <c r="R44" s="698"/>
      <c r="S44" s="709" t="s">
        <v>148</v>
      </c>
      <c r="T44" s="692" t="s">
        <v>7</v>
      </c>
      <c r="U44" s="792" t="s">
        <v>1311</v>
      </c>
      <c r="V44" s="770">
        <v>2020</v>
      </c>
      <c r="W44" s="770"/>
      <c r="X44" s="770"/>
      <c r="Y44" s="770"/>
      <c r="AA44" s="590" t="s">
        <v>1253</v>
      </c>
      <c r="AB44" s="590"/>
      <c r="AC44" s="590"/>
      <c r="AD44" s="590"/>
      <c r="AE44" s="590" t="s">
        <v>1254</v>
      </c>
      <c r="AF44" s="590"/>
      <c r="AG44" s="590"/>
      <c r="AH44" s="590"/>
      <c r="AI44" s="590" t="s">
        <v>1255</v>
      </c>
      <c r="AJ44" s="590"/>
      <c r="AK44" s="590"/>
      <c r="AL44" s="590"/>
      <c r="AM44" s="590" t="s">
        <v>1256</v>
      </c>
      <c r="AN44" s="590"/>
      <c r="AO44" s="590"/>
      <c r="AP44" s="590"/>
    </row>
    <row r="45" spans="1:42" s="28" customFormat="1" ht="78.75" customHeight="1" x14ac:dyDescent="0.25">
      <c r="A45" s="795"/>
      <c r="B45" s="659"/>
      <c r="C45" s="659"/>
      <c r="D45" s="715"/>
      <c r="E45" s="715"/>
      <c r="F45" s="715"/>
      <c r="G45" s="715"/>
      <c r="H45" s="705"/>
      <c r="I45" s="706"/>
      <c r="J45" s="707"/>
      <c r="K45" s="715"/>
      <c r="L45" s="715"/>
      <c r="M45" s="715"/>
      <c r="N45" s="591"/>
      <c r="O45" s="591"/>
      <c r="P45" s="699"/>
      <c r="Q45" s="700"/>
      <c r="R45" s="701"/>
      <c r="S45" s="710"/>
      <c r="T45" s="692"/>
      <c r="U45" s="792"/>
      <c r="V45" s="164" t="s">
        <v>11</v>
      </c>
      <c r="W45" s="164" t="s">
        <v>12</v>
      </c>
      <c r="X45" s="165" t="s">
        <v>9</v>
      </c>
      <c r="Y45" s="166" t="s">
        <v>10</v>
      </c>
      <c r="AA45" s="201" t="s">
        <v>13</v>
      </c>
      <c r="AB45" s="201" t="s">
        <v>14</v>
      </c>
      <c r="AC45" s="165" t="s">
        <v>9</v>
      </c>
      <c r="AD45" s="166" t="s">
        <v>10</v>
      </c>
      <c r="AE45" s="201" t="s">
        <v>13</v>
      </c>
      <c r="AF45" s="201" t="s">
        <v>14</v>
      </c>
      <c r="AG45" s="165" t="s">
        <v>9</v>
      </c>
      <c r="AH45" s="166" t="s">
        <v>10</v>
      </c>
      <c r="AI45" s="201" t="s">
        <v>13</v>
      </c>
      <c r="AJ45" s="201" t="s">
        <v>14</v>
      </c>
      <c r="AK45" s="165" t="s">
        <v>9</v>
      </c>
      <c r="AL45" s="166" t="s">
        <v>10</v>
      </c>
      <c r="AM45" s="201" t="s">
        <v>13</v>
      </c>
      <c r="AN45" s="201" t="s">
        <v>14</v>
      </c>
      <c r="AO45" s="165" t="s">
        <v>9</v>
      </c>
      <c r="AP45" s="166" t="s">
        <v>10</v>
      </c>
    </row>
    <row r="46" spans="1:42" s="49" customFormat="1" ht="289.5" customHeight="1" x14ac:dyDescent="0.25">
      <c r="A46" s="173" t="s">
        <v>76</v>
      </c>
      <c r="B46" s="796" t="s">
        <v>84</v>
      </c>
      <c r="C46" s="797"/>
      <c r="D46" s="188" t="str">
        <f>+Hoja1!D131</f>
        <v>Fortalecimiento y formalización de organizaciones y agentes del sector</v>
      </c>
      <c r="E46" s="103" t="s">
        <v>49</v>
      </c>
      <c r="F46" s="798" t="s">
        <v>146</v>
      </c>
      <c r="G46" s="799"/>
      <c r="H46" s="800" t="str">
        <f>+Hoja1!H131</f>
        <v>Prestar los servicios profesionales para apoyar jurídicamente a la Dirección de Personas Jurídicas en el desarrollo de las actuaciones administrativas, acciones y actividades que involucra la inspección, vigilancia y control de las entidades sin ánimo de lucro con fines culturales, recreativos y deportivos de competencia de la SCRD.</v>
      </c>
      <c r="I46" s="801"/>
      <c r="J46" s="802"/>
      <c r="K46" s="260">
        <v>43857</v>
      </c>
      <c r="L46" s="260">
        <f>+K46+340</f>
        <v>44197</v>
      </c>
      <c r="M46" s="333" t="s">
        <v>1262</v>
      </c>
      <c r="N46" s="474">
        <f>+Hoja1!F131</f>
        <v>64264000</v>
      </c>
      <c r="O46" s="474"/>
      <c r="P46" s="803" t="s">
        <v>107</v>
      </c>
      <c r="Q46" s="804"/>
      <c r="R46" s="805"/>
      <c r="S46" s="93" t="s">
        <v>151</v>
      </c>
      <c r="T46" s="80" t="s">
        <v>58</v>
      </c>
      <c r="U46" s="51">
        <v>1</v>
      </c>
      <c r="V46" s="333">
        <v>100</v>
      </c>
      <c r="W46" s="399"/>
      <c r="X46" s="400">
        <f t="shared" ref="X46:X53" si="0">W46/V46</f>
        <v>0</v>
      </c>
      <c r="Y46" s="42">
        <f t="shared" ref="Y46:Y53" si="1">X46</f>
        <v>0</v>
      </c>
      <c r="AA46" s="358"/>
      <c r="AB46" s="358"/>
      <c r="AC46" s="400" t="e">
        <f t="shared" ref="AC46:AC53" si="2">AB46/AA46</f>
        <v>#DIV/0!</v>
      </c>
      <c r="AD46" s="42" t="e">
        <f t="shared" ref="AD46:AD53" si="3">AC46</f>
        <v>#DIV/0!</v>
      </c>
      <c r="AE46" s="182"/>
      <c r="AF46" s="182"/>
      <c r="AG46" s="400" t="e">
        <f t="shared" ref="AG46:AG53" si="4">AF46/AE46</f>
        <v>#DIV/0!</v>
      </c>
      <c r="AH46" s="42" t="e">
        <f t="shared" ref="AH46:AH53" si="5">AG46</f>
        <v>#DIV/0!</v>
      </c>
      <c r="AI46" s="182"/>
      <c r="AJ46" s="182"/>
      <c r="AK46" s="400" t="e">
        <f t="shared" ref="AK46:AK53" si="6">AJ46/AI46</f>
        <v>#DIV/0!</v>
      </c>
      <c r="AL46" s="42" t="e">
        <f t="shared" ref="AL46:AL53" si="7">AK46</f>
        <v>#DIV/0!</v>
      </c>
      <c r="AM46" s="182">
        <f t="shared" ref="AM46:AM53" si="8">+V46</f>
        <v>100</v>
      </c>
      <c r="AN46" s="182"/>
      <c r="AO46" s="400">
        <f t="shared" ref="AO46:AO53" si="9">AN46/AM46</f>
        <v>0</v>
      </c>
      <c r="AP46" s="42">
        <f t="shared" ref="AP46:AP53" si="10">AO46</f>
        <v>0</v>
      </c>
    </row>
    <row r="47" spans="1:42" s="49" customFormat="1" ht="248.25" customHeight="1" x14ac:dyDescent="0.25">
      <c r="A47" s="173" t="s">
        <v>76</v>
      </c>
      <c r="B47" s="796" t="s">
        <v>84</v>
      </c>
      <c r="C47" s="797"/>
      <c r="D47" s="188" t="s">
        <v>90</v>
      </c>
      <c r="E47" s="103" t="s">
        <v>49</v>
      </c>
      <c r="F47" s="798" t="s">
        <v>146</v>
      </c>
      <c r="G47" s="799"/>
      <c r="H47" s="800" t="str">
        <f>+Hoja1!H132</f>
        <v>Prestar los servicios profesionales para apoyar jurídicamente a la Dirección de Personas Jurídicas en el desarrollo de las actuaciones administrativas, acciones y gestiones relacionadas con la función registral de los organismos deportivos y recreativos vinculados al Sistema Nacional del Deporte, así como,  de aquellas que involucra el ejercicio de la función de inspección, vigilancia y control de las entidades sin ánimo de lucro, de competencia de la SCRD.</v>
      </c>
      <c r="I47" s="801"/>
      <c r="J47" s="802"/>
      <c r="K47" s="260">
        <v>43857</v>
      </c>
      <c r="L47" s="260">
        <f>+K47+340</f>
        <v>44197</v>
      </c>
      <c r="M47" s="333" t="s">
        <v>1262</v>
      </c>
      <c r="N47" s="474">
        <f>+Hoja1!F132</f>
        <v>78260000</v>
      </c>
      <c r="O47" s="474"/>
      <c r="P47" s="803" t="s">
        <v>107</v>
      </c>
      <c r="Q47" s="804"/>
      <c r="R47" s="805"/>
      <c r="S47" s="93" t="s">
        <v>151</v>
      </c>
      <c r="T47" s="80" t="s">
        <v>58</v>
      </c>
      <c r="U47" s="51">
        <v>1</v>
      </c>
      <c r="V47" s="333">
        <v>100</v>
      </c>
      <c r="W47" s="399"/>
      <c r="X47" s="400">
        <f t="shared" si="0"/>
        <v>0</v>
      </c>
      <c r="Y47" s="42">
        <f t="shared" si="1"/>
        <v>0</v>
      </c>
      <c r="AA47" s="358"/>
      <c r="AB47" s="358"/>
      <c r="AC47" s="400" t="e">
        <f t="shared" si="2"/>
        <v>#DIV/0!</v>
      </c>
      <c r="AD47" s="42" t="e">
        <f t="shared" si="3"/>
        <v>#DIV/0!</v>
      </c>
      <c r="AE47" s="182"/>
      <c r="AF47" s="182"/>
      <c r="AG47" s="400" t="e">
        <f t="shared" si="4"/>
        <v>#DIV/0!</v>
      </c>
      <c r="AH47" s="42" t="e">
        <f t="shared" si="5"/>
        <v>#DIV/0!</v>
      </c>
      <c r="AI47" s="182"/>
      <c r="AJ47" s="182"/>
      <c r="AK47" s="400" t="e">
        <f t="shared" si="6"/>
        <v>#DIV/0!</v>
      </c>
      <c r="AL47" s="42" t="e">
        <f t="shared" si="7"/>
        <v>#DIV/0!</v>
      </c>
      <c r="AM47" s="182">
        <f t="shared" si="8"/>
        <v>100</v>
      </c>
      <c r="AN47" s="182"/>
      <c r="AO47" s="400">
        <f t="shared" si="9"/>
        <v>0</v>
      </c>
      <c r="AP47" s="42">
        <f t="shared" si="10"/>
        <v>0</v>
      </c>
    </row>
    <row r="48" spans="1:42" s="49" customFormat="1" ht="248.25" customHeight="1" x14ac:dyDescent="0.25">
      <c r="A48" s="173" t="s">
        <v>76</v>
      </c>
      <c r="B48" s="796" t="s">
        <v>84</v>
      </c>
      <c r="C48" s="797"/>
      <c r="D48" s="188" t="s">
        <v>90</v>
      </c>
      <c r="E48" s="103" t="s">
        <v>49</v>
      </c>
      <c r="F48" s="798" t="s">
        <v>146</v>
      </c>
      <c r="G48" s="799"/>
      <c r="H48" s="800" t="str">
        <f>+Hoja1!H133</f>
        <v>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v>
      </c>
      <c r="I48" s="801"/>
      <c r="J48" s="802"/>
      <c r="K48" s="260">
        <v>43857</v>
      </c>
      <c r="L48" s="260">
        <f>+K48+342</f>
        <v>44199</v>
      </c>
      <c r="M48" s="333" t="s">
        <v>1262</v>
      </c>
      <c r="N48" s="474">
        <f>+Hoja1!F133</f>
        <v>50518000</v>
      </c>
      <c r="O48" s="474"/>
      <c r="P48" s="803" t="s">
        <v>107</v>
      </c>
      <c r="Q48" s="804"/>
      <c r="R48" s="805"/>
      <c r="S48" s="93" t="s">
        <v>151</v>
      </c>
      <c r="T48" s="80" t="s">
        <v>58</v>
      </c>
      <c r="U48" s="51">
        <v>1</v>
      </c>
      <c r="V48" s="333">
        <v>100</v>
      </c>
      <c r="W48" s="399"/>
      <c r="X48" s="400">
        <f t="shared" si="0"/>
        <v>0</v>
      </c>
      <c r="Y48" s="42">
        <f t="shared" si="1"/>
        <v>0</v>
      </c>
      <c r="AA48" s="358"/>
      <c r="AB48" s="358"/>
      <c r="AC48" s="400" t="e">
        <f t="shared" si="2"/>
        <v>#DIV/0!</v>
      </c>
      <c r="AD48" s="42" t="e">
        <f t="shared" si="3"/>
        <v>#DIV/0!</v>
      </c>
      <c r="AE48" s="182"/>
      <c r="AF48" s="182"/>
      <c r="AG48" s="400" t="e">
        <f t="shared" si="4"/>
        <v>#DIV/0!</v>
      </c>
      <c r="AH48" s="42" t="e">
        <f t="shared" si="5"/>
        <v>#DIV/0!</v>
      </c>
      <c r="AI48" s="182"/>
      <c r="AJ48" s="182"/>
      <c r="AK48" s="400" t="e">
        <f t="shared" si="6"/>
        <v>#DIV/0!</v>
      </c>
      <c r="AL48" s="42" t="e">
        <f t="shared" si="7"/>
        <v>#DIV/0!</v>
      </c>
      <c r="AM48" s="182">
        <f t="shared" si="8"/>
        <v>100</v>
      </c>
      <c r="AN48" s="182"/>
      <c r="AO48" s="400">
        <f t="shared" si="9"/>
        <v>0</v>
      </c>
      <c r="AP48" s="42">
        <f t="shared" si="10"/>
        <v>0</v>
      </c>
    </row>
    <row r="49" spans="1:53" s="49" customFormat="1" ht="248.25" customHeight="1" x14ac:dyDescent="0.25">
      <c r="A49" s="173" t="s">
        <v>76</v>
      </c>
      <c r="B49" s="796" t="s">
        <v>84</v>
      </c>
      <c r="C49" s="797"/>
      <c r="D49" s="188" t="s">
        <v>90</v>
      </c>
      <c r="E49" s="103" t="s">
        <v>49</v>
      </c>
      <c r="F49" s="798" t="s">
        <v>146</v>
      </c>
      <c r="G49" s="799"/>
      <c r="H49" s="800" t="str">
        <f>+Hoja1!H134</f>
        <v>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v>
      </c>
      <c r="I49" s="801"/>
      <c r="J49" s="802"/>
      <c r="K49" s="260">
        <v>43857</v>
      </c>
      <c r="L49" s="260">
        <f>+K49+340</f>
        <v>44197</v>
      </c>
      <c r="M49" s="333" t="s">
        <v>1262</v>
      </c>
      <c r="N49" s="474">
        <f>+Hoja1!F134</f>
        <v>50518000</v>
      </c>
      <c r="O49" s="474"/>
      <c r="P49" s="803" t="s">
        <v>107</v>
      </c>
      <c r="Q49" s="804"/>
      <c r="R49" s="805"/>
      <c r="S49" s="93" t="s">
        <v>151</v>
      </c>
      <c r="T49" s="80" t="s">
        <v>58</v>
      </c>
      <c r="U49" s="51">
        <v>1</v>
      </c>
      <c r="V49" s="333">
        <v>100</v>
      </c>
      <c r="W49" s="399"/>
      <c r="X49" s="400">
        <f t="shared" si="0"/>
        <v>0</v>
      </c>
      <c r="Y49" s="42">
        <f t="shared" si="1"/>
        <v>0</v>
      </c>
      <c r="AA49" s="358"/>
      <c r="AB49" s="358"/>
      <c r="AC49" s="400" t="e">
        <f t="shared" si="2"/>
        <v>#DIV/0!</v>
      </c>
      <c r="AD49" s="42" t="e">
        <f t="shared" si="3"/>
        <v>#DIV/0!</v>
      </c>
      <c r="AE49" s="182"/>
      <c r="AF49" s="182"/>
      <c r="AG49" s="400" t="e">
        <f t="shared" si="4"/>
        <v>#DIV/0!</v>
      </c>
      <c r="AH49" s="42" t="e">
        <f t="shared" si="5"/>
        <v>#DIV/0!</v>
      </c>
      <c r="AI49" s="182"/>
      <c r="AJ49" s="182"/>
      <c r="AK49" s="400" t="e">
        <f t="shared" si="6"/>
        <v>#DIV/0!</v>
      </c>
      <c r="AL49" s="42" t="e">
        <f t="shared" si="7"/>
        <v>#DIV/0!</v>
      </c>
      <c r="AM49" s="182">
        <f t="shared" si="8"/>
        <v>100</v>
      </c>
      <c r="AN49" s="182"/>
      <c r="AO49" s="400">
        <f t="shared" si="9"/>
        <v>0</v>
      </c>
      <c r="AP49" s="42">
        <f t="shared" si="10"/>
        <v>0</v>
      </c>
    </row>
    <row r="50" spans="1:53" s="49" customFormat="1" ht="352.5" customHeight="1" x14ac:dyDescent="0.25">
      <c r="A50" s="173" t="s">
        <v>76</v>
      </c>
      <c r="B50" s="796" t="s">
        <v>1108</v>
      </c>
      <c r="C50" s="797"/>
      <c r="D50" s="188" t="s">
        <v>90</v>
      </c>
      <c r="E50" s="103" t="s">
        <v>49</v>
      </c>
      <c r="F50" s="798" t="s">
        <v>146</v>
      </c>
      <c r="G50" s="799"/>
      <c r="H50" s="607" t="s">
        <v>1110</v>
      </c>
      <c r="I50" s="608"/>
      <c r="J50" s="609"/>
      <c r="K50" s="260">
        <v>43831</v>
      </c>
      <c r="L50" s="260">
        <v>43996</v>
      </c>
      <c r="M50" s="333" t="s">
        <v>1098</v>
      </c>
      <c r="N50" s="262" t="s">
        <v>699</v>
      </c>
      <c r="O50" s="262"/>
      <c r="P50" s="803" t="s">
        <v>1109</v>
      </c>
      <c r="Q50" s="804"/>
      <c r="R50" s="805"/>
      <c r="S50" s="93" t="s">
        <v>151</v>
      </c>
      <c r="T50" s="80" t="s">
        <v>58</v>
      </c>
      <c r="U50" s="294">
        <v>1</v>
      </c>
      <c r="V50" s="399">
        <v>1</v>
      </c>
      <c r="W50" s="399"/>
      <c r="X50" s="400">
        <f t="shared" si="0"/>
        <v>0</v>
      </c>
      <c r="Y50" s="42">
        <f t="shared" si="1"/>
        <v>0</v>
      </c>
      <c r="AA50" s="358"/>
      <c r="AB50" s="358"/>
      <c r="AC50" s="400" t="e">
        <f t="shared" si="2"/>
        <v>#DIV/0!</v>
      </c>
      <c r="AD50" s="42" t="e">
        <f t="shared" si="3"/>
        <v>#DIV/0!</v>
      </c>
      <c r="AE50" s="182"/>
      <c r="AF50" s="182"/>
      <c r="AG50" s="400" t="e">
        <f t="shared" si="4"/>
        <v>#DIV/0!</v>
      </c>
      <c r="AH50" s="42" t="e">
        <f t="shared" si="5"/>
        <v>#DIV/0!</v>
      </c>
      <c r="AI50" s="182"/>
      <c r="AJ50" s="182"/>
      <c r="AK50" s="400" t="e">
        <f t="shared" si="6"/>
        <v>#DIV/0!</v>
      </c>
      <c r="AL50" s="42" t="e">
        <f t="shared" si="7"/>
        <v>#DIV/0!</v>
      </c>
      <c r="AM50" s="170">
        <f t="shared" si="8"/>
        <v>1</v>
      </c>
      <c r="AN50" s="182"/>
      <c r="AO50" s="400">
        <f t="shared" si="9"/>
        <v>0</v>
      </c>
      <c r="AP50" s="42">
        <f t="shared" si="10"/>
        <v>0</v>
      </c>
    </row>
    <row r="51" spans="1:53" s="49" customFormat="1" ht="352.5" customHeight="1" x14ac:dyDescent="0.25">
      <c r="A51" s="173" t="s">
        <v>76</v>
      </c>
      <c r="B51" s="796" t="s">
        <v>1111</v>
      </c>
      <c r="C51" s="797"/>
      <c r="D51" s="188" t="s">
        <v>90</v>
      </c>
      <c r="E51" s="103" t="s">
        <v>49</v>
      </c>
      <c r="F51" s="798" t="s">
        <v>146</v>
      </c>
      <c r="G51" s="799"/>
      <c r="H51" s="607" t="s">
        <v>1112</v>
      </c>
      <c r="I51" s="608"/>
      <c r="J51" s="609"/>
      <c r="K51" s="260" t="s">
        <v>1263</v>
      </c>
      <c r="L51" s="260"/>
      <c r="M51" s="333" t="s">
        <v>1115</v>
      </c>
      <c r="N51" s="262" t="s">
        <v>699</v>
      </c>
      <c r="O51" s="262"/>
      <c r="P51" s="803" t="s">
        <v>1113</v>
      </c>
      <c r="Q51" s="804"/>
      <c r="R51" s="805"/>
      <c r="S51" s="93" t="s">
        <v>149</v>
      </c>
      <c r="T51" s="80" t="s">
        <v>58</v>
      </c>
      <c r="U51" s="294">
        <v>1</v>
      </c>
      <c r="V51" s="399">
        <v>1</v>
      </c>
      <c r="W51" s="399"/>
      <c r="X51" s="400">
        <f t="shared" si="0"/>
        <v>0</v>
      </c>
      <c r="Y51" s="42">
        <f t="shared" si="1"/>
        <v>0</v>
      </c>
      <c r="AA51" s="358"/>
      <c r="AB51" s="358"/>
      <c r="AC51" s="400" t="e">
        <f t="shared" si="2"/>
        <v>#DIV/0!</v>
      </c>
      <c r="AD51" s="42" t="e">
        <f t="shared" si="3"/>
        <v>#DIV/0!</v>
      </c>
      <c r="AE51" s="182"/>
      <c r="AF51" s="182"/>
      <c r="AG51" s="400" t="e">
        <f t="shared" si="4"/>
        <v>#DIV/0!</v>
      </c>
      <c r="AH51" s="42" t="e">
        <f t="shared" si="5"/>
        <v>#DIV/0!</v>
      </c>
      <c r="AI51" s="182"/>
      <c r="AJ51" s="182"/>
      <c r="AK51" s="400" t="e">
        <f t="shared" si="6"/>
        <v>#DIV/0!</v>
      </c>
      <c r="AL51" s="42" t="e">
        <f t="shared" si="7"/>
        <v>#DIV/0!</v>
      </c>
      <c r="AM51" s="170">
        <f t="shared" si="8"/>
        <v>1</v>
      </c>
      <c r="AN51" s="182"/>
      <c r="AO51" s="400">
        <f t="shared" si="9"/>
        <v>0</v>
      </c>
      <c r="AP51" s="42">
        <f t="shared" si="10"/>
        <v>0</v>
      </c>
    </row>
    <row r="52" spans="1:53" s="49" customFormat="1" ht="352.5" customHeight="1" x14ac:dyDescent="0.25">
      <c r="A52" s="173" t="s">
        <v>76</v>
      </c>
      <c r="B52" s="796" t="s">
        <v>1111</v>
      </c>
      <c r="C52" s="797"/>
      <c r="D52" s="188" t="s">
        <v>90</v>
      </c>
      <c r="E52" s="103" t="s">
        <v>49</v>
      </c>
      <c r="F52" s="798" t="s">
        <v>146</v>
      </c>
      <c r="G52" s="799"/>
      <c r="H52" s="607" t="s">
        <v>713</v>
      </c>
      <c r="I52" s="608"/>
      <c r="J52" s="609"/>
      <c r="K52" s="260" t="s">
        <v>1114</v>
      </c>
      <c r="L52" s="260"/>
      <c r="M52" s="333" t="s">
        <v>1115</v>
      </c>
      <c r="N52" s="262" t="s">
        <v>699</v>
      </c>
      <c r="O52" s="262"/>
      <c r="P52" s="803" t="s">
        <v>1113</v>
      </c>
      <c r="Q52" s="804"/>
      <c r="R52" s="805"/>
      <c r="S52" s="93" t="s">
        <v>149</v>
      </c>
      <c r="T52" s="80" t="s">
        <v>58</v>
      </c>
      <c r="U52" s="294">
        <v>1</v>
      </c>
      <c r="V52" s="399">
        <v>1</v>
      </c>
      <c r="W52" s="399"/>
      <c r="X52" s="400">
        <f t="shared" si="0"/>
        <v>0</v>
      </c>
      <c r="Y52" s="42">
        <f t="shared" si="1"/>
        <v>0</v>
      </c>
      <c r="AA52" s="358"/>
      <c r="AB52" s="358"/>
      <c r="AC52" s="400" t="e">
        <f t="shared" si="2"/>
        <v>#DIV/0!</v>
      </c>
      <c r="AD52" s="42" t="e">
        <f t="shared" si="3"/>
        <v>#DIV/0!</v>
      </c>
      <c r="AE52" s="182"/>
      <c r="AF52" s="182"/>
      <c r="AG52" s="400" t="e">
        <f t="shared" si="4"/>
        <v>#DIV/0!</v>
      </c>
      <c r="AH52" s="42" t="e">
        <f t="shared" si="5"/>
        <v>#DIV/0!</v>
      </c>
      <c r="AI52" s="182"/>
      <c r="AJ52" s="182"/>
      <c r="AK52" s="400" t="e">
        <f t="shared" si="6"/>
        <v>#DIV/0!</v>
      </c>
      <c r="AL52" s="42" t="e">
        <f t="shared" si="7"/>
        <v>#DIV/0!</v>
      </c>
      <c r="AM52" s="170">
        <f t="shared" si="8"/>
        <v>1</v>
      </c>
      <c r="AN52" s="182"/>
      <c r="AO52" s="400">
        <f t="shared" si="9"/>
        <v>0</v>
      </c>
      <c r="AP52" s="42">
        <f t="shared" si="10"/>
        <v>0</v>
      </c>
    </row>
    <row r="53" spans="1:53" s="49" customFormat="1" ht="298.5" customHeight="1" x14ac:dyDescent="0.25">
      <c r="A53" s="173" t="s">
        <v>76</v>
      </c>
      <c r="B53" s="796" t="s">
        <v>1116</v>
      </c>
      <c r="C53" s="797"/>
      <c r="D53" s="202" t="s">
        <v>91</v>
      </c>
      <c r="E53" s="103" t="s">
        <v>49</v>
      </c>
      <c r="F53" s="819" t="s">
        <v>146</v>
      </c>
      <c r="G53" s="819"/>
      <c r="H53" s="607" t="s">
        <v>112</v>
      </c>
      <c r="I53" s="608"/>
      <c r="J53" s="609"/>
      <c r="K53" s="260" t="s">
        <v>1118</v>
      </c>
      <c r="L53" s="50"/>
      <c r="M53" s="333" t="s">
        <v>1098</v>
      </c>
      <c r="N53" s="262" t="s">
        <v>699</v>
      </c>
      <c r="O53" s="262"/>
      <c r="P53" s="803" t="s">
        <v>1117</v>
      </c>
      <c r="Q53" s="804"/>
      <c r="R53" s="805"/>
      <c r="S53" s="93" t="s">
        <v>149</v>
      </c>
      <c r="T53" s="80" t="s">
        <v>58</v>
      </c>
      <c r="U53" s="294">
        <v>1</v>
      </c>
      <c r="V53" s="182">
        <v>100</v>
      </c>
      <c r="W53" s="472"/>
      <c r="X53" s="400">
        <f t="shared" si="0"/>
        <v>0</v>
      </c>
      <c r="Y53" s="42">
        <f t="shared" si="1"/>
        <v>0</v>
      </c>
      <c r="AA53" s="358"/>
      <c r="AB53" s="358"/>
      <c r="AC53" s="400" t="e">
        <f t="shared" si="2"/>
        <v>#DIV/0!</v>
      </c>
      <c r="AD53" s="42" t="e">
        <f t="shared" si="3"/>
        <v>#DIV/0!</v>
      </c>
      <c r="AE53" s="182"/>
      <c r="AF53" s="182"/>
      <c r="AG53" s="400" t="e">
        <f t="shared" si="4"/>
        <v>#DIV/0!</v>
      </c>
      <c r="AH53" s="42" t="e">
        <f t="shared" si="5"/>
        <v>#DIV/0!</v>
      </c>
      <c r="AI53" s="182"/>
      <c r="AJ53" s="182"/>
      <c r="AK53" s="400" t="e">
        <f t="shared" si="6"/>
        <v>#DIV/0!</v>
      </c>
      <c r="AL53" s="42" t="e">
        <f t="shared" si="7"/>
        <v>#DIV/0!</v>
      </c>
      <c r="AM53" s="182">
        <f t="shared" si="8"/>
        <v>100</v>
      </c>
      <c r="AN53" s="182"/>
      <c r="AO53" s="400">
        <f t="shared" si="9"/>
        <v>0</v>
      </c>
      <c r="AP53" s="42">
        <f t="shared" si="10"/>
        <v>0</v>
      </c>
    </row>
    <row r="54" spans="1:53" s="20" customFormat="1" ht="10.5" customHeight="1" x14ac:dyDescent="0.25">
      <c r="A54" s="10"/>
      <c r="B54" s="10"/>
      <c r="C54" s="11"/>
      <c r="D54" s="11"/>
      <c r="E54" s="10"/>
      <c r="F54" s="10"/>
      <c r="G54" s="10"/>
      <c r="H54" s="10"/>
      <c r="I54" s="10"/>
      <c r="J54" s="10"/>
      <c r="K54" s="10"/>
      <c r="L54" s="10"/>
      <c r="M54" s="10"/>
      <c r="N54" s="10"/>
      <c r="O54" s="10"/>
      <c r="P54" s="27"/>
      <c r="Q54" s="27"/>
      <c r="R54" s="27"/>
      <c r="S54" s="88"/>
      <c r="T54" s="27"/>
      <c r="U54" s="27"/>
    </row>
    <row r="55" spans="1:53" s="15" customFormat="1" ht="10.5" customHeight="1" x14ac:dyDescent="0.25">
      <c r="A55" s="21"/>
      <c r="B55" s="21"/>
      <c r="C55" s="21"/>
      <c r="D55" s="21"/>
      <c r="E55" s="21"/>
      <c r="F55" s="21"/>
      <c r="G55" s="21"/>
      <c r="H55" s="21"/>
      <c r="I55" s="21"/>
      <c r="J55" s="21"/>
      <c r="K55" s="21"/>
      <c r="L55" s="21"/>
      <c r="M55" s="21"/>
      <c r="N55" s="21"/>
      <c r="O55" s="12"/>
      <c r="P55" s="22"/>
      <c r="Q55" s="22"/>
      <c r="R55" s="22"/>
      <c r="S55" s="89"/>
      <c r="T55" s="22"/>
      <c r="U55" s="13"/>
    </row>
    <row r="56" spans="1:53" ht="101.25" customHeight="1" x14ac:dyDescent="0.25">
      <c r="A56" s="596" t="s">
        <v>143</v>
      </c>
      <c r="B56" s="596"/>
      <c r="C56" s="596"/>
      <c r="D56" s="596"/>
      <c r="E56" s="596"/>
      <c r="F56" s="596"/>
      <c r="G56" s="596"/>
      <c r="H56" s="596"/>
      <c r="I56" s="596"/>
      <c r="J56" s="596"/>
      <c r="K56" s="596"/>
      <c r="L56" s="596"/>
      <c r="M56" s="596"/>
      <c r="N56" s="596"/>
      <c r="O56" s="596"/>
      <c r="P56" s="596"/>
      <c r="Q56" s="596"/>
      <c r="R56" s="596"/>
      <c r="S56" s="596"/>
      <c r="T56" s="596"/>
      <c r="U56" s="596"/>
      <c r="V56" s="596"/>
      <c r="W56" s="596"/>
      <c r="X56" s="596"/>
      <c r="Y56" s="596"/>
    </row>
    <row r="57" spans="1:53" ht="28.5" customHeight="1" x14ac:dyDescent="0.25">
      <c r="A57" s="30"/>
      <c r="B57" s="30"/>
      <c r="C57" s="30"/>
      <c r="D57" s="30"/>
      <c r="E57" s="30"/>
      <c r="F57" s="30"/>
      <c r="G57" s="30"/>
      <c r="H57" s="30"/>
      <c r="I57" s="30"/>
      <c r="J57" s="30"/>
      <c r="K57" s="30"/>
      <c r="L57" s="30"/>
      <c r="M57" s="30"/>
      <c r="N57" s="30"/>
      <c r="O57" s="30"/>
      <c r="P57" s="30"/>
      <c r="Q57" s="30"/>
      <c r="R57" s="30"/>
      <c r="S57" s="30"/>
      <c r="T57" s="30"/>
      <c r="U57" s="31"/>
      <c r="V57" s="31"/>
      <c r="W57" s="31"/>
      <c r="X57" s="31"/>
      <c r="Y57" s="31"/>
      <c r="Z57" s="31"/>
      <c r="AA57" s="31"/>
    </row>
    <row r="58" spans="1:53" ht="66" customHeight="1" x14ac:dyDescent="0.25">
      <c r="A58" s="601" t="s">
        <v>0</v>
      </c>
      <c r="B58" s="602"/>
      <c r="C58" s="602"/>
      <c r="D58" s="602"/>
      <c r="E58" s="591" t="s">
        <v>1264</v>
      </c>
      <c r="F58" s="591"/>
      <c r="G58" s="591"/>
      <c r="H58" s="591"/>
      <c r="I58" s="591"/>
      <c r="J58" s="591"/>
      <c r="K58" s="592"/>
      <c r="L58" s="592"/>
      <c r="M58" s="592"/>
      <c r="N58" s="592"/>
      <c r="O58" s="592"/>
      <c r="P58" s="592"/>
      <c r="Q58" s="233"/>
      <c r="R58" s="233"/>
      <c r="S58" s="233"/>
      <c r="T58" s="233"/>
      <c r="U58" s="31"/>
      <c r="V58" s="31"/>
      <c r="W58" s="31"/>
      <c r="X58" s="31"/>
      <c r="Y58" s="31"/>
      <c r="Z58" s="31"/>
      <c r="AA58" s="31"/>
    </row>
    <row r="59" spans="1:53" ht="62.25" customHeight="1" x14ac:dyDescent="0.25">
      <c r="A59" s="604"/>
      <c r="B59" s="605"/>
      <c r="C59" s="605"/>
      <c r="D59" s="605"/>
      <c r="E59" s="715" t="s">
        <v>29</v>
      </c>
      <c r="F59" s="715"/>
      <c r="G59" s="715" t="s">
        <v>30</v>
      </c>
      <c r="H59" s="715"/>
      <c r="I59" s="231" t="s">
        <v>9</v>
      </c>
      <c r="J59" s="231" t="s">
        <v>10</v>
      </c>
      <c r="K59" s="610"/>
      <c r="L59" s="610"/>
      <c r="M59" s="610"/>
      <c r="N59" s="610"/>
      <c r="O59" s="610"/>
      <c r="P59" s="610"/>
      <c r="Q59" s="31"/>
      <c r="R59" s="31"/>
      <c r="S59" s="31"/>
      <c r="T59" s="31"/>
      <c r="U59" s="31"/>
    </row>
    <row r="60" spans="1:53" ht="51" customHeight="1" x14ac:dyDescent="0.25">
      <c r="A60" s="806" t="s">
        <v>614</v>
      </c>
      <c r="B60" s="806"/>
      <c r="C60" s="806"/>
      <c r="D60" s="806"/>
      <c r="E60" s="635">
        <f>E67</f>
        <v>243560000</v>
      </c>
      <c r="F60" s="635"/>
      <c r="G60" s="635">
        <f>G67</f>
        <v>0</v>
      </c>
      <c r="H60" s="635"/>
      <c r="I60" s="597">
        <f>G60/E60</f>
        <v>0</v>
      </c>
      <c r="J60" s="598">
        <f>I60</f>
        <v>0</v>
      </c>
      <c r="K60" s="610"/>
      <c r="L60" s="610"/>
      <c r="M60" s="610"/>
      <c r="N60" s="610"/>
      <c r="O60" s="610"/>
      <c r="P60" s="610"/>
      <c r="Q60" s="31"/>
      <c r="R60" s="31"/>
      <c r="S60" s="31"/>
      <c r="T60" s="31"/>
      <c r="U60" s="31"/>
      <c r="V60" s="191"/>
    </row>
    <row r="61" spans="1:53" ht="51" customHeight="1" x14ac:dyDescent="0.25">
      <c r="A61" s="807"/>
      <c r="B61" s="807"/>
      <c r="C61" s="807"/>
      <c r="D61" s="807"/>
      <c r="E61" s="635"/>
      <c r="F61" s="635"/>
      <c r="G61" s="635"/>
      <c r="H61" s="635"/>
      <c r="I61" s="597"/>
      <c r="J61" s="598"/>
      <c r="K61" s="610"/>
      <c r="L61" s="610"/>
      <c r="M61" s="610"/>
      <c r="N61" s="610"/>
      <c r="O61" s="610"/>
      <c r="P61" s="610"/>
      <c r="Q61" s="31"/>
      <c r="R61" s="31"/>
      <c r="S61" s="31"/>
      <c r="T61" s="31"/>
      <c r="U61" s="31"/>
      <c r="V61" s="191"/>
    </row>
    <row r="62" spans="1:53" ht="96" customHeight="1" x14ac:dyDescent="0.25">
      <c r="A62" s="807"/>
      <c r="B62" s="807"/>
      <c r="C62" s="807"/>
      <c r="D62" s="807"/>
      <c r="E62" s="635"/>
      <c r="F62" s="635"/>
      <c r="G62" s="635"/>
      <c r="H62" s="635"/>
      <c r="I62" s="597"/>
      <c r="J62" s="598"/>
      <c r="K62" s="610"/>
      <c r="L62" s="610"/>
      <c r="M62" s="610"/>
      <c r="N62" s="610"/>
      <c r="O62" s="610"/>
      <c r="P62" s="610"/>
      <c r="Q62" s="31"/>
      <c r="R62" s="31"/>
      <c r="S62" s="31"/>
      <c r="T62" s="31"/>
      <c r="U62" s="31"/>
      <c r="V62" s="31"/>
      <c r="W62" s="31"/>
      <c r="X62" s="31"/>
      <c r="AL62" s="644" t="s">
        <v>667</v>
      </c>
      <c r="AM62" s="645"/>
      <c r="AN62" s="645"/>
      <c r="AO62" s="645"/>
      <c r="AP62" s="645"/>
      <c r="AQ62" s="645"/>
      <c r="AR62" s="645"/>
      <c r="AS62" s="645"/>
      <c r="AT62" s="645"/>
      <c r="AU62" s="645"/>
      <c r="AV62" s="645"/>
      <c r="AW62" s="645"/>
      <c r="AX62" s="645"/>
      <c r="AY62" s="645"/>
      <c r="AZ62" s="645"/>
      <c r="BA62" s="646"/>
    </row>
    <row r="63" spans="1:53" ht="17.25" customHeight="1" x14ac:dyDescent="0.25">
      <c r="A63" s="807"/>
      <c r="B63" s="807"/>
      <c r="C63" s="807"/>
      <c r="D63" s="807"/>
      <c r="E63" s="635"/>
      <c r="F63" s="635"/>
      <c r="G63" s="635"/>
      <c r="H63" s="635"/>
      <c r="I63" s="597"/>
      <c r="J63" s="598"/>
      <c r="K63" s="610"/>
      <c r="L63" s="610"/>
      <c r="M63" s="610"/>
      <c r="N63" s="610"/>
      <c r="O63" s="610"/>
      <c r="P63" s="610"/>
      <c r="Q63" s="619">
        <v>2016</v>
      </c>
      <c r="R63" s="619"/>
      <c r="S63" s="619"/>
      <c r="T63" s="619"/>
      <c r="U63" s="619">
        <v>2017</v>
      </c>
      <c r="V63" s="619"/>
      <c r="W63" s="619"/>
      <c r="X63" s="619"/>
      <c r="Y63" s="619">
        <v>2018</v>
      </c>
      <c r="Z63" s="619"/>
      <c r="AA63" s="619"/>
      <c r="AB63" s="619"/>
      <c r="AC63" s="619">
        <v>2019</v>
      </c>
      <c r="AD63" s="619"/>
      <c r="AE63" s="619"/>
      <c r="AF63" s="619"/>
      <c r="AG63" s="619">
        <v>2020</v>
      </c>
      <c r="AH63" s="619"/>
      <c r="AI63" s="619"/>
      <c r="AJ63" s="619"/>
    </row>
    <row r="64" spans="1:53" ht="69.75" customHeight="1" x14ac:dyDescent="0.25">
      <c r="A64" s="808"/>
      <c r="B64" s="808"/>
      <c r="C64" s="808"/>
      <c r="D64" s="808"/>
      <c r="E64" s="635"/>
      <c r="F64" s="635"/>
      <c r="G64" s="635"/>
      <c r="H64" s="635"/>
      <c r="I64" s="597"/>
      <c r="J64" s="598"/>
      <c r="K64" s="611"/>
      <c r="L64" s="611"/>
      <c r="M64" s="611"/>
      <c r="N64" s="611"/>
      <c r="O64" s="611"/>
      <c r="P64" s="611"/>
      <c r="Q64" s="619"/>
      <c r="R64" s="619"/>
      <c r="S64" s="619"/>
      <c r="T64" s="619"/>
      <c r="U64" s="619"/>
      <c r="V64" s="619"/>
      <c r="W64" s="619"/>
      <c r="X64" s="619"/>
      <c r="Y64" s="619"/>
      <c r="Z64" s="619"/>
      <c r="AA64" s="619"/>
      <c r="AB64" s="619"/>
      <c r="AC64" s="619"/>
      <c r="AD64" s="619"/>
      <c r="AE64" s="619"/>
      <c r="AF64" s="619"/>
      <c r="AG64" s="619"/>
      <c r="AH64" s="619"/>
      <c r="AI64" s="619"/>
      <c r="AJ64" s="619"/>
      <c r="AL64" s="590" t="s">
        <v>1253</v>
      </c>
      <c r="AM64" s="590"/>
      <c r="AN64" s="590"/>
      <c r="AO64" s="590"/>
      <c r="AP64" s="590" t="s">
        <v>1254</v>
      </c>
      <c r="AQ64" s="590"/>
      <c r="AR64" s="590"/>
      <c r="AS64" s="590"/>
      <c r="AT64" s="590" t="s">
        <v>1255</v>
      </c>
      <c r="AU64" s="590"/>
      <c r="AV64" s="590"/>
      <c r="AW64" s="590"/>
      <c r="AX64" s="590" t="s">
        <v>1256</v>
      </c>
      <c r="AY64" s="590"/>
      <c r="AZ64" s="590"/>
      <c r="BA64" s="590"/>
    </row>
    <row r="65" spans="1:53" ht="110.25" customHeight="1" thickBot="1" x14ac:dyDescent="0.3">
      <c r="A65" s="591" t="s">
        <v>27</v>
      </c>
      <c r="B65" s="591"/>
      <c r="C65" s="591"/>
      <c r="D65" s="232" t="s">
        <v>147</v>
      </c>
      <c r="E65" s="34" t="s">
        <v>29</v>
      </c>
      <c r="F65" s="267" t="s">
        <v>833</v>
      </c>
      <c r="G65" s="817" t="s">
        <v>30</v>
      </c>
      <c r="H65" s="818"/>
      <c r="I65" s="34" t="s">
        <v>31</v>
      </c>
      <c r="J65" s="231" t="s">
        <v>10</v>
      </c>
      <c r="K65" s="591" t="s">
        <v>32</v>
      </c>
      <c r="L65" s="591"/>
      <c r="M65" s="591"/>
      <c r="N65" s="591"/>
      <c r="O65" s="238" t="s">
        <v>7</v>
      </c>
      <c r="P65" s="272" t="s">
        <v>836</v>
      </c>
      <c r="Q65" s="266" t="s">
        <v>11</v>
      </c>
      <c r="R65" s="266" t="s">
        <v>12</v>
      </c>
      <c r="S65" s="39" t="s">
        <v>9</v>
      </c>
      <c r="T65" s="354" t="s">
        <v>10</v>
      </c>
      <c r="U65" s="266" t="s">
        <v>11</v>
      </c>
      <c r="V65" s="266" t="s">
        <v>12</v>
      </c>
      <c r="W65" s="160" t="s">
        <v>9</v>
      </c>
      <c r="X65" s="354" t="s">
        <v>10</v>
      </c>
      <c r="Y65" s="266" t="s">
        <v>11</v>
      </c>
      <c r="Z65" s="266" t="s">
        <v>12</v>
      </c>
      <c r="AA65" s="39" t="s">
        <v>9</v>
      </c>
      <c r="AB65" s="354" t="s">
        <v>10</v>
      </c>
      <c r="AC65" s="266" t="s">
        <v>11</v>
      </c>
      <c r="AD65" s="266" t="s">
        <v>12</v>
      </c>
      <c r="AE65" s="160" t="s">
        <v>9</v>
      </c>
      <c r="AF65" s="354" t="s">
        <v>10</v>
      </c>
      <c r="AG65" s="266" t="s">
        <v>11</v>
      </c>
      <c r="AH65" s="266" t="s">
        <v>12</v>
      </c>
      <c r="AI65" s="160" t="s">
        <v>9</v>
      </c>
      <c r="AJ65" s="354" t="s">
        <v>10</v>
      </c>
      <c r="AL65" s="201" t="s">
        <v>13</v>
      </c>
      <c r="AM65" s="201" t="s">
        <v>14</v>
      </c>
      <c r="AN65" s="165" t="s">
        <v>9</v>
      </c>
      <c r="AO65" s="166" t="s">
        <v>10</v>
      </c>
      <c r="AP65" s="201" t="s">
        <v>13</v>
      </c>
      <c r="AQ65" s="201" t="s">
        <v>14</v>
      </c>
      <c r="AR65" s="165" t="s">
        <v>9</v>
      </c>
      <c r="AS65" s="166" t="s">
        <v>10</v>
      </c>
      <c r="AT65" s="201" t="s">
        <v>13</v>
      </c>
      <c r="AU65" s="201" t="s">
        <v>14</v>
      </c>
      <c r="AV65" s="165" t="s">
        <v>9</v>
      </c>
      <c r="AW65" s="166" t="s">
        <v>10</v>
      </c>
      <c r="AX65" s="201" t="s">
        <v>13</v>
      </c>
      <c r="AY65" s="201" t="s">
        <v>14</v>
      </c>
      <c r="AZ65" s="165" t="s">
        <v>9</v>
      </c>
      <c r="BA65" s="166" t="s">
        <v>10</v>
      </c>
    </row>
    <row r="66" spans="1:53" ht="407.25" customHeight="1" thickTop="1" thickBot="1" x14ac:dyDescent="0.3">
      <c r="A66" s="234" t="s">
        <v>33</v>
      </c>
      <c r="B66" s="648" t="s">
        <v>89</v>
      </c>
      <c r="C66" s="648"/>
      <c r="D66" s="138" t="s">
        <v>90</v>
      </c>
      <c r="E66" s="37">
        <v>243560000</v>
      </c>
      <c r="F66" s="35">
        <f>+E66/'FUENTES '!$L$13</f>
        <v>7.8058423313432004E-2</v>
      </c>
      <c r="G66" s="814">
        <v>0</v>
      </c>
      <c r="H66" s="815"/>
      <c r="I66" s="36">
        <f>G66/E66</f>
        <v>0</v>
      </c>
      <c r="J66" s="54">
        <f>I66</f>
        <v>0</v>
      </c>
      <c r="K66" s="816" t="s">
        <v>131</v>
      </c>
      <c r="L66" s="804"/>
      <c r="M66" s="804"/>
      <c r="N66" s="805"/>
      <c r="O66" s="81" t="s">
        <v>58</v>
      </c>
      <c r="P66" s="23">
        <v>1</v>
      </c>
      <c r="Q66" s="170">
        <v>1</v>
      </c>
      <c r="R66" s="170">
        <v>1</v>
      </c>
      <c r="S66" s="41">
        <f>R66/Q66</f>
        <v>1</v>
      </c>
      <c r="T66" s="53">
        <f>+S66</f>
        <v>1</v>
      </c>
      <c r="U66" s="170">
        <v>1</v>
      </c>
      <c r="V66" s="171">
        <v>1</v>
      </c>
      <c r="W66" s="41">
        <f>V66/U66</f>
        <v>1</v>
      </c>
      <c r="X66" s="53">
        <f>+W66</f>
        <v>1</v>
      </c>
      <c r="Y66" s="170">
        <v>1</v>
      </c>
      <c r="Z66" s="170">
        <v>1</v>
      </c>
      <c r="AA66" s="41">
        <f>Z66/Y66</f>
        <v>1</v>
      </c>
      <c r="AB66" s="53">
        <f>+AA66</f>
        <v>1</v>
      </c>
      <c r="AC66" s="170">
        <v>1</v>
      </c>
      <c r="AD66" s="171">
        <v>1</v>
      </c>
      <c r="AE66" s="356">
        <f>AD66/AC66</f>
        <v>1</v>
      </c>
      <c r="AF66" s="53">
        <f>+AE66</f>
        <v>1</v>
      </c>
      <c r="AG66" s="170">
        <v>1</v>
      </c>
      <c r="AH66" s="171">
        <v>0</v>
      </c>
      <c r="AI66" s="41">
        <f>AH66/AG66</f>
        <v>0</v>
      </c>
      <c r="AJ66" s="53">
        <f>+AI66</f>
        <v>0</v>
      </c>
      <c r="AL66" s="170"/>
      <c r="AM66" s="170"/>
      <c r="AN66" s="41" t="e">
        <f>AM66/AL66</f>
        <v>#DIV/0!</v>
      </c>
      <c r="AO66" s="42" t="e">
        <f>AN66</f>
        <v>#DIV/0!</v>
      </c>
      <c r="AP66" s="275">
        <f>+AG66</f>
        <v>1</v>
      </c>
      <c r="AQ66" s="275"/>
      <c r="AR66" s="41">
        <f>AQ66/AP66</f>
        <v>0</v>
      </c>
      <c r="AS66" s="42">
        <f>AR66</f>
        <v>0</v>
      </c>
      <c r="AT66" s="275"/>
      <c r="AU66" s="275"/>
      <c r="AV66" s="41" t="e">
        <f>AU66/AT66</f>
        <v>#DIV/0!</v>
      </c>
      <c r="AW66" s="42" t="e">
        <f>AV66</f>
        <v>#DIV/0!</v>
      </c>
      <c r="AX66" s="275"/>
      <c r="AY66" s="275"/>
      <c r="AZ66" s="41" t="e">
        <f>AY66/AX66</f>
        <v>#DIV/0!</v>
      </c>
      <c r="BA66" s="42" t="e">
        <f>AZ66</f>
        <v>#DIV/0!</v>
      </c>
    </row>
    <row r="67" spans="1:53" ht="143.25" customHeight="1" thickTop="1" thickBot="1" x14ac:dyDescent="0.3">
      <c r="A67" s="809" t="s">
        <v>34</v>
      </c>
      <c r="B67" s="810"/>
      <c r="C67" s="811"/>
      <c r="D67" s="235"/>
      <c r="E67" s="38">
        <f>SUM(E66)</f>
        <v>243560000</v>
      </c>
      <c r="F67" s="94">
        <v>7.8058423313432004E-2</v>
      </c>
      <c r="G67" s="812">
        <f>SUM(G66)</f>
        <v>0</v>
      </c>
      <c r="H67" s="813">
        <v>0</v>
      </c>
      <c r="I67" s="100">
        <f>G67/E67</f>
        <v>0</v>
      </c>
      <c r="J67" s="54">
        <f>I67</f>
        <v>0</v>
      </c>
      <c r="K67" s="600"/>
      <c r="L67" s="600"/>
      <c r="M67" s="600"/>
      <c r="N67" s="600"/>
      <c r="O67" s="144"/>
      <c r="P67" s="74"/>
      <c r="Q67" s="74"/>
      <c r="R67" s="74"/>
      <c r="S67" s="31"/>
      <c r="T67" s="31"/>
      <c r="U67" s="31"/>
      <c r="V67" s="31"/>
      <c r="W67" s="31"/>
      <c r="X67" s="31"/>
    </row>
    <row r="68" spans="1:53" s="45" customFormat="1" ht="15.75" customHeight="1" thickTop="1" x14ac:dyDescent="0.25">
      <c r="A68" s="40"/>
      <c r="B68" s="40"/>
      <c r="C68" s="40"/>
      <c r="D68" s="40"/>
      <c r="E68" s="40"/>
      <c r="F68" s="40"/>
      <c r="G68" s="40"/>
      <c r="H68" s="40"/>
      <c r="I68" s="40"/>
      <c r="J68" s="40"/>
      <c r="K68" s="40"/>
      <c r="L68" s="40"/>
      <c r="M68" s="40"/>
      <c r="N68" s="40"/>
      <c r="O68" s="40"/>
      <c r="P68" s="40"/>
      <c r="Q68" s="40"/>
      <c r="R68" s="40"/>
      <c r="S68" s="85"/>
      <c r="T68" s="40"/>
      <c r="U68" s="40"/>
    </row>
    <row r="71" spans="1:53" ht="13.5" thickBot="1" x14ac:dyDescent="0.3"/>
    <row r="72" spans="1:53" ht="123.75" customHeight="1" thickTop="1" thickBot="1" x14ac:dyDescent="0.3">
      <c r="A72" s="636" t="s">
        <v>35</v>
      </c>
      <c r="B72" s="636"/>
      <c r="C72" s="637">
        <v>43860</v>
      </c>
      <c r="D72" s="637"/>
      <c r="E72" s="157" t="s">
        <v>595</v>
      </c>
      <c r="F72" s="52"/>
      <c r="G72" s="638" t="s">
        <v>37</v>
      </c>
      <c r="H72" s="639"/>
      <c r="I72" s="44"/>
      <c r="J72" s="640" t="s">
        <v>38</v>
      </c>
      <c r="K72" s="641"/>
      <c r="L72" s="44"/>
      <c r="M72" s="640" t="s">
        <v>39</v>
      </c>
      <c r="N72" s="641"/>
      <c r="O72" s="158"/>
      <c r="P72" s="642" t="s">
        <v>40</v>
      </c>
      <c r="Q72" s="643"/>
      <c r="R72" s="643"/>
      <c r="S72" s="46"/>
    </row>
    <row r="73" spans="1:53" ht="13.5" thickTop="1" x14ac:dyDescent="0.25"/>
  </sheetData>
  <autoFilter ref="A44:AP53" xr:uid="{00000000-0009-0000-0000-000002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87">
    <mergeCell ref="B53:C53"/>
    <mergeCell ref="P72:R72"/>
    <mergeCell ref="A67:C67"/>
    <mergeCell ref="G67:H67"/>
    <mergeCell ref="K67:N67"/>
    <mergeCell ref="A72:B72"/>
    <mergeCell ref="C72:D72"/>
    <mergeCell ref="B66:C66"/>
    <mergeCell ref="G66:H66"/>
    <mergeCell ref="K66:N66"/>
    <mergeCell ref="I60:I64"/>
    <mergeCell ref="J60:J64"/>
    <mergeCell ref="A56:Y56"/>
    <mergeCell ref="A58:D59"/>
    <mergeCell ref="E58:J58"/>
    <mergeCell ref="K58:P58"/>
    <mergeCell ref="E59:F59"/>
    <mergeCell ref="A65:C65"/>
    <mergeCell ref="G65:H65"/>
    <mergeCell ref="K65:N65"/>
    <mergeCell ref="G59:H59"/>
    <mergeCell ref="K59:P64"/>
    <mergeCell ref="F53:G53"/>
    <mergeCell ref="H53:J53"/>
    <mergeCell ref="AL62:BA62"/>
    <mergeCell ref="Q63:T64"/>
    <mergeCell ref="U63:X64"/>
    <mergeCell ref="AL64:AO64"/>
    <mergeCell ref="AP64:AS64"/>
    <mergeCell ref="AT64:AW64"/>
    <mergeCell ref="AX64:BA64"/>
    <mergeCell ref="A60:D64"/>
    <mergeCell ref="E60:F64"/>
    <mergeCell ref="G60:H64"/>
    <mergeCell ref="Y63:AB64"/>
    <mergeCell ref="AC63:AF64"/>
    <mergeCell ref="AG63:AJ64"/>
    <mergeCell ref="P53:R53"/>
    <mergeCell ref="G72:H72"/>
    <mergeCell ref="J72:K72"/>
    <mergeCell ref="M72:N72"/>
    <mergeCell ref="F51:G51"/>
    <mergeCell ref="F52:G52"/>
    <mergeCell ref="B48:C48"/>
    <mergeCell ref="F48:G48"/>
    <mergeCell ref="H48:J48"/>
    <mergeCell ref="P48:R48"/>
    <mergeCell ref="B49:C49"/>
    <mergeCell ref="F49:G49"/>
    <mergeCell ref="H49:J49"/>
    <mergeCell ref="P49:R49"/>
    <mergeCell ref="B50:C50"/>
    <mergeCell ref="F50:G50"/>
    <mergeCell ref="H50:J50"/>
    <mergeCell ref="P50:R50"/>
    <mergeCell ref="B51:C51"/>
    <mergeCell ref="B52:C52"/>
    <mergeCell ref="H51:J51"/>
    <mergeCell ref="H52:J52"/>
    <mergeCell ref="P51:R51"/>
    <mergeCell ref="P52:R52"/>
    <mergeCell ref="N44:N45"/>
    <mergeCell ref="O44:O45"/>
    <mergeCell ref="P44:R45"/>
    <mergeCell ref="S44:S45"/>
    <mergeCell ref="B46:C46"/>
    <mergeCell ref="F46:G46"/>
    <mergeCell ref="H46:J46"/>
    <mergeCell ref="P46:R46"/>
    <mergeCell ref="B47:C47"/>
    <mergeCell ref="F47:G47"/>
    <mergeCell ref="H47:J47"/>
    <mergeCell ref="P47:R47"/>
    <mergeCell ref="A39:B39"/>
    <mergeCell ref="C39:F39"/>
    <mergeCell ref="G39:I39"/>
    <mergeCell ref="J39:L39"/>
    <mergeCell ref="P39:S39"/>
    <mergeCell ref="AM44:AP44"/>
    <mergeCell ref="U44:U45"/>
    <mergeCell ref="V44:Y44"/>
    <mergeCell ref="AA44:AD44"/>
    <mergeCell ref="AE44:AH44"/>
    <mergeCell ref="AI44:AL44"/>
    <mergeCell ref="AA39:AB39"/>
    <mergeCell ref="A42:Y42"/>
    <mergeCell ref="AA42:AP42"/>
    <mergeCell ref="A44:A45"/>
    <mergeCell ref="B44:C45"/>
    <mergeCell ref="D44:D45"/>
    <mergeCell ref="E44:E45"/>
    <mergeCell ref="F44:G45"/>
    <mergeCell ref="H44:J45"/>
    <mergeCell ref="K44:K45"/>
    <mergeCell ref="T44:T45"/>
    <mergeCell ref="L44:L45"/>
    <mergeCell ref="M44:M45"/>
    <mergeCell ref="AM34:AP34"/>
    <mergeCell ref="P36:R36"/>
    <mergeCell ref="T34:T35"/>
    <mergeCell ref="U34:U35"/>
    <mergeCell ref="V34:Y34"/>
    <mergeCell ref="AA34:AD34"/>
    <mergeCell ref="AE34:AH34"/>
    <mergeCell ref="AI34:AL34"/>
    <mergeCell ref="B38:C38"/>
    <mergeCell ref="E38:H38"/>
    <mergeCell ref="I38:K38"/>
    <mergeCell ref="L38:N38"/>
    <mergeCell ref="P38:R38"/>
    <mergeCell ref="P37:R37"/>
    <mergeCell ref="B37:C37"/>
    <mergeCell ref="E37:H37"/>
    <mergeCell ref="I37:K37"/>
    <mergeCell ref="L37:N37"/>
    <mergeCell ref="O34:O35"/>
    <mergeCell ref="P34:R35"/>
    <mergeCell ref="S34:S35"/>
    <mergeCell ref="B36:C36"/>
    <mergeCell ref="E36:H36"/>
    <mergeCell ref="I36:K36"/>
    <mergeCell ref="L36:N36"/>
    <mergeCell ref="A34:A35"/>
    <mergeCell ref="B34:C35"/>
    <mergeCell ref="D34:D35"/>
    <mergeCell ref="E34:H35"/>
    <mergeCell ref="I34:K35"/>
    <mergeCell ref="L34:N35"/>
    <mergeCell ref="AE23:AH23"/>
    <mergeCell ref="AI23:AL23"/>
    <mergeCell ref="AA32:AP32"/>
    <mergeCell ref="AM23:AP23"/>
    <mergeCell ref="A25:H25"/>
    <mergeCell ref="I25:N25"/>
    <mergeCell ref="P25:R25"/>
    <mergeCell ref="A28:Y28"/>
    <mergeCell ref="A30:B30"/>
    <mergeCell ref="C30:Y30"/>
    <mergeCell ref="A31:B31"/>
    <mergeCell ref="C31:Y31"/>
    <mergeCell ref="A32:B32"/>
    <mergeCell ref="C32:Y32"/>
    <mergeCell ref="A23:H24"/>
    <mergeCell ref="I23:N24"/>
    <mergeCell ref="O23:O24"/>
    <mergeCell ref="P23:R24"/>
    <mergeCell ref="S23:S24"/>
    <mergeCell ref="T23:T24"/>
    <mergeCell ref="U23:U24"/>
    <mergeCell ref="V23:Y23"/>
    <mergeCell ref="AA23:AD23"/>
    <mergeCell ref="J18:O18"/>
    <mergeCell ref="J19:O19"/>
    <mergeCell ref="P18:S18"/>
    <mergeCell ref="P19:S19"/>
    <mergeCell ref="V18:Y18"/>
    <mergeCell ref="AA18:AP18"/>
    <mergeCell ref="A21:Y21"/>
    <mergeCell ref="A17:C19"/>
    <mergeCell ref="D17:E19"/>
    <mergeCell ref="F17:H19"/>
    <mergeCell ref="J17:O17"/>
    <mergeCell ref="P17:S17"/>
    <mergeCell ref="AA21:AP21"/>
    <mergeCell ref="C9:U9"/>
    <mergeCell ref="C10:U10"/>
    <mergeCell ref="A13:Y13"/>
    <mergeCell ref="AM15:AP15"/>
    <mergeCell ref="AE15:AH15"/>
    <mergeCell ref="AI15:AL15"/>
    <mergeCell ref="A3:U3"/>
    <mergeCell ref="A5:U5"/>
    <mergeCell ref="A6:B6"/>
    <mergeCell ref="C6:U6"/>
    <mergeCell ref="A8:B8"/>
    <mergeCell ref="C8:U8"/>
    <mergeCell ref="AA13:AP13"/>
    <mergeCell ref="A15:C16"/>
    <mergeCell ref="D15:E16"/>
    <mergeCell ref="F15:H16"/>
    <mergeCell ref="I15:I16"/>
    <mergeCell ref="J15:O16"/>
    <mergeCell ref="P15:S16"/>
    <mergeCell ref="T15:T16"/>
    <mergeCell ref="U15:U16"/>
    <mergeCell ref="V15:Y15"/>
    <mergeCell ref="AA15:AD15"/>
  </mergeCells>
  <conditionalFormatting sqref="J60">
    <cfRule type="iconSet" priority="586">
      <iconSet iconSet="4Arrows" showValue="0">
        <cfvo type="percent" val="0"/>
        <cfvo type="num" val="0.6"/>
        <cfvo type="num" val="0.8"/>
        <cfvo type="num" val="0.9"/>
      </iconSet>
    </cfRule>
    <cfRule type="cellIs" dxfId="2243" priority="587" operator="lessThan">
      <formula>0.6</formula>
    </cfRule>
    <cfRule type="cellIs" dxfId="2242" priority="588" operator="between">
      <formula>0.8</formula>
      <formula>0.899999999999999</formula>
    </cfRule>
    <cfRule type="cellIs" dxfId="2241" priority="589" operator="between">
      <formula>0.6</formula>
      <formula>0.8</formula>
    </cfRule>
    <cfRule type="cellIs" dxfId="2240" priority="590" operator="greaterThanOrEqual">
      <formula>0.9</formula>
    </cfRule>
  </conditionalFormatting>
  <conditionalFormatting sqref="J66">
    <cfRule type="iconSet" priority="581">
      <iconSet iconSet="4Arrows" showValue="0">
        <cfvo type="percent" val="0"/>
        <cfvo type="num" val="0.6"/>
        <cfvo type="num" val="0.8"/>
        <cfvo type="num" val="0.9"/>
      </iconSet>
    </cfRule>
    <cfRule type="cellIs" dxfId="2239" priority="582" operator="lessThan">
      <formula>0.6</formula>
    </cfRule>
    <cfRule type="cellIs" dxfId="2238" priority="583" operator="between">
      <formula>0.8</formula>
      <formula>0.899999999999999</formula>
    </cfRule>
    <cfRule type="cellIs" dxfId="2237" priority="584" operator="between">
      <formula>0.6</formula>
      <formula>0.8</formula>
    </cfRule>
    <cfRule type="cellIs" dxfId="2236" priority="585" operator="greaterThanOrEqual">
      <formula>0.9</formula>
    </cfRule>
  </conditionalFormatting>
  <conditionalFormatting sqref="J67">
    <cfRule type="iconSet" priority="576">
      <iconSet iconSet="4Arrows" showValue="0">
        <cfvo type="percent" val="0"/>
        <cfvo type="num" val="0.6"/>
        <cfvo type="num" val="0.8"/>
        <cfvo type="num" val="0.9"/>
      </iconSet>
    </cfRule>
    <cfRule type="cellIs" dxfId="2235" priority="577" operator="lessThan">
      <formula>0.6</formula>
    </cfRule>
    <cfRule type="cellIs" dxfId="2234" priority="578" operator="between">
      <formula>0.8</formula>
      <formula>0.899999999999999</formula>
    </cfRule>
    <cfRule type="cellIs" dxfId="2233" priority="579" operator="between">
      <formula>0.6</formula>
      <formula>0.8</formula>
    </cfRule>
    <cfRule type="cellIs" dxfId="2232" priority="580" operator="greaterThanOrEqual">
      <formula>0.9</formula>
    </cfRule>
  </conditionalFormatting>
  <conditionalFormatting sqref="K62">
    <cfRule type="iconSet" priority="571">
      <iconSet iconSet="4Arrows" showValue="0">
        <cfvo type="percent" val="0"/>
        <cfvo type="num" val="0.6"/>
        <cfvo type="num" val="0.8"/>
        <cfvo type="num" val="0.9"/>
      </iconSet>
    </cfRule>
    <cfRule type="cellIs" dxfId="2231" priority="572" operator="lessThan">
      <formula>0.6</formula>
    </cfRule>
    <cfRule type="cellIs" dxfId="2230" priority="573" operator="between">
      <formula>0.8</formula>
      <formula>0.899999999999999</formula>
    </cfRule>
    <cfRule type="cellIs" dxfId="2229" priority="574" operator="between">
      <formula>0.6</formula>
      <formula>0.8</formula>
    </cfRule>
    <cfRule type="cellIs" dxfId="2228" priority="575" operator="greaterThanOrEqual">
      <formula>0.9</formula>
    </cfRule>
  </conditionalFormatting>
  <conditionalFormatting sqref="O62">
    <cfRule type="iconSet" priority="566">
      <iconSet iconSet="4Arrows" showValue="0">
        <cfvo type="percent" val="0"/>
        <cfvo type="num" val="0.6"/>
        <cfvo type="num" val="0.8"/>
        <cfvo type="num" val="0.9"/>
      </iconSet>
    </cfRule>
    <cfRule type="cellIs" dxfId="2227" priority="567" operator="lessThan">
      <formula>0.6</formula>
    </cfRule>
    <cfRule type="cellIs" dxfId="2226" priority="568" operator="between">
      <formula>0.8</formula>
      <formula>0.899999999999999</formula>
    </cfRule>
    <cfRule type="cellIs" dxfId="2225" priority="569" operator="between">
      <formula>0.6</formula>
      <formula>0.8</formula>
    </cfRule>
    <cfRule type="cellIs" dxfId="2224" priority="570" operator="greaterThanOrEqual">
      <formula>0.9</formula>
    </cfRule>
  </conditionalFormatting>
  <conditionalFormatting sqref="Y36">
    <cfRule type="iconSet" priority="546">
      <iconSet iconSet="4Arrows" showValue="0">
        <cfvo type="percent" val="0"/>
        <cfvo type="num" val="0.6"/>
        <cfvo type="num" val="0.8"/>
        <cfvo type="num" val="0.9"/>
      </iconSet>
    </cfRule>
    <cfRule type="cellIs" dxfId="2223" priority="547" operator="lessThan">
      <formula>0.6</formula>
    </cfRule>
    <cfRule type="cellIs" dxfId="2222" priority="548" operator="between">
      <formula>0.8</formula>
      <formula>0.899999999999999</formula>
    </cfRule>
    <cfRule type="cellIs" dxfId="2221" priority="549" operator="between">
      <formula>0.6</formula>
      <formula>0.8</formula>
    </cfRule>
    <cfRule type="cellIs" dxfId="2220" priority="550" operator="greaterThanOrEqual">
      <formula>0.9</formula>
    </cfRule>
  </conditionalFormatting>
  <conditionalFormatting sqref="Y38">
    <cfRule type="iconSet" priority="541">
      <iconSet iconSet="4Arrows" showValue="0">
        <cfvo type="percent" val="0"/>
        <cfvo type="num" val="0.6"/>
        <cfvo type="num" val="0.8"/>
        <cfvo type="num" val="0.9"/>
      </iconSet>
    </cfRule>
    <cfRule type="cellIs" dxfId="2219" priority="542" operator="lessThan">
      <formula>0.6</formula>
    </cfRule>
    <cfRule type="cellIs" dxfId="2218" priority="543" operator="between">
      <formula>0.8</formula>
      <formula>0.899999999999999</formula>
    </cfRule>
    <cfRule type="cellIs" dxfId="2217" priority="544" operator="between">
      <formula>0.6</formula>
      <formula>0.8</formula>
    </cfRule>
    <cfRule type="cellIs" dxfId="2216" priority="545" operator="greaterThanOrEqual">
      <formula>0.9</formula>
    </cfRule>
  </conditionalFormatting>
  <conditionalFormatting sqref="X66">
    <cfRule type="iconSet" priority="536">
      <iconSet iconSet="4Arrows" showValue="0">
        <cfvo type="percent" val="0"/>
        <cfvo type="num" val="0.6"/>
        <cfvo type="num" val="0.8"/>
        <cfvo type="num" val="0.9"/>
      </iconSet>
    </cfRule>
    <cfRule type="cellIs" dxfId="2215" priority="537" operator="lessThan">
      <formula>0.6</formula>
    </cfRule>
    <cfRule type="cellIs" dxfId="2214" priority="538" operator="between">
      <formula>0.8</formula>
      <formula>0.899999999999999</formula>
    </cfRule>
    <cfRule type="cellIs" dxfId="2213" priority="539" operator="between">
      <formula>0.6</formula>
      <formula>0.8</formula>
    </cfRule>
    <cfRule type="cellIs" dxfId="2212" priority="540" operator="greaterThanOrEqual">
      <formula>0.9</formula>
    </cfRule>
  </conditionalFormatting>
  <conditionalFormatting sqref="T66">
    <cfRule type="iconSet" priority="531">
      <iconSet iconSet="4Arrows" showValue="0">
        <cfvo type="percent" val="0"/>
        <cfvo type="num" val="0.6"/>
        <cfvo type="num" val="0.8"/>
        <cfvo type="num" val="0.9"/>
      </iconSet>
    </cfRule>
    <cfRule type="cellIs" dxfId="2211" priority="532" operator="lessThan">
      <formula>0.6</formula>
    </cfRule>
    <cfRule type="cellIs" dxfId="2210" priority="533" operator="between">
      <formula>0.8</formula>
      <formula>0.899999999999999</formula>
    </cfRule>
    <cfRule type="cellIs" dxfId="2209" priority="534" operator="between">
      <formula>0.6</formula>
      <formula>0.8</formula>
    </cfRule>
    <cfRule type="cellIs" dxfId="2208" priority="535" operator="greaterThanOrEqual">
      <formula>0.9</formula>
    </cfRule>
  </conditionalFormatting>
  <conditionalFormatting sqref="AP36">
    <cfRule type="iconSet" priority="451">
      <iconSet iconSet="4Arrows" showValue="0">
        <cfvo type="percent" val="0"/>
        <cfvo type="num" val="0.6"/>
        <cfvo type="num" val="0.8"/>
        <cfvo type="num" val="0.9"/>
      </iconSet>
    </cfRule>
    <cfRule type="cellIs" dxfId="2207" priority="452" operator="lessThan">
      <formula>0.6</formula>
    </cfRule>
    <cfRule type="cellIs" dxfId="2206" priority="453" operator="between">
      <formula>0.8</formula>
      <formula>0.899999999999999</formula>
    </cfRule>
    <cfRule type="cellIs" dxfId="2205" priority="454" operator="between">
      <formula>0.6</formula>
      <formula>0.8</formula>
    </cfRule>
    <cfRule type="cellIs" dxfId="2204" priority="455" operator="greaterThanOrEqual">
      <formula>0.9</formula>
    </cfRule>
  </conditionalFormatting>
  <conditionalFormatting sqref="AP38">
    <cfRule type="iconSet" priority="431">
      <iconSet iconSet="4Arrows" showValue="0">
        <cfvo type="percent" val="0"/>
        <cfvo type="num" val="0.6"/>
        <cfvo type="num" val="0.8"/>
        <cfvo type="num" val="0.9"/>
      </iconSet>
    </cfRule>
    <cfRule type="cellIs" dxfId="2203" priority="432" operator="lessThan">
      <formula>0.6</formula>
    </cfRule>
    <cfRule type="cellIs" dxfId="2202" priority="433" operator="between">
      <formula>0.8</formula>
      <formula>0.899999999999999</formula>
    </cfRule>
    <cfRule type="cellIs" dxfId="2201" priority="434" operator="between">
      <formula>0.6</formula>
      <formula>0.8</formula>
    </cfRule>
    <cfRule type="cellIs" dxfId="2200" priority="435" operator="greaterThanOrEqual">
      <formula>0.9</formula>
    </cfRule>
  </conditionalFormatting>
  <conditionalFormatting sqref="AH46">
    <cfRule type="iconSet" priority="421">
      <iconSet iconSet="4Arrows" showValue="0">
        <cfvo type="percent" val="0"/>
        <cfvo type="num" val="0.6"/>
        <cfvo type="num" val="0.8"/>
        <cfvo type="num" val="0.9"/>
      </iconSet>
    </cfRule>
    <cfRule type="cellIs" dxfId="2199" priority="422" operator="lessThan">
      <formula>0.6</formula>
    </cfRule>
    <cfRule type="cellIs" dxfId="2198" priority="423" operator="between">
      <formula>0.8</formula>
      <formula>0.899999999999999</formula>
    </cfRule>
    <cfRule type="cellIs" dxfId="2197" priority="424" operator="between">
      <formula>0.6</formula>
      <formula>0.8</formula>
    </cfRule>
    <cfRule type="cellIs" dxfId="2196" priority="425" operator="greaterThanOrEqual">
      <formula>0.9</formula>
    </cfRule>
  </conditionalFormatting>
  <conditionalFormatting sqref="AL46">
    <cfRule type="iconSet" priority="416">
      <iconSet iconSet="4Arrows" showValue="0">
        <cfvo type="percent" val="0"/>
        <cfvo type="num" val="0.6"/>
        <cfvo type="num" val="0.8"/>
        <cfvo type="num" val="0.9"/>
      </iconSet>
    </cfRule>
    <cfRule type="cellIs" dxfId="2195" priority="417" operator="lessThan">
      <formula>0.6</formula>
    </cfRule>
    <cfRule type="cellIs" dxfId="2194" priority="418" operator="between">
      <formula>0.8</formula>
      <formula>0.899999999999999</formula>
    </cfRule>
    <cfRule type="cellIs" dxfId="2193" priority="419" operator="between">
      <formula>0.6</formula>
      <formula>0.8</formula>
    </cfRule>
    <cfRule type="cellIs" dxfId="2192" priority="420" operator="greaterThanOrEqual">
      <formula>0.9</formula>
    </cfRule>
  </conditionalFormatting>
  <conditionalFormatting sqref="AP46">
    <cfRule type="iconSet" priority="411">
      <iconSet iconSet="4Arrows" showValue="0">
        <cfvo type="percent" val="0"/>
        <cfvo type="num" val="0.6"/>
        <cfvo type="num" val="0.8"/>
        <cfvo type="num" val="0.9"/>
      </iconSet>
    </cfRule>
    <cfRule type="cellIs" dxfId="2191" priority="412" operator="lessThan">
      <formula>0.6</formula>
    </cfRule>
    <cfRule type="cellIs" dxfId="2190" priority="413" operator="between">
      <formula>0.8</formula>
      <formula>0.899999999999999</formula>
    </cfRule>
    <cfRule type="cellIs" dxfId="2189" priority="414" operator="between">
      <formula>0.6</formula>
      <formula>0.8</formula>
    </cfRule>
    <cfRule type="cellIs" dxfId="2188" priority="415" operator="greaterThanOrEqual">
      <formula>0.9</formula>
    </cfRule>
  </conditionalFormatting>
  <conditionalFormatting sqref="AH47">
    <cfRule type="iconSet" priority="401">
      <iconSet iconSet="4Arrows" showValue="0">
        <cfvo type="percent" val="0"/>
        <cfvo type="num" val="0.6"/>
        <cfvo type="num" val="0.8"/>
        <cfvo type="num" val="0.9"/>
      </iconSet>
    </cfRule>
    <cfRule type="cellIs" dxfId="2187" priority="402" operator="lessThan">
      <formula>0.6</formula>
    </cfRule>
    <cfRule type="cellIs" dxfId="2186" priority="403" operator="between">
      <formula>0.8</formula>
      <formula>0.899999999999999</formula>
    </cfRule>
    <cfRule type="cellIs" dxfId="2185" priority="404" operator="between">
      <formula>0.6</formula>
      <formula>0.8</formula>
    </cfRule>
    <cfRule type="cellIs" dxfId="2184" priority="405" operator="greaterThanOrEqual">
      <formula>0.9</formula>
    </cfRule>
  </conditionalFormatting>
  <conditionalFormatting sqref="AL47">
    <cfRule type="iconSet" priority="396">
      <iconSet iconSet="4Arrows" showValue="0">
        <cfvo type="percent" val="0"/>
        <cfvo type="num" val="0.6"/>
        <cfvo type="num" val="0.8"/>
        <cfvo type="num" val="0.9"/>
      </iconSet>
    </cfRule>
    <cfRule type="cellIs" dxfId="2183" priority="397" operator="lessThan">
      <formula>0.6</formula>
    </cfRule>
    <cfRule type="cellIs" dxfId="2182" priority="398" operator="between">
      <formula>0.8</formula>
      <formula>0.899999999999999</formula>
    </cfRule>
    <cfRule type="cellIs" dxfId="2181" priority="399" operator="between">
      <formula>0.6</formula>
      <formula>0.8</formula>
    </cfRule>
    <cfRule type="cellIs" dxfId="2180" priority="400" operator="greaterThanOrEqual">
      <formula>0.9</formula>
    </cfRule>
  </conditionalFormatting>
  <conditionalFormatting sqref="AP47">
    <cfRule type="iconSet" priority="391">
      <iconSet iconSet="4Arrows" showValue="0">
        <cfvo type="percent" val="0"/>
        <cfvo type="num" val="0.6"/>
        <cfvo type="num" val="0.8"/>
        <cfvo type="num" val="0.9"/>
      </iconSet>
    </cfRule>
    <cfRule type="cellIs" dxfId="2179" priority="392" operator="lessThan">
      <formula>0.6</formula>
    </cfRule>
    <cfRule type="cellIs" dxfId="2178" priority="393" operator="between">
      <formula>0.8</formula>
      <formula>0.899999999999999</formula>
    </cfRule>
    <cfRule type="cellIs" dxfId="2177" priority="394" operator="between">
      <formula>0.6</formula>
      <formula>0.8</formula>
    </cfRule>
    <cfRule type="cellIs" dxfId="2176" priority="395" operator="greaterThanOrEqual">
      <formula>0.9</formula>
    </cfRule>
  </conditionalFormatting>
  <conditionalFormatting sqref="AO66">
    <cfRule type="iconSet" priority="386">
      <iconSet iconSet="4Arrows" showValue="0">
        <cfvo type="percent" val="0"/>
        <cfvo type="num" val="0.6"/>
        <cfvo type="num" val="0.8"/>
        <cfvo type="num" val="0.9"/>
      </iconSet>
    </cfRule>
    <cfRule type="cellIs" dxfId="2175" priority="387" operator="lessThan">
      <formula>0.6</formula>
    </cfRule>
    <cfRule type="cellIs" dxfId="2174" priority="388" operator="between">
      <formula>0.8</formula>
      <formula>0.899999999999999</formula>
    </cfRule>
    <cfRule type="cellIs" dxfId="2173" priority="389" operator="between">
      <formula>0.6</formula>
      <formula>0.8</formula>
    </cfRule>
    <cfRule type="cellIs" dxfId="2172" priority="390" operator="greaterThanOrEqual">
      <formula>0.9</formula>
    </cfRule>
  </conditionalFormatting>
  <conditionalFormatting sqref="AS66">
    <cfRule type="iconSet" priority="381">
      <iconSet iconSet="4Arrows" showValue="0">
        <cfvo type="percent" val="0"/>
        <cfvo type="num" val="0.6"/>
        <cfvo type="num" val="0.8"/>
        <cfvo type="num" val="0.9"/>
      </iconSet>
    </cfRule>
    <cfRule type="cellIs" dxfId="2171" priority="382" operator="lessThan">
      <formula>0.6</formula>
    </cfRule>
    <cfRule type="cellIs" dxfId="2170" priority="383" operator="between">
      <formula>0.8</formula>
      <formula>0.899999999999999</formula>
    </cfRule>
    <cfRule type="cellIs" dxfId="2169" priority="384" operator="between">
      <formula>0.6</formula>
      <formula>0.8</formula>
    </cfRule>
    <cfRule type="cellIs" dxfId="2168" priority="385" operator="greaterThanOrEqual">
      <formula>0.9</formula>
    </cfRule>
  </conditionalFormatting>
  <conditionalFormatting sqref="AW66 BA66">
    <cfRule type="iconSet" priority="376">
      <iconSet iconSet="4Arrows" showValue="0">
        <cfvo type="percent" val="0"/>
        <cfvo type="num" val="0.6"/>
        <cfvo type="num" val="0.8"/>
        <cfvo type="num" val="0.9"/>
      </iconSet>
    </cfRule>
    <cfRule type="cellIs" dxfId="2167" priority="377" operator="lessThan">
      <formula>0.6</formula>
    </cfRule>
    <cfRule type="cellIs" dxfId="2166" priority="378" operator="between">
      <formula>0.8</formula>
      <formula>0.899999999999999</formula>
    </cfRule>
    <cfRule type="cellIs" dxfId="2165" priority="379" operator="between">
      <formula>0.6</formula>
      <formula>0.8</formula>
    </cfRule>
    <cfRule type="cellIs" dxfId="2164" priority="380" operator="greaterThanOrEqual">
      <formula>0.9</formula>
    </cfRule>
  </conditionalFormatting>
  <conditionalFormatting sqref="Y53">
    <cfRule type="iconSet" priority="591">
      <iconSet iconSet="4Arrows" showValue="0">
        <cfvo type="percent" val="0"/>
        <cfvo type="num" val="0.6"/>
        <cfvo type="num" val="0.8"/>
        <cfvo type="num" val="0.9"/>
      </iconSet>
    </cfRule>
    <cfRule type="cellIs" dxfId="2163" priority="592" operator="lessThan">
      <formula>0.6</formula>
    </cfRule>
    <cfRule type="cellIs" dxfId="2162" priority="593" operator="between">
      <formula>0.8</formula>
      <formula>0.899999999999999</formula>
    </cfRule>
    <cfRule type="cellIs" dxfId="2161" priority="594" operator="between">
      <formula>0.6</formula>
      <formula>0.8</formula>
    </cfRule>
    <cfRule type="cellIs" dxfId="2160" priority="595" operator="greaterThanOrEqual">
      <formula>0.9</formula>
    </cfRule>
  </conditionalFormatting>
  <conditionalFormatting sqref="AH48:AH49">
    <cfRule type="iconSet" priority="601">
      <iconSet iconSet="4Arrows" showValue="0">
        <cfvo type="percent" val="0"/>
        <cfvo type="num" val="0.6"/>
        <cfvo type="num" val="0.8"/>
        <cfvo type="num" val="0.9"/>
      </iconSet>
    </cfRule>
    <cfRule type="cellIs" dxfId="2159" priority="602" operator="lessThan">
      <formula>0.6</formula>
    </cfRule>
    <cfRule type="cellIs" dxfId="2158" priority="603" operator="between">
      <formula>0.8</formula>
      <formula>0.899999999999999</formula>
    </cfRule>
    <cfRule type="cellIs" dxfId="2157" priority="604" operator="between">
      <formula>0.6</formula>
      <formula>0.8</formula>
    </cfRule>
    <cfRule type="cellIs" dxfId="2156" priority="605" operator="greaterThanOrEqual">
      <formula>0.9</formula>
    </cfRule>
  </conditionalFormatting>
  <conditionalFormatting sqref="AL48:AL49">
    <cfRule type="iconSet" priority="606">
      <iconSet iconSet="4Arrows" showValue="0">
        <cfvo type="percent" val="0"/>
        <cfvo type="num" val="0.6"/>
        <cfvo type="num" val="0.8"/>
        <cfvo type="num" val="0.9"/>
      </iconSet>
    </cfRule>
    <cfRule type="cellIs" dxfId="2155" priority="607" operator="lessThan">
      <formula>0.6</formula>
    </cfRule>
    <cfRule type="cellIs" dxfId="2154" priority="608" operator="between">
      <formula>0.8</formula>
      <formula>0.899999999999999</formula>
    </cfRule>
    <cfRule type="cellIs" dxfId="2153" priority="609" operator="between">
      <formula>0.6</formula>
      <formula>0.8</formula>
    </cfRule>
    <cfRule type="cellIs" dxfId="2152" priority="610" operator="greaterThanOrEqual">
      <formula>0.9</formula>
    </cfRule>
  </conditionalFormatting>
  <conditionalFormatting sqref="AP48:AP49">
    <cfRule type="iconSet" priority="611">
      <iconSet iconSet="4Arrows" showValue="0">
        <cfvo type="percent" val="0"/>
        <cfvo type="num" val="0.6"/>
        <cfvo type="num" val="0.8"/>
        <cfvo type="num" val="0.9"/>
      </iconSet>
    </cfRule>
    <cfRule type="cellIs" dxfId="2151" priority="612" operator="lessThan">
      <formula>0.6</formula>
    </cfRule>
    <cfRule type="cellIs" dxfId="2150" priority="613" operator="between">
      <formula>0.8</formula>
      <formula>0.899999999999999</formula>
    </cfRule>
    <cfRule type="cellIs" dxfId="2149" priority="614" operator="between">
      <formula>0.6</formula>
      <formula>0.8</formula>
    </cfRule>
    <cfRule type="cellIs" dxfId="2148" priority="615" operator="greaterThanOrEqual">
      <formula>0.9</formula>
    </cfRule>
  </conditionalFormatting>
  <conditionalFormatting sqref="Y17">
    <cfRule type="iconSet" priority="326">
      <iconSet iconSet="4Arrows" showValue="0">
        <cfvo type="percent" val="0"/>
        <cfvo type="num" val="0.6"/>
        <cfvo type="num" val="0.8"/>
        <cfvo type="num" val="0.9"/>
      </iconSet>
    </cfRule>
    <cfRule type="cellIs" dxfId="2147" priority="327" operator="lessThan">
      <formula>0.6</formula>
    </cfRule>
    <cfRule type="cellIs" dxfId="2146" priority="328" operator="between">
      <formula>0.8</formula>
      <formula>0.899999999999999</formula>
    </cfRule>
    <cfRule type="cellIs" dxfId="2145" priority="329" operator="between">
      <formula>0.6</formula>
      <formula>0.8</formula>
    </cfRule>
    <cfRule type="cellIs" dxfId="2144" priority="330" operator="greaterThanOrEqual">
      <formula>0.9</formula>
    </cfRule>
  </conditionalFormatting>
  <conditionalFormatting sqref="AD17">
    <cfRule type="iconSet" priority="316">
      <iconSet iconSet="4Arrows" showValue="0">
        <cfvo type="percent" val="0"/>
        <cfvo type="num" val="0.6"/>
        <cfvo type="num" val="0.8"/>
        <cfvo type="num" val="0.9"/>
      </iconSet>
    </cfRule>
    <cfRule type="cellIs" dxfId="2143" priority="317" operator="lessThan">
      <formula>0.6</formula>
    </cfRule>
    <cfRule type="cellIs" dxfId="2142" priority="318" operator="between">
      <formula>0.8</formula>
      <formula>0.899999999999999</formula>
    </cfRule>
    <cfRule type="cellIs" dxfId="2141" priority="319" operator="between">
      <formula>0.6</formula>
      <formula>0.8</formula>
    </cfRule>
    <cfRule type="cellIs" dxfId="2140" priority="320" operator="greaterThanOrEqual">
      <formula>0.9</formula>
    </cfRule>
  </conditionalFormatting>
  <conditionalFormatting sqref="AH17">
    <cfRule type="iconSet" priority="311">
      <iconSet iconSet="4Arrows" showValue="0">
        <cfvo type="percent" val="0"/>
        <cfvo type="num" val="0.6"/>
        <cfvo type="num" val="0.8"/>
        <cfvo type="num" val="0.9"/>
      </iconSet>
    </cfRule>
    <cfRule type="cellIs" dxfId="2139" priority="312" operator="lessThan">
      <formula>0.6</formula>
    </cfRule>
    <cfRule type="cellIs" dxfId="2138" priority="313" operator="between">
      <formula>0.8</formula>
      <formula>0.899999999999999</formula>
    </cfRule>
    <cfRule type="cellIs" dxfId="2137" priority="314" operator="between">
      <formula>0.6</formula>
      <formula>0.8</formula>
    </cfRule>
    <cfRule type="cellIs" dxfId="2136" priority="315" operator="greaterThanOrEqual">
      <formula>0.9</formula>
    </cfRule>
  </conditionalFormatting>
  <conditionalFormatting sqref="AL17 AP17">
    <cfRule type="iconSet" priority="306">
      <iconSet iconSet="4Arrows" showValue="0">
        <cfvo type="percent" val="0"/>
        <cfvo type="num" val="0.6"/>
        <cfvo type="num" val="0.8"/>
        <cfvo type="num" val="0.9"/>
      </iconSet>
    </cfRule>
    <cfRule type="cellIs" dxfId="2135" priority="307" operator="lessThan">
      <formula>0.6</formula>
    </cfRule>
    <cfRule type="cellIs" dxfId="2134" priority="308" operator="between">
      <formula>0.8</formula>
      <formula>0.899999999999999</formula>
    </cfRule>
    <cfRule type="cellIs" dxfId="2133" priority="309" operator="between">
      <formula>0.6</formula>
      <formula>0.8</formula>
    </cfRule>
    <cfRule type="cellIs" dxfId="2132" priority="310" operator="greaterThanOrEqual">
      <formula>0.9</formula>
    </cfRule>
  </conditionalFormatting>
  <conditionalFormatting sqref="Y25">
    <cfRule type="iconSet" priority="276">
      <iconSet iconSet="4Arrows" showValue="0">
        <cfvo type="percent" val="0"/>
        <cfvo type="num" val="0.6"/>
        <cfvo type="num" val="0.8"/>
        <cfvo type="num" val="0.9"/>
      </iconSet>
    </cfRule>
    <cfRule type="cellIs" dxfId="2131" priority="277" operator="lessThan">
      <formula>0.6</formula>
    </cfRule>
    <cfRule type="cellIs" dxfId="2130" priority="278" operator="between">
      <formula>0.8</formula>
      <formula>0.899999999999999</formula>
    </cfRule>
    <cfRule type="cellIs" dxfId="2129" priority="279" operator="between">
      <formula>0.6</formula>
      <formula>0.8</formula>
    </cfRule>
    <cfRule type="cellIs" dxfId="2128" priority="280" operator="greaterThanOrEqual">
      <formula>0.9</formula>
    </cfRule>
  </conditionalFormatting>
  <conditionalFormatting sqref="AP25">
    <cfRule type="iconSet" priority="256">
      <iconSet iconSet="4Arrows" showValue="0">
        <cfvo type="percent" val="0"/>
        <cfvo type="num" val="0.6"/>
        <cfvo type="num" val="0.8"/>
        <cfvo type="num" val="0.9"/>
      </iconSet>
    </cfRule>
    <cfRule type="cellIs" dxfId="2127" priority="257" operator="lessThan">
      <formula>0.6</formula>
    </cfRule>
    <cfRule type="cellIs" dxfId="2126" priority="258" operator="between">
      <formula>0.8</formula>
      <formula>0.899999999999999</formula>
    </cfRule>
    <cfRule type="cellIs" dxfId="2125" priority="259" operator="between">
      <formula>0.6</formula>
      <formula>0.8</formula>
    </cfRule>
    <cfRule type="cellIs" dxfId="2124" priority="260" operator="greaterThanOrEqual">
      <formula>0.9</formula>
    </cfRule>
  </conditionalFormatting>
  <conditionalFormatting sqref="AF66">
    <cfRule type="iconSet" priority="251">
      <iconSet iconSet="4Arrows" showValue="0">
        <cfvo type="percent" val="0"/>
        <cfvo type="num" val="0.6"/>
        <cfvo type="num" val="0.8"/>
        <cfvo type="num" val="0.9"/>
      </iconSet>
    </cfRule>
    <cfRule type="cellIs" dxfId="2123" priority="252" operator="lessThan">
      <formula>0.6</formula>
    </cfRule>
    <cfRule type="cellIs" dxfId="2122" priority="253" operator="between">
      <formula>0.8</formula>
      <formula>0.899999999999999</formula>
    </cfRule>
    <cfRule type="cellIs" dxfId="2121" priority="254" operator="between">
      <formula>0.6</formula>
      <formula>0.8</formula>
    </cfRule>
    <cfRule type="cellIs" dxfId="2120" priority="255" operator="greaterThanOrEqual">
      <formula>0.9</formula>
    </cfRule>
  </conditionalFormatting>
  <conditionalFormatting sqref="AB66">
    <cfRule type="iconSet" priority="246">
      <iconSet iconSet="4Arrows" showValue="0">
        <cfvo type="percent" val="0"/>
        <cfvo type="num" val="0.6"/>
        <cfvo type="num" val="0.8"/>
        <cfvo type="num" val="0.9"/>
      </iconSet>
    </cfRule>
    <cfRule type="cellIs" dxfId="2119" priority="247" operator="lessThan">
      <formula>0.6</formula>
    </cfRule>
    <cfRule type="cellIs" dxfId="2118" priority="248" operator="between">
      <formula>0.8</formula>
      <formula>0.899999999999999</formula>
    </cfRule>
    <cfRule type="cellIs" dxfId="2117" priority="249" operator="between">
      <formula>0.6</formula>
      <formula>0.8</formula>
    </cfRule>
    <cfRule type="cellIs" dxfId="2116" priority="250" operator="greaterThanOrEqual">
      <formula>0.9</formula>
    </cfRule>
  </conditionalFormatting>
  <conditionalFormatting sqref="AJ66">
    <cfRule type="iconSet" priority="241">
      <iconSet iconSet="4Arrows" showValue="0">
        <cfvo type="percent" val="0"/>
        <cfvo type="num" val="0.6"/>
        <cfvo type="num" val="0.8"/>
        <cfvo type="num" val="0.9"/>
      </iconSet>
    </cfRule>
    <cfRule type="cellIs" dxfId="2115" priority="242" operator="lessThan">
      <formula>0.6</formula>
    </cfRule>
    <cfRule type="cellIs" dxfId="2114" priority="243" operator="between">
      <formula>0.8</formula>
      <formula>0.899999999999999</formula>
    </cfRule>
    <cfRule type="cellIs" dxfId="2113" priority="244" operator="between">
      <formula>0.6</formula>
      <formula>0.8</formula>
    </cfRule>
    <cfRule type="cellIs" dxfId="2112" priority="245" operator="greaterThanOrEqual">
      <formula>0.9</formula>
    </cfRule>
  </conditionalFormatting>
  <conditionalFormatting sqref="Y19">
    <cfRule type="iconSet" priority="216">
      <iconSet iconSet="4Arrows" showValue="0">
        <cfvo type="percent" val="0"/>
        <cfvo type="num" val="0.6"/>
        <cfvo type="num" val="0.8"/>
        <cfvo type="num" val="0.9"/>
      </iconSet>
    </cfRule>
    <cfRule type="cellIs" dxfId="2111" priority="217" operator="lessThan">
      <formula>0.6</formula>
    </cfRule>
    <cfRule type="cellIs" dxfId="2110" priority="218" operator="between">
      <formula>0.8</formula>
      <formula>0.899999999999999</formula>
    </cfRule>
    <cfRule type="cellIs" dxfId="2109" priority="219" operator="between">
      <formula>0.6</formula>
      <formula>0.8</formula>
    </cfRule>
    <cfRule type="cellIs" dxfId="2108" priority="220" operator="greaterThanOrEqual">
      <formula>0.9</formula>
    </cfRule>
  </conditionalFormatting>
  <conditionalFormatting sqref="Y46">
    <cfRule type="iconSet" priority="211">
      <iconSet iconSet="4Arrows" showValue="0">
        <cfvo type="percent" val="0"/>
        <cfvo type="num" val="0.6"/>
        <cfvo type="num" val="0.8"/>
        <cfvo type="num" val="0.9"/>
      </iconSet>
    </cfRule>
    <cfRule type="cellIs" dxfId="2107" priority="212" operator="lessThan">
      <formula>0.6</formula>
    </cfRule>
    <cfRule type="cellIs" dxfId="2106" priority="213" operator="between">
      <formula>0.8</formula>
      <formula>0.899999999999999</formula>
    </cfRule>
    <cfRule type="cellIs" dxfId="2105" priority="214" operator="between">
      <formula>0.6</formula>
      <formula>0.8</formula>
    </cfRule>
    <cfRule type="cellIs" dxfId="2104" priority="215" operator="greaterThanOrEqual">
      <formula>0.9</formula>
    </cfRule>
  </conditionalFormatting>
  <conditionalFormatting sqref="AD46">
    <cfRule type="iconSet" priority="201">
      <iconSet iconSet="4Arrows" showValue="0">
        <cfvo type="percent" val="0"/>
        <cfvo type="num" val="0.6"/>
        <cfvo type="num" val="0.8"/>
        <cfvo type="num" val="0.9"/>
      </iconSet>
    </cfRule>
    <cfRule type="cellIs" dxfId="2103" priority="202" operator="lessThan">
      <formula>0.6</formula>
    </cfRule>
    <cfRule type="cellIs" dxfId="2102" priority="203" operator="between">
      <formula>0.8</formula>
      <formula>0.899999999999999</formula>
    </cfRule>
    <cfRule type="cellIs" dxfId="2101" priority="204" operator="between">
      <formula>0.6</formula>
      <formula>0.8</formula>
    </cfRule>
    <cfRule type="cellIs" dxfId="2100" priority="205" operator="greaterThanOrEqual">
      <formula>0.9</formula>
    </cfRule>
  </conditionalFormatting>
  <conditionalFormatting sqref="AD47">
    <cfRule type="iconSet" priority="196">
      <iconSet iconSet="4Arrows" showValue="0">
        <cfvo type="percent" val="0"/>
        <cfvo type="num" val="0.6"/>
        <cfvo type="num" val="0.8"/>
        <cfvo type="num" val="0.9"/>
      </iconSet>
    </cfRule>
    <cfRule type="cellIs" dxfId="2099" priority="197" operator="lessThan">
      <formula>0.6</formula>
    </cfRule>
    <cfRule type="cellIs" dxfId="2098" priority="198" operator="between">
      <formula>0.8</formula>
      <formula>0.899999999999999</formula>
    </cfRule>
    <cfRule type="cellIs" dxfId="2097" priority="199" operator="between">
      <formula>0.6</formula>
      <formula>0.8</formula>
    </cfRule>
    <cfRule type="cellIs" dxfId="2096" priority="200" operator="greaterThanOrEqual">
      <formula>0.9</formula>
    </cfRule>
  </conditionalFormatting>
  <conditionalFormatting sqref="AD48">
    <cfRule type="iconSet" priority="191">
      <iconSet iconSet="4Arrows" showValue="0">
        <cfvo type="percent" val="0"/>
        <cfvo type="num" val="0.6"/>
        <cfvo type="num" val="0.8"/>
        <cfvo type="num" val="0.9"/>
      </iconSet>
    </cfRule>
    <cfRule type="cellIs" dxfId="2095" priority="192" operator="lessThan">
      <formula>0.6</formula>
    </cfRule>
    <cfRule type="cellIs" dxfId="2094" priority="193" operator="between">
      <formula>0.8</formula>
      <formula>0.899999999999999</formula>
    </cfRule>
    <cfRule type="cellIs" dxfId="2093" priority="194" operator="between">
      <formula>0.6</formula>
      <formula>0.8</formula>
    </cfRule>
    <cfRule type="cellIs" dxfId="2092" priority="195" operator="greaterThanOrEqual">
      <formula>0.9</formula>
    </cfRule>
  </conditionalFormatting>
  <conditionalFormatting sqref="AD49">
    <cfRule type="iconSet" priority="186">
      <iconSet iconSet="4Arrows" showValue="0">
        <cfvo type="percent" val="0"/>
        <cfvo type="num" val="0.6"/>
        <cfvo type="num" val="0.8"/>
        <cfvo type="num" val="0.9"/>
      </iconSet>
    </cfRule>
    <cfRule type="cellIs" dxfId="2091" priority="187" operator="lessThan">
      <formula>0.6</formula>
    </cfRule>
    <cfRule type="cellIs" dxfId="2090" priority="188" operator="between">
      <formula>0.8</formula>
      <formula>0.899999999999999</formula>
    </cfRule>
    <cfRule type="cellIs" dxfId="2089" priority="189" operator="between">
      <formula>0.6</formula>
      <formula>0.8</formula>
    </cfRule>
    <cfRule type="cellIs" dxfId="2088" priority="190" operator="greaterThanOrEqual">
      <formula>0.9</formula>
    </cfRule>
  </conditionalFormatting>
  <conditionalFormatting sqref="Y50">
    <cfRule type="iconSet" priority="146">
      <iconSet iconSet="4Arrows" showValue="0">
        <cfvo type="percent" val="0"/>
        <cfvo type="num" val="0.6"/>
        <cfvo type="num" val="0.8"/>
        <cfvo type="num" val="0.9"/>
      </iconSet>
    </cfRule>
    <cfRule type="cellIs" dxfId="2087" priority="147" operator="lessThan">
      <formula>0.6</formula>
    </cfRule>
    <cfRule type="cellIs" dxfId="2086" priority="148" operator="between">
      <formula>0.8</formula>
      <formula>0.899999999999999</formula>
    </cfRule>
    <cfRule type="cellIs" dxfId="2085" priority="149" operator="between">
      <formula>0.6</formula>
      <formula>0.8</formula>
    </cfRule>
    <cfRule type="cellIs" dxfId="2084" priority="150" operator="greaterThanOrEqual">
      <formula>0.9</formula>
    </cfRule>
  </conditionalFormatting>
  <conditionalFormatting sqref="Y51:Y52">
    <cfRule type="iconSet" priority="121">
      <iconSet iconSet="4Arrows" showValue="0">
        <cfvo type="percent" val="0"/>
        <cfvo type="num" val="0.6"/>
        <cfvo type="num" val="0.8"/>
        <cfvo type="num" val="0.9"/>
      </iconSet>
    </cfRule>
    <cfRule type="cellIs" dxfId="2083" priority="122" operator="lessThan">
      <formula>0.6</formula>
    </cfRule>
    <cfRule type="cellIs" dxfId="2082" priority="123" operator="between">
      <formula>0.8</formula>
      <formula>0.899999999999999</formula>
    </cfRule>
    <cfRule type="cellIs" dxfId="2081" priority="124" operator="between">
      <formula>0.6</formula>
      <formula>0.8</formula>
    </cfRule>
    <cfRule type="cellIs" dxfId="2080" priority="125" operator="greaterThanOrEqual">
      <formula>0.9</formula>
    </cfRule>
  </conditionalFormatting>
  <conditionalFormatting sqref="Y47:Y49">
    <cfRule type="iconSet" priority="17989">
      <iconSet iconSet="4Arrows" showValue="0">
        <cfvo type="percent" val="0"/>
        <cfvo type="num" val="0.6"/>
        <cfvo type="num" val="0.8"/>
        <cfvo type="num" val="0.9"/>
      </iconSet>
    </cfRule>
    <cfRule type="cellIs" dxfId="2079" priority="17990" operator="lessThan">
      <formula>0.6</formula>
    </cfRule>
    <cfRule type="cellIs" dxfId="2078" priority="17991" operator="between">
      <formula>0.8</formula>
      <formula>0.899999999999999</formula>
    </cfRule>
    <cfRule type="cellIs" dxfId="2077" priority="17992" operator="between">
      <formula>0.6</formula>
      <formula>0.8</formula>
    </cfRule>
    <cfRule type="cellIs" dxfId="2076" priority="17993" operator="greaterThanOrEqual">
      <formula>0.9</formula>
    </cfRule>
  </conditionalFormatting>
  <conditionalFormatting sqref="AD19">
    <cfRule type="iconSet" priority="101">
      <iconSet iconSet="4Arrows" showValue="0">
        <cfvo type="percent" val="0"/>
        <cfvo type="num" val="0.6"/>
        <cfvo type="num" val="0.8"/>
        <cfvo type="num" val="0.9"/>
      </iconSet>
    </cfRule>
    <cfRule type="cellIs" dxfId="2075" priority="102" operator="lessThan">
      <formula>0.6</formula>
    </cfRule>
    <cfRule type="cellIs" dxfId="2074" priority="103" operator="between">
      <formula>0.8</formula>
      <formula>0.899999999999999</formula>
    </cfRule>
    <cfRule type="cellIs" dxfId="2073" priority="104" operator="between">
      <formula>0.6</formula>
      <formula>0.8</formula>
    </cfRule>
    <cfRule type="cellIs" dxfId="2072" priority="105" operator="greaterThanOrEqual">
      <formula>0.9</formula>
    </cfRule>
  </conditionalFormatting>
  <conditionalFormatting sqref="AH19">
    <cfRule type="iconSet" priority="96">
      <iconSet iconSet="4Arrows" showValue="0">
        <cfvo type="percent" val="0"/>
        <cfvo type="num" val="0.6"/>
        <cfvo type="num" val="0.8"/>
        <cfvo type="num" val="0.9"/>
      </iconSet>
    </cfRule>
    <cfRule type="cellIs" dxfId="2071" priority="97" operator="lessThan">
      <formula>0.6</formula>
    </cfRule>
    <cfRule type="cellIs" dxfId="2070" priority="98" operator="between">
      <formula>0.8</formula>
      <formula>0.899999999999999</formula>
    </cfRule>
    <cfRule type="cellIs" dxfId="2069" priority="99" operator="between">
      <formula>0.6</formula>
      <formula>0.8</formula>
    </cfRule>
    <cfRule type="cellIs" dxfId="2068" priority="100" operator="greaterThanOrEqual">
      <formula>0.9</formula>
    </cfRule>
  </conditionalFormatting>
  <conditionalFormatting sqref="AL19 AP19">
    <cfRule type="iconSet" priority="91">
      <iconSet iconSet="4Arrows" showValue="0">
        <cfvo type="percent" val="0"/>
        <cfvo type="num" val="0.6"/>
        <cfvo type="num" val="0.8"/>
        <cfvo type="num" val="0.9"/>
      </iconSet>
    </cfRule>
    <cfRule type="cellIs" dxfId="2067" priority="92" operator="lessThan">
      <formula>0.6</formula>
    </cfRule>
    <cfRule type="cellIs" dxfId="2066" priority="93" operator="between">
      <formula>0.8</formula>
      <formula>0.899999999999999</formula>
    </cfRule>
    <cfRule type="cellIs" dxfId="2065" priority="94" operator="between">
      <formula>0.6</formula>
      <formula>0.8</formula>
    </cfRule>
    <cfRule type="cellIs" dxfId="2064" priority="95" operator="greaterThanOrEqual">
      <formula>0.9</formula>
    </cfRule>
  </conditionalFormatting>
  <conditionalFormatting sqref="AD25">
    <cfRule type="iconSet" priority="86">
      <iconSet iconSet="4Arrows" showValue="0">
        <cfvo type="percent" val="0"/>
        <cfvo type="num" val="0.6"/>
        <cfvo type="num" val="0.8"/>
        <cfvo type="num" val="0.9"/>
      </iconSet>
    </cfRule>
    <cfRule type="cellIs" dxfId="2063" priority="87" operator="lessThan">
      <formula>0.6</formula>
    </cfRule>
    <cfRule type="cellIs" dxfId="2062" priority="88" operator="between">
      <formula>0.8</formula>
      <formula>0.899999999999999</formula>
    </cfRule>
    <cfRule type="cellIs" dxfId="2061" priority="89" operator="between">
      <formula>0.6</formula>
      <formula>0.8</formula>
    </cfRule>
    <cfRule type="cellIs" dxfId="2060" priority="90" operator="greaterThanOrEqual">
      <formula>0.9</formula>
    </cfRule>
  </conditionalFormatting>
  <conditionalFormatting sqref="AH25">
    <cfRule type="iconSet" priority="81">
      <iconSet iconSet="4Arrows" showValue="0">
        <cfvo type="percent" val="0"/>
        <cfvo type="num" val="0.6"/>
        <cfvo type="num" val="0.8"/>
        <cfvo type="num" val="0.9"/>
      </iconSet>
    </cfRule>
    <cfRule type="cellIs" dxfId="2059" priority="82" operator="lessThan">
      <formula>0.6</formula>
    </cfRule>
    <cfRule type="cellIs" dxfId="2058" priority="83" operator="between">
      <formula>0.8</formula>
      <formula>0.899999999999999</formula>
    </cfRule>
    <cfRule type="cellIs" dxfId="2057" priority="84" operator="between">
      <formula>0.6</formula>
      <formula>0.8</formula>
    </cfRule>
    <cfRule type="cellIs" dxfId="2056" priority="85" operator="greaterThanOrEqual">
      <formula>0.9</formula>
    </cfRule>
  </conditionalFormatting>
  <conditionalFormatting sqref="AL25">
    <cfRule type="iconSet" priority="76">
      <iconSet iconSet="4Arrows" showValue="0">
        <cfvo type="percent" val="0"/>
        <cfvo type="num" val="0.6"/>
        <cfvo type="num" val="0.8"/>
        <cfvo type="num" val="0.9"/>
      </iconSet>
    </cfRule>
    <cfRule type="cellIs" dxfId="2055" priority="77" operator="lessThan">
      <formula>0.6</formula>
    </cfRule>
    <cfRule type="cellIs" dxfId="2054" priority="78" operator="between">
      <formula>0.8</formula>
      <formula>0.899999999999999</formula>
    </cfRule>
    <cfRule type="cellIs" dxfId="2053" priority="79" operator="between">
      <formula>0.6</formula>
      <formula>0.8</formula>
    </cfRule>
    <cfRule type="cellIs" dxfId="2052" priority="80" operator="greaterThanOrEqual">
      <formula>0.9</formula>
    </cfRule>
  </conditionalFormatting>
  <conditionalFormatting sqref="AD36">
    <cfRule type="iconSet" priority="71">
      <iconSet iconSet="4Arrows" showValue="0">
        <cfvo type="percent" val="0"/>
        <cfvo type="num" val="0.6"/>
        <cfvo type="num" val="0.8"/>
        <cfvo type="num" val="0.9"/>
      </iconSet>
    </cfRule>
    <cfRule type="cellIs" dxfId="2051" priority="72" operator="lessThan">
      <formula>0.6</formula>
    </cfRule>
    <cfRule type="cellIs" dxfId="2050" priority="73" operator="between">
      <formula>0.8</formula>
      <formula>0.899999999999999</formula>
    </cfRule>
    <cfRule type="cellIs" dxfId="2049" priority="74" operator="between">
      <formula>0.6</formula>
      <formula>0.8</formula>
    </cfRule>
    <cfRule type="cellIs" dxfId="2048" priority="75" operator="greaterThanOrEqual">
      <formula>0.9</formula>
    </cfRule>
  </conditionalFormatting>
  <conditionalFormatting sqref="AH36">
    <cfRule type="iconSet" priority="66">
      <iconSet iconSet="4Arrows" showValue="0">
        <cfvo type="percent" val="0"/>
        <cfvo type="num" val="0.6"/>
        <cfvo type="num" val="0.8"/>
        <cfvo type="num" val="0.9"/>
      </iconSet>
    </cfRule>
    <cfRule type="cellIs" dxfId="2047" priority="67" operator="lessThan">
      <formula>0.6</formula>
    </cfRule>
    <cfRule type="cellIs" dxfId="2046" priority="68" operator="between">
      <formula>0.8</formula>
      <formula>0.899999999999999</formula>
    </cfRule>
    <cfRule type="cellIs" dxfId="2045" priority="69" operator="between">
      <formula>0.6</formula>
      <formula>0.8</formula>
    </cfRule>
    <cfRule type="cellIs" dxfId="2044" priority="70" operator="greaterThanOrEqual">
      <formula>0.9</formula>
    </cfRule>
  </conditionalFormatting>
  <conditionalFormatting sqref="AL36">
    <cfRule type="iconSet" priority="61">
      <iconSet iconSet="4Arrows" showValue="0">
        <cfvo type="percent" val="0"/>
        <cfvo type="num" val="0.6"/>
        <cfvo type="num" val="0.8"/>
        <cfvo type="num" val="0.9"/>
      </iconSet>
    </cfRule>
    <cfRule type="cellIs" dxfId="2043" priority="62" operator="lessThan">
      <formula>0.6</formula>
    </cfRule>
    <cfRule type="cellIs" dxfId="2042" priority="63" operator="between">
      <formula>0.8</formula>
      <formula>0.899999999999999</formula>
    </cfRule>
    <cfRule type="cellIs" dxfId="2041" priority="64" operator="between">
      <formula>0.6</formula>
      <formula>0.8</formula>
    </cfRule>
    <cfRule type="cellIs" dxfId="2040" priority="65" operator="greaterThanOrEqual">
      <formula>0.9</formula>
    </cfRule>
  </conditionalFormatting>
  <conditionalFormatting sqref="AD38">
    <cfRule type="iconSet" priority="56">
      <iconSet iconSet="4Arrows" showValue="0">
        <cfvo type="percent" val="0"/>
        <cfvo type="num" val="0.6"/>
        <cfvo type="num" val="0.8"/>
        <cfvo type="num" val="0.9"/>
      </iconSet>
    </cfRule>
    <cfRule type="cellIs" dxfId="2039" priority="57" operator="lessThan">
      <formula>0.6</formula>
    </cfRule>
    <cfRule type="cellIs" dxfId="2038" priority="58" operator="between">
      <formula>0.8</formula>
      <formula>0.899999999999999</formula>
    </cfRule>
    <cfRule type="cellIs" dxfId="2037" priority="59" operator="between">
      <formula>0.6</formula>
      <formula>0.8</formula>
    </cfRule>
    <cfRule type="cellIs" dxfId="2036" priority="60" operator="greaterThanOrEqual">
      <formula>0.9</formula>
    </cfRule>
  </conditionalFormatting>
  <conditionalFormatting sqref="AH38">
    <cfRule type="iconSet" priority="51">
      <iconSet iconSet="4Arrows" showValue="0">
        <cfvo type="percent" val="0"/>
        <cfvo type="num" val="0.6"/>
        <cfvo type="num" val="0.8"/>
        <cfvo type="num" val="0.9"/>
      </iconSet>
    </cfRule>
    <cfRule type="cellIs" dxfId="2035" priority="52" operator="lessThan">
      <formula>0.6</formula>
    </cfRule>
    <cfRule type="cellIs" dxfId="2034" priority="53" operator="between">
      <formula>0.8</formula>
      <formula>0.899999999999999</formula>
    </cfRule>
    <cfRule type="cellIs" dxfId="2033" priority="54" operator="between">
      <formula>0.6</formula>
      <formula>0.8</formula>
    </cfRule>
    <cfRule type="cellIs" dxfId="2032" priority="55" operator="greaterThanOrEqual">
      <formula>0.9</formula>
    </cfRule>
  </conditionalFormatting>
  <conditionalFormatting sqref="AL38">
    <cfRule type="iconSet" priority="46">
      <iconSet iconSet="4Arrows" showValue="0">
        <cfvo type="percent" val="0"/>
        <cfvo type="num" val="0.6"/>
        <cfvo type="num" val="0.8"/>
        <cfvo type="num" val="0.9"/>
      </iconSet>
    </cfRule>
    <cfRule type="cellIs" dxfId="2031" priority="47" operator="lessThan">
      <formula>0.6</formula>
    </cfRule>
    <cfRule type="cellIs" dxfId="2030" priority="48" operator="between">
      <formula>0.8</formula>
      <formula>0.899999999999999</formula>
    </cfRule>
    <cfRule type="cellIs" dxfId="2029" priority="49" operator="between">
      <formula>0.6</formula>
      <formula>0.8</formula>
    </cfRule>
    <cfRule type="cellIs" dxfId="2028" priority="50" operator="greaterThanOrEqual">
      <formula>0.9</formula>
    </cfRule>
  </conditionalFormatting>
  <conditionalFormatting sqref="AH50:AH53">
    <cfRule type="iconSet" priority="31">
      <iconSet iconSet="4Arrows" showValue="0">
        <cfvo type="percent" val="0"/>
        <cfvo type="num" val="0.6"/>
        <cfvo type="num" val="0.8"/>
        <cfvo type="num" val="0.9"/>
      </iconSet>
    </cfRule>
    <cfRule type="cellIs" dxfId="2027" priority="32" operator="lessThan">
      <formula>0.6</formula>
    </cfRule>
    <cfRule type="cellIs" dxfId="2026" priority="33" operator="between">
      <formula>0.8</formula>
      <formula>0.899999999999999</formula>
    </cfRule>
    <cfRule type="cellIs" dxfId="2025" priority="34" operator="between">
      <formula>0.6</formula>
      <formula>0.8</formula>
    </cfRule>
    <cfRule type="cellIs" dxfId="2024" priority="35" operator="greaterThanOrEqual">
      <formula>0.9</formula>
    </cfRule>
  </conditionalFormatting>
  <conditionalFormatting sqref="AL50:AL53">
    <cfRule type="iconSet" priority="36">
      <iconSet iconSet="4Arrows" showValue="0">
        <cfvo type="percent" val="0"/>
        <cfvo type="num" val="0.6"/>
        <cfvo type="num" val="0.8"/>
        <cfvo type="num" val="0.9"/>
      </iconSet>
    </cfRule>
    <cfRule type="cellIs" dxfId="2023" priority="37" operator="lessThan">
      <formula>0.6</formula>
    </cfRule>
    <cfRule type="cellIs" dxfId="2022" priority="38" operator="between">
      <formula>0.8</formula>
      <formula>0.899999999999999</formula>
    </cfRule>
    <cfRule type="cellIs" dxfId="2021" priority="39" operator="between">
      <formula>0.6</formula>
      <formula>0.8</formula>
    </cfRule>
    <cfRule type="cellIs" dxfId="2020" priority="40" operator="greaterThanOrEqual">
      <formula>0.9</formula>
    </cfRule>
  </conditionalFormatting>
  <conditionalFormatting sqref="AP50:AP53">
    <cfRule type="iconSet" priority="41">
      <iconSet iconSet="4Arrows" showValue="0">
        <cfvo type="percent" val="0"/>
        <cfvo type="num" val="0.6"/>
        <cfvo type="num" val="0.8"/>
        <cfvo type="num" val="0.9"/>
      </iconSet>
    </cfRule>
    <cfRule type="cellIs" dxfId="2019" priority="42" operator="lessThan">
      <formula>0.6</formula>
    </cfRule>
    <cfRule type="cellIs" dxfId="2018" priority="43" operator="between">
      <formula>0.8</formula>
      <formula>0.899999999999999</formula>
    </cfRule>
    <cfRule type="cellIs" dxfId="2017" priority="44" operator="between">
      <formula>0.6</formula>
      <formula>0.8</formula>
    </cfRule>
    <cfRule type="cellIs" dxfId="2016" priority="45" operator="greaterThanOrEqual">
      <formula>0.9</formula>
    </cfRule>
  </conditionalFormatting>
  <conditionalFormatting sqref="AD50:AD53">
    <cfRule type="iconSet" priority="26">
      <iconSet iconSet="4Arrows" showValue="0">
        <cfvo type="percent" val="0"/>
        <cfvo type="num" val="0.6"/>
        <cfvo type="num" val="0.8"/>
        <cfvo type="num" val="0.9"/>
      </iconSet>
    </cfRule>
    <cfRule type="cellIs" dxfId="2015" priority="27" operator="lessThan">
      <formula>0.6</formula>
    </cfRule>
    <cfRule type="cellIs" dxfId="2014" priority="28" operator="between">
      <formula>0.8</formula>
      <formula>0.899999999999999</formula>
    </cfRule>
    <cfRule type="cellIs" dxfId="2013" priority="29" operator="between">
      <formula>0.6</formula>
      <formula>0.8</formula>
    </cfRule>
    <cfRule type="cellIs" dxfId="2012" priority="30" operator="greaterThanOrEqual">
      <formula>0.9</formula>
    </cfRule>
  </conditionalFormatting>
  <conditionalFormatting sqref="Y37">
    <cfRule type="iconSet" priority="21">
      <iconSet iconSet="4Arrows" showValue="0">
        <cfvo type="percent" val="0"/>
        <cfvo type="num" val="0.6"/>
        <cfvo type="num" val="0.8"/>
        <cfvo type="num" val="0.9"/>
      </iconSet>
    </cfRule>
    <cfRule type="cellIs" dxfId="2011" priority="22" operator="lessThan">
      <formula>0.6</formula>
    </cfRule>
    <cfRule type="cellIs" dxfId="2010" priority="23" operator="between">
      <formula>0.8</formula>
      <formula>0.899999999999999</formula>
    </cfRule>
    <cfRule type="cellIs" dxfId="2009" priority="24" operator="between">
      <formula>0.6</formula>
      <formula>0.8</formula>
    </cfRule>
    <cfRule type="cellIs" dxfId="2008" priority="25" operator="greaterThanOrEqual">
      <formula>0.9</formula>
    </cfRule>
  </conditionalFormatting>
  <conditionalFormatting sqref="AP37">
    <cfRule type="iconSet" priority="16">
      <iconSet iconSet="4Arrows" showValue="0">
        <cfvo type="percent" val="0"/>
        <cfvo type="num" val="0.6"/>
        <cfvo type="num" val="0.8"/>
        <cfvo type="num" val="0.9"/>
      </iconSet>
    </cfRule>
    <cfRule type="cellIs" dxfId="2007" priority="17" operator="lessThan">
      <formula>0.6</formula>
    </cfRule>
    <cfRule type="cellIs" dxfId="2006" priority="18" operator="between">
      <formula>0.8</formula>
      <formula>0.899999999999999</formula>
    </cfRule>
    <cfRule type="cellIs" dxfId="2005" priority="19" operator="between">
      <formula>0.6</formula>
      <formula>0.8</formula>
    </cfRule>
    <cfRule type="cellIs" dxfId="2004" priority="20" operator="greaterThanOrEqual">
      <formula>0.9</formula>
    </cfRule>
  </conditionalFormatting>
  <conditionalFormatting sqref="AD37">
    <cfRule type="iconSet" priority="11">
      <iconSet iconSet="4Arrows" showValue="0">
        <cfvo type="percent" val="0"/>
        <cfvo type="num" val="0.6"/>
        <cfvo type="num" val="0.8"/>
        <cfvo type="num" val="0.9"/>
      </iconSet>
    </cfRule>
    <cfRule type="cellIs" dxfId="2003" priority="12" operator="lessThan">
      <formula>0.6</formula>
    </cfRule>
    <cfRule type="cellIs" dxfId="2002" priority="13" operator="between">
      <formula>0.8</formula>
      <formula>0.899999999999999</formula>
    </cfRule>
    <cfRule type="cellIs" dxfId="2001" priority="14" operator="between">
      <formula>0.6</formula>
      <formula>0.8</formula>
    </cfRule>
    <cfRule type="cellIs" dxfId="2000" priority="15" operator="greaterThanOrEqual">
      <formula>0.9</formula>
    </cfRule>
  </conditionalFormatting>
  <conditionalFormatting sqref="AH37">
    <cfRule type="iconSet" priority="6">
      <iconSet iconSet="4Arrows" showValue="0">
        <cfvo type="percent" val="0"/>
        <cfvo type="num" val="0.6"/>
        <cfvo type="num" val="0.8"/>
        <cfvo type="num" val="0.9"/>
      </iconSet>
    </cfRule>
    <cfRule type="cellIs" dxfId="1999" priority="7" operator="lessThan">
      <formula>0.6</formula>
    </cfRule>
    <cfRule type="cellIs" dxfId="1998" priority="8" operator="between">
      <formula>0.8</formula>
      <formula>0.899999999999999</formula>
    </cfRule>
    <cfRule type="cellIs" dxfId="1997" priority="9" operator="between">
      <formula>0.6</formula>
      <formula>0.8</formula>
    </cfRule>
    <cfRule type="cellIs" dxfId="1996" priority="10" operator="greaterThanOrEqual">
      <formula>0.9</formula>
    </cfRule>
  </conditionalFormatting>
  <conditionalFormatting sqref="AL37">
    <cfRule type="iconSet" priority="1">
      <iconSet iconSet="4Arrows" showValue="0">
        <cfvo type="percent" val="0"/>
        <cfvo type="num" val="0.6"/>
        <cfvo type="num" val="0.8"/>
        <cfvo type="num" val="0.9"/>
      </iconSet>
    </cfRule>
    <cfRule type="cellIs" dxfId="1995" priority="2" operator="lessThan">
      <formula>0.6</formula>
    </cfRule>
    <cfRule type="cellIs" dxfId="1994" priority="3" operator="between">
      <formula>0.8</formula>
      <formula>0.899999999999999</formula>
    </cfRule>
    <cfRule type="cellIs" dxfId="1993" priority="4" operator="between">
      <formula>0.6</formula>
      <formula>0.8</formula>
    </cfRule>
    <cfRule type="cellIs" dxfId="1992" priority="5" operator="greaterThanOrEqual">
      <formula>0.9</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IV138"/>
  <sheetViews>
    <sheetView topLeftCell="E56" zoomScale="20" zoomScaleNormal="20" workbookViewId="0">
      <selection activeCell="N64" sqref="N64"/>
    </sheetView>
  </sheetViews>
  <sheetFormatPr baseColWidth="10" defaultColWidth="18.42578125" defaultRowHeight="12.75" x14ac:dyDescent="0.25"/>
  <cols>
    <col min="1" max="1" width="75.28515625" style="46" customWidth="1"/>
    <col min="2" max="2" width="48.85546875" style="46" customWidth="1"/>
    <col min="3" max="3" width="69.7109375" style="46" customWidth="1"/>
    <col min="4" max="4" width="66.7109375" style="46" customWidth="1"/>
    <col min="5" max="5" width="84" style="46" customWidth="1"/>
    <col min="6" max="7" width="63.28515625" style="46" customWidth="1"/>
    <col min="8" max="8" width="29" style="46" customWidth="1"/>
    <col min="9" max="9" width="93.7109375" style="46" customWidth="1"/>
    <col min="10" max="10" width="58" style="46" customWidth="1"/>
    <col min="11" max="11" width="59.7109375" style="46" customWidth="1"/>
    <col min="12" max="12" width="48.85546875" style="46" customWidth="1"/>
    <col min="13" max="13" width="59.85546875" style="46" customWidth="1"/>
    <col min="14" max="14" width="68.42578125" style="46" customWidth="1"/>
    <col min="15" max="15" width="99.42578125" style="46" customWidth="1"/>
    <col min="16" max="16" width="48.85546875" style="46" customWidth="1"/>
    <col min="17" max="18" width="35.42578125" style="46" customWidth="1"/>
    <col min="19" max="19" width="35.42578125" style="56" customWidth="1"/>
    <col min="20" max="36" width="35.42578125" style="46" customWidth="1"/>
    <col min="37" max="37" width="35.28515625" style="46" customWidth="1"/>
    <col min="38" max="53" width="30.42578125" style="46" customWidth="1"/>
    <col min="54" max="216" width="11.42578125" style="46" customWidth="1"/>
    <col min="217" max="218" width="21.28515625" style="46" customWidth="1"/>
    <col min="219" max="219" width="37.140625" style="46" customWidth="1"/>
    <col min="220" max="220" width="49.28515625" style="46" customWidth="1"/>
    <col min="221" max="221" width="18.42578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16384" width="18.4257812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row>
    <row r="2" spans="1:42" ht="69.75" customHeight="1" x14ac:dyDescent="0.25">
      <c r="B2" s="55"/>
      <c r="C2" s="55" t="s">
        <v>140</v>
      </c>
      <c r="D2" s="55"/>
      <c r="E2" s="55"/>
      <c r="F2" s="55"/>
      <c r="G2" s="55"/>
      <c r="H2" s="55"/>
      <c r="I2" s="55"/>
      <c r="J2" s="55"/>
      <c r="K2" s="55"/>
      <c r="L2" s="55"/>
      <c r="M2" s="55"/>
      <c r="N2" s="55"/>
      <c r="O2" s="55"/>
      <c r="P2" s="55"/>
      <c r="Q2" s="55"/>
      <c r="R2" s="55"/>
      <c r="S2" s="82"/>
      <c r="T2" s="55"/>
      <c r="U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2" ht="114.75" customHeight="1" x14ac:dyDescent="0.25">
      <c r="B4" s="60"/>
      <c r="C4" s="60" t="s">
        <v>1282</v>
      </c>
      <c r="D4" s="60"/>
      <c r="E4" s="60"/>
      <c r="F4" s="60"/>
      <c r="G4" s="60"/>
      <c r="H4" s="60"/>
      <c r="I4" s="60"/>
      <c r="J4" s="60"/>
      <c r="K4" s="60"/>
      <c r="L4" s="60"/>
      <c r="M4" s="60"/>
      <c r="N4" s="60"/>
      <c r="O4" s="60"/>
      <c r="P4" s="60"/>
      <c r="Q4" s="60"/>
      <c r="R4" s="60"/>
      <c r="S4" s="83"/>
      <c r="T4" s="60"/>
      <c r="U4" s="60"/>
    </row>
    <row r="5" spans="1:42"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2" ht="135.75" customHeight="1" x14ac:dyDescent="0.25">
      <c r="A6" s="832" t="s">
        <v>591</v>
      </c>
      <c r="B6" s="832"/>
      <c r="C6" s="762" t="s">
        <v>44</v>
      </c>
      <c r="D6" s="762"/>
      <c r="E6" s="762"/>
      <c r="F6" s="762"/>
      <c r="G6" s="762"/>
      <c r="H6" s="762"/>
      <c r="I6" s="762"/>
      <c r="J6" s="762"/>
      <c r="K6" s="762"/>
      <c r="L6" s="762"/>
      <c r="M6" s="762"/>
      <c r="N6" s="762"/>
      <c r="O6" s="762"/>
      <c r="P6" s="762"/>
      <c r="Q6" s="762"/>
      <c r="R6" s="762"/>
      <c r="S6" s="762"/>
      <c r="T6" s="762"/>
      <c r="U6" s="762"/>
    </row>
    <row r="7" spans="1:42" ht="13.5" customHeight="1" x14ac:dyDescent="0.25">
      <c r="A7" s="65"/>
      <c r="B7" s="65"/>
      <c r="C7" s="66"/>
      <c r="D7" s="25"/>
      <c r="E7" s="25"/>
      <c r="F7" s="58"/>
      <c r="G7" s="58"/>
      <c r="H7" s="58"/>
      <c r="I7" s="1"/>
      <c r="J7" s="1"/>
      <c r="K7" s="1"/>
      <c r="L7" s="1"/>
      <c r="M7" s="1"/>
      <c r="N7" s="1"/>
      <c r="O7" s="1"/>
      <c r="P7" s="1"/>
      <c r="Q7" s="1"/>
      <c r="R7" s="1"/>
      <c r="S7" s="1"/>
      <c r="T7" s="1"/>
      <c r="U7" s="1"/>
    </row>
    <row r="8" spans="1:42" s="45" customFormat="1" ht="252" customHeight="1" x14ac:dyDescent="0.25">
      <c r="A8" s="832" t="s">
        <v>593</v>
      </c>
      <c r="B8" s="832"/>
      <c r="C8" s="833" t="s">
        <v>598</v>
      </c>
      <c r="D8" s="834"/>
      <c r="E8" s="834"/>
      <c r="F8" s="834"/>
      <c r="G8" s="834"/>
      <c r="H8" s="834"/>
      <c r="I8" s="834"/>
      <c r="J8" s="834"/>
      <c r="K8" s="834"/>
      <c r="L8" s="834"/>
      <c r="M8" s="834"/>
      <c r="N8" s="834"/>
      <c r="O8" s="834"/>
      <c r="P8" s="834"/>
      <c r="Q8" s="834"/>
      <c r="R8" s="834"/>
      <c r="S8" s="834"/>
      <c r="T8" s="834"/>
      <c r="U8" s="835"/>
    </row>
    <row r="9" spans="1:42" s="45" customFormat="1" ht="195.75" customHeight="1" x14ac:dyDescent="0.25">
      <c r="A9" s="146"/>
      <c r="B9" s="146"/>
      <c r="C9" s="839" t="s">
        <v>597</v>
      </c>
      <c r="D9" s="840"/>
      <c r="E9" s="840"/>
      <c r="F9" s="840"/>
      <c r="G9" s="840"/>
      <c r="H9" s="840"/>
      <c r="I9" s="840"/>
      <c r="J9" s="840"/>
      <c r="K9" s="840"/>
      <c r="L9" s="840"/>
      <c r="M9" s="840"/>
      <c r="N9" s="840"/>
      <c r="O9" s="840"/>
      <c r="P9" s="840"/>
      <c r="Q9" s="840"/>
      <c r="R9" s="840"/>
      <c r="S9" s="840"/>
      <c r="T9" s="840"/>
      <c r="U9" s="841"/>
    </row>
    <row r="10" spans="1:42" s="45" customFormat="1" ht="364.5" customHeight="1" x14ac:dyDescent="0.25">
      <c r="A10" s="67"/>
      <c r="B10" s="67"/>
      <c r="C10" s="836" t="s">
        <v>599</v>
      </c>
      <c r="D10" s="837"/>
      <c r="E10" s="837"/>
      <c r="F10" s="837"/>
      <c r="G10" s="837"/>
      <c r="H10" s="837"/>
      <c r="I10" s="837"/>
      <c r="J10" s="837"/>
      <c r="K10" s="837"/>
      <c r="L10" s="837"/>
      <c r="M10" s="837"/>
      <c r="N10" s="837"/>
      <c r="O10" s="837"/>
      <c r="P10" s="837"/>
      <c r="Q10" s="837"/>
      <c r="R10" s="837"/>
      <c r="S10" s="837"/>
      <c r="T10" s="837"/>
      <c r="U10" s="838"/>
    </row>
    <row r="11" spans="1:42" s="45" customFormat="1" ht="21.75" customHeight="1" x14ac:dyDescent="0.25">
      <c r="A11" s="2"/>
      <c r="B11" s="2"/>
      <c r="C11" s="2"/>
      <c r="D11" s="2"/>
      <c r="E11" s="14"/>
      <c r="F11" s="14"/>
      <c r="G11" s="14"/>
      <c r="H11" s="14"/>
      <c r="I11" s="14"/>
      <c r="J11" s="14"/>
      <c r="K11" s="14"/>
      <c r="L11" s="14"/>
      <c r="M11" s="14"/>
      <c r="N11" s="14"/>
      <c r="O11" s="14"/>
      <c r="P11" s="14"/>
      <c r="Q11" s="14"/>
      <c r="R11" s="14"/>
      <c r="S11" s="84"/>
      <c r="T11" s="14"/>
      <c r="U11" s="14"/>
    </row>
    <row r="12" spans="1:42" s="45" customFormat="1" ht="95.25" customHeight="1" x14ac:dyDescent="0.25">
      <c r="A12" s="711" t="s">
        <v>592</v>
      </c>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AA12" s="644" t="s">
        <v>1283</v>
      </c>
      <c r="AB12" s="645"/>
      <c r="AC12" s="645"/>
      <c r="AD12" s="645"/>
      <c r="AE12" s="645"/>
      <c r="AF12" s="645"/>
      <c r="AG12" s="645"/>
      <c r="AH12" s="645"/>
      <c r="AI12" s="645"/>
      <c r="AJ12" s="645"/>
      <c r="AK12" s="645"/>
      <c r="AL12" s="645"/>
      <c r="AM12" s="645"/>
      <c r="AN12" s="645"/>
      <c r="AO12" s="645"/>
      <c r="AP12" s="646"/>
    </row>
    <row r="13" spans="1:42" x14ac:dyDescent="0.25">
      <c r="A13" s="3"/>
      <c r="B13" s="3"/>
      <c r="C13" s="3"/>
      <c r="D13" s="3"/>
      <c r="E13" s="3"/>
      <c r="F13" s="3"/>
      <c r="G13" s="3"/>
      <c r="H13" s="3"/>
      <c r="I13" s="3"/>
      <c r="J13" s="3"/>
      <c r="K13" s="3"/>
      <c r="L13" s="3"/>
      <c r="M13" s="3"/>
      <c r="N13" s="3"/>
      <c r="O13" s="3"/>
      <c r="P13" s="3"/>
      <c r="Q13" s="3"/>
      <c r="R13" s="3"/>
      <c r="S13" s="3"/>
      <c r="T13" s="4"/>
      <c r="U13" s="4"/>
    </row>
    <row r="14" spans="1:42" s="62" customFormat="1" ht="99" customHeight="1" x14ac:dyDescent="0.25">
      <c r="A14" s="715" t="s">
        <v>1</v>
      </c>
      <c r="B14" s="715"/>
      <c r="C14" s="715"/>
      <c r="D14" s="715" t="s">
        <v>2</v>
      </c>
      <c r="E14" s="715"/>
      <c r="F14" s="715" t="s">
        <v>3</v>
      </c>
      <c r="G14" s="715"/>
      <c r="H14" s="715"/>
      <c r="I14" s="715" t="s">
        <v>4</v>
      </c>
      <c r="J14" s="715" t="s">
        <v>5</v>
      </c>
      <c r="K14" s="715"/>
      <c r="L14" s="715"/>
      <c r="M14" s="715"/>
      <c r="N14" s="715"/>
      <c r="O14" s="715"/>
      <c r="P14" s="691" t="s">
        <v>6</v>
      </c>
      <c r="Q14" s="691"/>
      <c r="R14" s="691"/>
      <c r="S14" s="691"/>
      <c r="T14" s="692" t="s">
        <v>7</v>
      </c>
      <c r="U14" s="692" t="s">
        <v>8</v>
      </c>
      <c r="V14" s="770">
        <v>2020</v>
      </c>
      <c r="W14" s="770"/>
      <c r="X14" s="770"/>
      <c r="Y14" s="770"/>
      <c r="AA14" s="590" t="s">
        <v>1284</v>
      </c>
      <c r="AB14" s="590"/>
      <c r="AC14" s="590"/>
      <c r="AD14" s="590"/>
      <c r="AE14" s="590" t="s">
        <v>1285</v>
      </c>
      <c r="AF14" s="590"/>
      <c r="AG14" s="590"/>
      <c r="AH14" s="590"/>
      <c r="AI14" s="590" t="s">
        <v>1286</v>
      </c>
      <c r="AJ14" s="590"/>
      <c r="AK14" s="590"/>
      <c r="AL14" s="590"/>
      <c r="AM14" s="590" t="s">
        <v>1287</v>
      </c>
      <c r="AN14" s="590"/>
      <c r="AO14" s="590"/>
      <c r="AP14" s="590"/>
    </row>
    <row r="15" spans="1:42" s="62" customFormat="1" ht="99" customHeight="1" x14ac:dyDescent="0.25">
      <c r="A15" s="715"/>
      <c r="B15" s="715"/>
      <c r="C15" s="715"/>
      <c r="D15" s="715"/>
      <c r="E15" s="715"/>
      <c r="F15" s="715"/>
      <c r="G15" s="715"/>
      <c r="H15" s="715"/>
      <c r="I15" s="715"/>
      <c r="J15" s="715"/>
      <c r="K15" s="715"/>
      <c r="L15" s="715"/>
      <c r="M15" s="715"/>
      <c r="N15" s="715"/>
      <c r="O15" s="715"/>
      <c r="P15" s="691"/>
      <c r="Q15" s="691"/>
      <c r="R15" s="691"/>
      <c r="S15" s="691"/>
      <c r="T15" s="692"/>
      <c r="U15" s="692"/>
      <c r="V15" s="77" t="s">
        <v>11</v>
      </c>
      <c r="W15" s="77" t="s">
        <v>12</v>
      </c>
      <c r="X15" s="39" t="s">
        <v>9</v>
      </c>
      <c r="Y15" s="499" t="s">
        <v>10</v>
      </c>
      <c r="AA15" s="201" t="s">
        <v>13</v>
      </c>
      <c r="AB15" s="201" t="s">
        <v>14</v>
      </c>
      <c r="AC15" s="165" t="s">
        <v>9</v>
      </c>
      <c r="AD15" s="166" t="s">
        <v>10</v>
      </c>
      <c r="AE15" s="201" t="s">
        <v>13</v>
      </c>
      <c r="AF15" s="201" t="s">
        <v>14</v>
      </c>
      <c r="AG15" s="165" t="s">
        <v>9</v>
      </c>
      <c r="AH15" s="166" t="s">
        <v>10</v>
      </c>
      <c r="AI15" s="201" t="s">
        <v>13</v>
      </c>
      <c r="AJ15" s="201" t="s">
        <v>14</v>
      </c>
      <c r="AK15" s="165" t="s">
        <v>9</v>
      </c>
      <c r="AL15" s="166" t="s">
        <v>10</v>
      </c>
      <c r="AM15" s="201" t="s">
        <v>13</v>
      </c>
      <c r="AN15" s="201" t="s">
        <v>14</v>
      </c>
      <c r="AO15" s="165" t="s">
        <v>9</v>
      </c>
      <c r="AP15" s="166" t="s">
        <v>10</v>
      </c>
    </row>
    <row r="16" spans="1:42" ht="197.25" customHeight="1" x14ac:dyDescent="0.25">
      <c r="A16" s="735" t="s">
        <v>46</v>
      </c>
      <c r="B16" s="735"/>
      <c r="C16" s="735"/>
      <c r="D16" s="735" t="s">
        <v>47</v>
      </c>
      <c r="E16" s="735"/>
      <c r="F16" s="735" t="s">
        <v>48</v>
      </c>
      <c r="G16" s="735"/>
      <c r="H16" s="735"/>
      <c r="I16" s="118" t="s">
        <v>50</v>
      </c>
      <c r="J16" s="723" t="s">
        <v>51</v>
      </c>
      <c r="K16" s="723"/>
      <c r="L16" s="723"/>
      <c r="M16" s="723"/>
      <c r="N16" s="723"/>
      <c r="O16" s="723"/>
      <c r="P16" s="826" t="str">
        <f>'Dirección G. Corporativa'!P17:S17</f>
        <v>Índice de gobierno abierto
El seguimiento lo hace SEC.GENERAL</v>
      </c>
      <c r="Q16" s="826"/>
      <c r="R16" s="826"/>
      <c r="S16" s="826"/>
      <c r="T16" s="80" t="str">
        <f>'Dirección G. Corporativa'!T17</f>
        <v>C</v>
      </c>
      <c r="U16" s="395">
        <v>0.1</v>
      </c>
      <c r="V16" s="275">
        <v>0.1</v>
      </c>
      <c r="W16" s="182"/>
      <c r="X16" s="41">
        <f>+W16/V16</f>
        <v>0</v>
      </c>
      <c r="Y16" s="42">
        <f>+X16</f>
        <v>0</v>
      </c>
      <c r="AA16" s="182"/>
      <c r="AB16" s="182"/>
      <c r="AC16" s="356" t="e">
        <f>AB16/AA16</f>
        <v>#DIV/0!</v>
      </c>
      <c r="AD16" s="42" t="e">
        <f>AC16</f>
        <v>#DIV/0!</v>
      </c>
      <c r="AE16" s="275">
        <f>+V16</f>
        <v>0.1</v>
      </c>
      <c r="AF16" s="182"/>
      <c r="AG16" s="356">
        <f>AF16/AE16</f>
        <v>0</v>
      </c>
      <c r="AH16" s="42">
        <f>AG16</f>
        <v>0</v>
      </c>
      <c r="AI16" s="182"/>
      <c r="AJ16" s="182"/>
      <c r="AK16" s="356" t="e">
        <f>AJ16/AI16</f>
        <v>#DIV/0!</v>
      </c>
      <c r="AL16" s="42" t="e">
        <f>AK16</f>
        <v>#DIV/0!</v>
      </c>
      <c r="AM16" s="275"/>
      <c r="AN16" s="182"/>
      <c r="AO16" s="356" t="e">
        <f>AN16/AM16</f>
        <v>#DIV/0!</v>
      </c>
      <c r="AP16" s="42" t="e">
        <f>AO16</f>
        <v>#DIV/0!</v>
      </c>
    </row>
    <row r="17" spans="1:43" ht="229.5" customHeight="1" x14ac:dyDescent="0.25">
      <c r="A17" s="735"/>
      <c r="B17" s="735"/>
      <c r="C17" s="735"/>
      <c r="D17" s="735"/>
      <c r="E17" s="735"/>
      <c r="F17" s="735"/>
      <c r="G17" s="735"/>
      <c r="H17" s="735"/>
      <c r="I17" s="118" t="s">
        <v>13</v>
      </c>
      <c r="J17" s="723" t="s">
        <v>49</v>
      </c>
      <c r="K17" s="723"/>
      <c r="L17" s="723"/>
      <c r="M17" s="723"/>
      <c r="N17" s="723"/>
      <c r="O17" s="723"/>
      <c r="P17" s="826" t="s">
        <v>1294</v>
      </c>
      <c r="Q17" s="826"/>
      <c r="R17" s="826"/>
      <c r="S17" s="826"/>
      <c r="T17" s="80" t="str">
        <f>'Dirección G. Corporativa'!T18</f>
        <v>C</v>
      </c>
      <c r="U17" s="827"/>
      <c r="V17" s="827"/>
      <c r="W17" s="827"/>
      <c r="X17" s="827"/>
      <c r="Y17" s="827"/>
      <c r="AA17" s="823"/>
      <c r="AB17" s="824"/>
      <c r="AC17" s="824"/>
      <c r="AD17" s="824"/>
      <c r="AE17" s="824"/>
      <c r="AF17" s="824"/>
      <c r="AG17" s="824"/>
      <c r="AH17" s="824"/>
      <c r="AI17" s="824"/>
      <c r="AJ17" s="824"/>
      <c r="AK17" s="824"/>
      <c r="AL17" s="824"/>
      <c r="AM17" s="824"/>
      <c r="AN17" s="824"/>
      <c r="AO17" s="824"/>
      <c r="AP17" s="825"/>
    </row>
    <row r="18" spans="1:43" ht="229.5" customHeight="1" x14ac:dyDescent="0.25">
      <c r="A18" s="735"/>
      <c r="B18" s="735"/>
      <c r="C18" s="735"/>
      <c r="D18" s="735"/>
      <c r="E18" s="735"/>
      <c r="F18" s="735"/>
      <c r="G18" s="735"/>
      <c r="H18" s="735"/>
      <c r="I18" s="118" t="s">
        <v>13</v>
      </c>
      <c r="J18" s="723" t="str">
        <f>'Dirección G. Corporativa'!J19:O19</f>
        <v>71 - Incrementar a un 90% la sostenibilidad del SIG en el Gobierno Distrital</v>
      </c>
      <c r="K18" s="723"/>
      <c r="L18" s="723"/>
      <c r="M18" s="723"/>
      <c r="N18" s="723"/>
      <c r="O18" s="723"/>
      <c r="P18" s="826" t="str">
        <f>'Dirección G. Corporativa'!P19:S19</f>
        <v>557 - Porcentaje de ejecución del Plan de Adecuación y Sostenibilidad SIGD - MIPG en las entidades distritales</v>
      </c>
      <c r="Q18" s="826"/>
      <c r="R18" s="826"/>
      <c r="S18" s="826"/>
      <c r="T18" s="80" t="str">
        <f>'Dirección G. Corporativa'!T19</f>
        <v>K</v>
      </c>
      <c r="U18" s="137">
        <f>'Dirección G. Corporativa'!U19</f>
        <v>1</v>
      </c>
      <c r="V18" s="275">
        <f>'Dirección G. Corporativa'!V19</f>
        <v>1</v>
      </c>
      <c r="W18" s="408"/>
      <c r="X18" s="41">
        <f>+W18/V18</f>
        <v>0</v>
      </c>
      <c r="Y18" s="42">
        <f>X18</f>
        <v>0</v>
      </c>
      <c r="AA18" s="275"/>
      <c r="AB18" s="275"/>
      <c r="AC18" s="356" t="e">
        <f>AB18/AA18</f>
        <v>#DIV/0!</v>
      </c>
      <c r="AD18" s="42" t="e">
        <f>AC18</f>
        <v>#DIV/0!</v>
      </c>
      <c r="AE18" s="275">
        <f>+V18</f>
        <v>1</v>
      </c>
      <c r="AF18" s="275"/>
      <c r="AG18" s="356">
        <f>AF18/AE18</f>
        <v>0</v>
      </c>
      <c r="AH18" s="42">
        <f>AG18</f>
        <v>0</v>
      </c>
      <c r="AI18" s="275"/>
      <c r="AJ18" s="275"/>
      <c r="AK18" s="356" t="e">
        <f>AJ18/AI18</f>
        <v>#DIV/0!</v>
      </c>
      <c r="AL18" s="42" t="e">
        <f>AK18</f>
        <v>#DIV/0!</v>
      </c>
      <c r="AM18" s="275"/>
      <c r="AN18" s="275"/>
      <c r="AO18" s="356" t="e">
        <f>AN18/AM18</f>
        <v>#DIV/0!</v>
      </c>
      <c r="AP18" s="42" t="e">
        <f>AO18</f>
        <v>#DIV/0!</v>
      </c>
    </row>
    <row r="19" spans="1:43" ht="29.25" customHeight="1" x14ac:dyDescent="0.25">
      <c r="A19" s="2"/>
      <c r="B19" s="2"/>
      <c r="C19" s="2"/>
      <c r="D19" s="2"/>
      <c r="E19" s="14"/>
      <c r="F19" s="14"/>
      <c r="G19" s="14"/>
      <c r="H19" s="14"/>
      <c r="I19" s="14"/>
      <c r="J19" s="14"/>
      <c r="K19" s="14"/>
      <c r="L19" s="14"/>
      <c r="M19" s="14"/>
      <c r="N19" s="14"/>
      <c r="O19" s="14"/>
      <c r="P19" s="14"/>
      <c r="Q19" s="14"/>
      <c r="R19" s="14"/>
      <c r="S19" s="84"/>
      <c r="T19" s="14"/>
      <c r="U19" s="14"/>
    </row>
    <row r="20" spans="1:43" ht="29.25" customHeight="1" x14ac:dyDescent="0.25">
      <c r="A20" s="2"/>
      <c r="B20" s="2"/>
      <c r="C20" s="2"/>
      <c r="D20" s="2"/>
      <c r="E20" s="14"/>
      <c r="F20" s="14"/>
      <c r="G20" s="14"/>
      <c r="H20" s="14"/>
      <c r="I20" s="14"/>
      <c r="J20" s="14"/>
      <c r="K20" s="14"/>
      <c r="L20" s="14"/>
      <c r="M20" s="14"/>
      <c r="N20" s="14"/>
      <c r="O20" s="14"/>
      <c r="P20" s="14"/>
      <c r="Q20" s="14"/>
      <c r="R20" s="14"/>
      <c r="S20" s="84"/>
      <c r="T20" s="14"/>
      <c r="U20" s="14"/>
    </row>
    <row r="21" spans="1:43" ht="95.25" customHeight="1" x14ac:dyDescent="0.25">
      <c r="A21" s="711" t="s">
        <v>142</v>
      </c>
      <c r="B21" s="71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AA21" s="644" t="s">
        <v>1283</v>
      </c>
      <c r="AB21" s="645"/>
      <c r="AC21" s="645"/>
      <c r="AD21" s="645"/>
      <c r="AE21" s="645"/>
      <c r="AF21" s="645"/>
      <c r="AG21" s="645"/>
      <c r="AH21" s="645"/>
      <c r="AI21" s="645"/>
      <c r="AJ21" s="645"/>
      <c r="AK21" s="645"/>
      <c r="AL21" s="645"/>
      <c r="AM21" s="645"/>
      <c r="AN21" s="645"/>
      <c r="AO21" s="645"/>
      <c r="AP21" s="646"/>
    </row>
    <row r="22" spans="1:43" x14ac:dyDescent="0.25">
      <c r="A22" s="40"/>
      <c r="B22" s="40"/>
      <c r="C22" s="40"/>
      <c r="D22" s="40"/>
      <c r="E22" s="40"/>
      <c r="F22" s="40"/>
      <c r="G22" s="40"/>
      <c r="H22" s="40"/>
      <c r="I22" s="40"/>
      <c r="J22" s="40"/>
      <c r="K22" s="40"/>
      <c r="L22" s="40"/>
      <c r="M22" s="40"/>
      <c r="N22" s="40"/>
      <c r="O22" s="40"/>
      <c r="P22" s="40"/>
      <c r="Q22" s="40"/>
      <c r="R22" s="40"/>
      <c r="S22" s="85"/>
      <c r="T22" s="40"/>
      <c r="U22" s="40"/>
      <c r="V22" s="40"/>
      <c r="W22" s="40"/>
      <c r="X22" s="40"/>
      <c r="Y22" s="40"/>
    </row>
    <row r="23" spans="1:43" s="71" customFormat="1" ht="84" customHeight="1" x14ac:dyDescent="0.25">
      <c r="A23" s="715" t="s">
        <v>15</v>
      </c>
      <c r="B23" s="715"/>
      <c r="C23" s="715"/>
      <c r="D23" s="715"/>
      <c r="E23" s="715"/>
      <c r="F23" s="715"/>
      <c r="G23" s="715"/>
      <c r="H23" s="715"/>
      <c r="I23" s="730" t="s">
        <v>16</v>
      </c>
      <c r="J23" s="730"/>
      <c r="K23" s="730"/>
      <c r="L23" s="730"/>
      <c r="M23" s="730"/>
      <c r="N23" s="730"/>
      <c r="O23" s="715" t="s">
        <v>17</v>
      </c>
      <c r="P23" s="696" t="s">
        <v>18</v>
      </c>
      <c r="Q23" s="697"/>
      <c r="R23" s="698"/>
      <c r="S23" s="709" t="s">
        <v>148</v>
      </c>
      <c r="T23" s="767" t="s">
        <v>7</v>
      </c>
      <c r="U23" s="842" t="s">
        <v>1310</v>
      </c>
      <c r="V23" s="770">
        <v>2020</v>
      </c>
      <c r="W23" s="770"/>
      <c r="X23" s="770"/>
      <c r="Y23" s="770"/>
      <c r="AA23" s="590" t="s">
        <v>1284</v>
      </c>
      <c r="AB23" s="590"/>
      <c r="AC23" s="590"/>
      <c r="AD23" s="590"/>
      <c r="AE23" s="590" t="s">
        <v>1285</v>
      </c>
      <c r="AF23" s="590"/>
      <c r="AG23" s="590"/>
      <c r="AH23" s="590"/>
      <c r="AI23" s="590" t="s">
        <v>1286</v>
      </c>
      <c r="AJ23" s="590"/>
      <c r="AK23" s="590"/>
      <c r="AL23" s="590"/>
      <c r="AM23" s="590" t="s">
        <v>1287</v>
      </c>
      <c r="AN23" s="590"/>
      <c r="AO23" s="590"/>
      <c r="AP23" s="590"/>
    </row>
    <row r="24" spans="1:43" s="71" customFormat="1" ht="84" customHeight="1" x14ac:dyDescent="0.25">
      <c r="A24" s="715"/>
      <c r="B24" s="715"/>
      <c r="C24" s="715"/>
      <c r="D24" s="715"/>
      <c r="E24" s="715"/>
      <c r="F24" s="715"/>
      <c r="G24" s="715"/>
      <c r="H24" s="715"/>
      <c r="I24" s="730"/>
      <c r="J24" s="730"/>
      <c r="K24" s="730"/>
      <c r="L24" s="730"/>
      <c r="M24" s="730"/>
      <c r="N24" s="730"/>
      <c r="O24" s="715"/>
      <c r="P24" s="699"/>
      <c r="Q24" s="700"/>
      <c r="R24" s="701"/>
      <c r="S24" s="710"/>
      <c r="T24" s="768"/>
      <c r="U24" s="842"/>
      <c r="V24" s="164" t="s">
        <v>11</v>
      </c>
      <c r="W24" s="164" t="s">
        <v>12</v>
      </c>
      <c r="X24" s="165" t="s">
        <v>9</v>
      </c>
      <c r="Y24" s="166" t="s">
        <v>10</v>
      </c>
      <c r="AA24" s="201" t="s">
        <v>13</v>
      </c>
      <c r="AB24" s="201" t="s">
        <v>14</v>
      </c>
      <c r="AC24" s="165" t="s">
        <v>9</v>
      </c>
      <c r="AD24" s="166" t="s">
        <v>10</v>
      </c>
      <c r="AE24" s="201" t="s">
        <v>13</v>
      </c>
      <c r="AF24" s="201" t="s">
        <v>14</v>
      </c>
      <c r="AG24" s="165" t="s">
        <v>9</v>
      </c>
      <c r="AH24" s="166" t="s">
        <v>10</v>
      </c>
      <c r="AI24" s="201" t="s">
        <v>13</v>
      </c>
      <c r="AJ24" s="201" t="s">
        <v>14</v>
      </c>
      <c r="AK24" s="165" t="s">
        <v>9</v>
      </c>
      <c r="AL24" s="166" t="s">
        <v>10</v>
      </c>
      <c r="AM24" s="201" t="s">
        <v>13</v>
      </c>
      <c r="AN24" s="201" t="s">
        <v>14</v>
      </c>
      <c r="AO24" s="165" t="s">
        <v>9</v>
      </c>
      <c r="AP24" s="166" t="s">
        <v>10</v>
      </c>
    </row>
    <row r="25" spans="1:43" ht="291.75" customHeight="1" x14ac:dyDescent="0.25">
      <c r="A25" s="737" t="s">
        <v>55</v>
      </c>
      <c r="B25" s="737"/>
      <c r="C25" s="737"/>
      <c r="D25" s="737"/>
      <c r="E25" s="737"/>
      <c r="F25" s="737"/>
      <c r="G25" s="737"/>
      <c r="H25" s="737"/>
      <c r="I25" s="737" t="s">
        <v>56</v>
      </c>
      <c r="J25" s="737"/>
      <c r="K25" s="737"/>
      <c r="L25" s="737"/>
      <c r="M25" s="737"/>
      <c r="N25" s="737"/>
      <c r="O25" s="78">
        <v>123</v>
      </c>
      <c r="P25" s="749" t="s">
        <v>57</v>
      </c>
      <c r="Q25" s="750"/>
      <c r="R25" s="751"/>
      <c r="S25" s="86" t="s">
        <v>149</v>
      </c>
      <c r="T25" s="79" t="s">
        <v>58</v>
      </c>
      <c r="U25" s="379">
        <f>'Dirección G. Corporativa'!U30</f>
        <v>100</v>
      </c>
      <c r="V25" s="375">
        <f>'Dirección G. Corporativa'!V30</f>
        <v>100</v>
      </c>
      <c r="W25" s="375"/>
      <c r="X25" s="356">
        <f>+W25/V25</f>
        <v>0</v>
      </c>
      <c r="Y25" s="42">
        <f>X25</f>
        <v>0</v>
      </c>
      <c r="AA25" s="375"/>
      <c r="AB25" s="375"/>
      <c r="AC25" s="356" t="e">
        <f>AB25/AA25</f>
        <v>#DIV/0!</v>
      </c>
      <c r="AD25" s="42" t="e">
        <f>AC25</f>
        <v>#DIV/0!</v>
      </c>
      <c r="AE25" s="375">
        <f>+V25</f>
        <v>100</v>
      </c>
      <c r="AF25" s="375"/>
      <c r="AG25" s="356">
        <f>AF25/AE25</f>
        <v>0</v>
      </c>
      <c r="AH25" s="42">
        <f>AG25</f>
        <v>0</v>
      </c>
      <c r="AI25" s="375"/>
      <c r="AJ25" s="375"/>
      <c r="AK25" s="356" t="e">
        <f>AJ25/AI25</f>
        <v>#DIV/0!</v>
      </c>
      <c r="AL25" s="42" t="e">
        <f>AK25</f>
        <v>#DIV/0!</v>
      </c>
      <c r="AM25" s="375"/>
      <c r="AN25" s="375"/>
      <c r="AO25" s="356" t="e">
        <f>AN25/AM25</f>
        <v>#DIV/0!</v>
      </c>
      <c r="AP25" s="42" t="e">
        <f>AO25</f>
        <v>#DIV/0!</v>
      </c>
    </row>
    <row r="26" spans="1:43" ht="12.75" customHeight="1" x14ac:dyDescent="0.25">
      <c r="A26" s="2"/>
      <c r="B26" s="2"/>
      <c r="C26" s="2"/>
      <c r="D26" s="2"/>
      <c r="E26" s="14"/>
      <c r="F26" s="14"/>
      <c r="G26" s="14"/>
      <c r="H26" s="14"/>
      <c r="I26" s="14"/>
      <c r="J26" s="14"/>
      <c r="K26" s="14"/>
      <c r="L26" s="14"/>
      <c r="M26" s="14"/>
      <c r="N26" s="14"/>
      <c r="O26" s="14"/>
      <c r="P26" s="14"/>
      <c r="Q26" s="14"/>
      <c r="R26" s="14"/>
      <c r="S26" s="84"/>
      <c r="T26" s="14"/>
      <c r="U26" s="14"/>
      <c r="AB26" s="46">
        <v>0</v>
      </c>
      <c r="AC26" s="46">
        <v>0</v>
      </c>
      <c r="AD26" s="46">
        <v>0</v>
      </c>
      <c r="AE26" s="46">
        <f>AD26</f>
        <v>0</v>
      </c>
      <c r="AF26" s="46">
        <v>0</v>
      </c>
      <c r="AG26" s="46">
        <v>0</v>
      </c>
      <c r="AH26" s="46">
        <v>0</v>
      </c>
      <c r="AI26" s="46">
        <f>AH26</f>
        <v>0</v>
      </c>
      <c r="AJ26" s="46">
        <v>0</v>
      </c>
      <c r="AK26" s="46">
        <v>0</v>
      </c>
      <c r="AL26" s="46">
        <v>0</v>
      </c>
      <c r="AM26" s="46">
        <f>AL26</f>
        <v>0</v>
      </c>
      <c r="AN26" s="46">
        <v>0</v>
      </c>
      <c r="AO26" s="46">
        <v>0</v>
      </c>
      <c r="AP26" s="46">
        <v>0</v>
      </c>
      <c r="AQ26" s="46">
        <f>AP26</f>
        <v>0</v>
      </c>
    </row>
    <row r="27" spans="1:43" ht="12.75" customHeight="1" x14ac:dyDescent="0.25">
      <c r="A27" s="2"/>
      <c r="B27" s="2"/>
      <c r="C27" s="2"/>
      <c r="D27" s="2"/>
      <c r="E27" s="14"/>
      <c r="F27" s="14"/>
      <c r="G27" s="14"/>
      <c r="H27" s="14"/>
      <c r="I27" s="14"/>
      <c r="J27" s="14"/>
      <c r="K27" s="14"/>
      <c r="L27" s="14"/>
      <c r="M27" s="14"/>
      <c r="N27" s="14"/>
      <c r="O27" s="14"/>
      <c r="P27" s="14"/>
      <c r="Q27" s="14"/>
      <c r="R27" s="14"/>
      <c r="S27" s="84"/>
      <c r="T27" s="14"/>
      <c r="U27" s="14"/>
    </row>
    <row r="28" spans="1:43" ht="110.25" customHeight="1" x14ac:dyDescent="0.25">
      <c r="A28" s="671" t="s">
        <v>144</v>
      </c>
      <c r="B28" s="671"/>
      <c r="C28" s="671"/>
      <c r="D28" s="671"/>
      <c r="E28" s="671"/>
      <c r="F28" s="671"/>
      <c r="G28" s="671"/>
      <c r="H28" s="671"/>
      <c r="I28" s="671"/>
      <c r="J28" s="671"/>
      <c r="K28" s="671"/>
      <c r="L28" s="671"/>
      <c r="M28" s="671"/>
      <c r="N28" s="671"/>
      <c r="O28" s="671"/>
      <c r="P28" s="671"/>
      <c r="Q28" s="671"/>
      <c r="R28" s="671"/>
      <c r="S28" s="671"/>
      <c r="T28" s="671"/>
      <c r="U28" s="671"/>
      <c r="V28" s="671"/>
      <c r="W28" s="671"/>
      <c r="X28" s="671"/>
      <c r="Y28" s="671"/>
    </row>
    <row r="29" spans="1:43" s="15" customFormat="1" ht="12" customHeight="1" x14ac:dyDescent="0.25">
      <c r="A29" s="5"/>
      <c r="B29" s="5"/>
      <c r="C29" s="5"/>
      <c r="D29" s="5"/>
      <c r="E29" s="5"/>
      <c r="F29" s="5"/>
      <c r="G29" s="5"/>
      <c r="H29" s="5"/>
      <c r="I29" s="5"/>
      <c r="J29" s="5"/>
      <c r="K29" s="5"/>
      <c r="L29" s="5"/>
      <c r="M29" s="5"/>
      <c r="N29" s="5"/>
      <c r="O29" s="5"/>
      <c r="P29" s="5"/>
      <c r="Q29" s="5"/>
      <c r="R29" s="5"/>
      <c r="S29" s="5"/>
      <c r="T29" s="5"/>
      <c r="U29" s="5"/>
    </row>
    <row r="30" spans="1:43" s="15" customFormat="1" ht="92.25" customHeight="1" x14ac:dyDescent="0.25">
      <c r="A30" s="739" t="s">
        <v>59</v>
      </c>
      <c r="B30" s="739"/>
      <c r="C30" s="738" t="s">
        <v>60</v>
      </c>
      <c r="D30" s="738"/>
      <c r="E30" s="738"/>
      <c r="F30" s="738"/>
      <c r="G30" s="738"/>
      <c r="H30" s="738"/>
      <c r="I30" s="738"/>
      <c r="J30" s="738"/>
      <c r="K30" s="738"/>
      <c r="L30" s="738"/>
      <c r="M30" s="738"/>
      <c r="N30" s="738"/>
      <c r="O30" s="738"/>
      <c r="P30" s="738"/>
      <c r="Q30" s="738"/>
      <c r="R30" s="738"/>
      <c r="S30" s="738"/>
      <c r="T30" s="738"/>
      <c r="U30" s="738"/>
      <c r="V30" s="738"/>
      <c r="W30" s="738"/>
      <c r="X30" s="738"/>
      <c r="Y30" s="738"/>
    </row>
    <row r="31" spans="1:43" s="15" customFormat="1" ht="94.5" customHeight="1" x14ac:dyDescent="0.25">
      <c r="A31" s="739" t="s">
        <v>19</v>
      </c>
      <c r="B31" s="739"/>
      <c r="C31" s="738" t="s">
        <v>61</v>
      </c>
      <c r="D31" s="738"/>
      <c r="E31" s="738"/>
      <c r="F31" s="738"/>
      <c r="G31" s="738"/>
      <c r="H31" s="738"/>
      <c r="I31" s="738"/>
      <c r="J31" s="738"/>
      <c r="K31" s="738"/>
      <c r="L31" s="738"/>
      <c r="M31" s="738"/>
      <c r="N31" s="738"/>
      <c r="O31" s="738"/>
      <c r="P31" s="738"/>
      <c r="Q31" s="738"/>
      <c r="R31" s="738"/>
      <c r="S31" s="738"/>
      <c r="T31" s="738"/>
      <c r="U31" s="738"/>
      <c r="V31" s="738"/>
      <c r="W31" s="738"/>
      <c r="X31" s="738"/>
      <c r="Y31" s="738"/>
    </row>
    <row r="32" spans="1:43" s="15" customFormat="1" ht="159.75" customHeight="1" x14ac:dyDescent="0.25">
      <c r="A32" s="739" t="s">
        <v>62</v>
      </c>
      <c r="B32" s="739"/>
      <c r="C32" s="738" t="s">
        <v>63</v>
      </c>
      <c r="D32" s="738"/>
      <c r="E32" s="738"/>
      <c r="F32" s="738"/>
      <c r="G32" s="738"/>
      <c r="H32" s="738"/>
      <c r="I32" s="738"/>
      <c r="J32" s="738"/>
      <c r="K32" s="738"/>
      <c r="L32" s="738"/>
      <c r="M32" s="738"/>
      <c r="N32" s="738"/>
      <c r="O32" s="738"/>
      <c r="P32" s="738"/>
      <c r="Q32" s="738"/>
      <c r="R32" s="738"/>
      <c r="S32" s="738"/>
      <c r="T32" s="738"/>
      <c r="U32" s="738"/>
      <c r="V32" s="738"/>
      <c r="W32" s="738"/>
      <c r="X32" s="738"/>
      <c r="Y32" s="738"/>
      <c r="AA32" s="644" t="s">
        <v>1283</v>
      </c>
      <c r="AB32" s="645"/>
      <c r="AC32" s="645"/>
      <c r="AD32" s="645"/>
      <c r="AE32" s="645"/>
      <c r="AF32" s="645"/>
      <c r="AG32" s="645"/>
      <c r="AH32" s="645"/>
      <c r="AI32" s="645"/>
      <c r="AJ32" s="645"/>
      <c r="AK32" s="645"/>
      <c r="AL32" s="645"/>
      <c r="AM32" s="645"/>
      <c r="AN32" s="645"/>
      <c r="AO32" s="645"/>
      <c r="AP32" s="646"/>
    </row>
    <row r="33" spans="1:256" s="15" customFormat="1" ht="17.25" customHeight="1" x14ac:dyDescent="0.25">
      <c r="A33" s="5"/>
      <c r="B33" s="5"/>
      <c r="C33" s="5"/>
      <c r="D33" s="5"/>
      <c r="E33" s="5"/>
      <c r="F33" s="5"/>
      <c r="G33" s="5"/>
      <c r="H33" s="5"/>
      <c r="I33" s="5"/>
      <c r="J33" s="5"/>
      <c r="K33" s="5"/>
      <c r="L33" s="5"/>
      <c r="M33" s="5"/>
      <c r="N33" s="5"/>
      <c r="O33" s="5"/>
      <c r="P33" s="5"/>
      <c r="Q33" s="5"/>
      <c r="R33" s="5"/>
      <c r="S33" s="5"/>
      <c r="T33" s="5"/>
      <c r="U33" s="5"/>
      <c r="AA33" s="46"/>
      <c r="AB33" s="46"/>
      <c r="AC33" s="46"/>
      <c r="AD33" s="46"/>
      <c r="AE33" s="46"/>
      <c r="AF33" s="46"/>
      <c r="AG33" s="46"/>
      <c r="AH33" s="46"/>
      <c r="AI33" s="46"/>
      <c r="AJ33" s="46"/>
      <c r="AK33" s="46"/>
      <c r="AL33" s="46"/>
      <c r="AM33" s="46"/>
      <c r="AN33" s="46"/>
      <c r="AO33" s="46"/>
      <c r="AP33" s="46"/>
    </row>
    <row r="34" spans="1:256" ht="76.5" customHeight="1" x14ac:dyDescent="0.25">
      <c r="A34" s="672" t="s">
        <v>20</v>
      </c>
      <c r="B34" s="672" t="s">
        <v>21</v>
      </c>
      <c r="C34" s="672"/>
      <c r="D34" s="672" t="s">
        <v>587</v>
      </c>
      <c r="E34" s="680" t="s">
        <v>69</v>
      </c>
      <c r="F34" s="680"/>
      <c r="G34" s="680"/>
      <c r="H34" s="680"/>
      <c r="I34" s="680"/>
      <c r="J34" s="844" t="s">
        <v>583</v>
      </c>
      <c r="K34" s="845"/>
      <c r="L34" s="672" t="s">
        <v>620</v>
      </c>
      <c r="M34" s="672"/>
      <c r="N34" s="672"/>
      <c r="O34" s="672" t="s">
        <v>96</v>
      </c>
      <c r="P34" s="691" t="s">
        <v>23</v>
      </c>
      <c r="Q34" s="691"/>
      <c r="R34" s="691"/>
      <c r="S34" s="691" t="s">
        <v>148</v>
      </c>
      <c r="T34" s="692" t="s">
        <v>7</v>
      </c>
      <c r="U34" s="679" t="s">
        <v>1288</v>
      </c>
      <c r="V34" s="770">
        <v>2020</v>
      </c>
      <c r="W34" s="770"/>
      <c r="X34" s="770"/>
      <c r="Y34" s="770"/>
      <c r="AA34" s="590" t="s">
        <v>1284</v>
      </c>
      <c r="AB34" s="590"/>
      <c r="AC34" s="590"/>
      <c r="AD34" s="590"/>
      <c r="AE34" s="590" t="s">
        <v>1285</v>
      </c>
      <c r="AF34" s="590"/>
      <c r="AG34" s="590"/>
      <c r="AH34" s="590"/>
      <c r="AI34" s="590" t="s">
        <v>1286</v>
      </c>
      <c r="AJ34" s="590"/>
      <c r="AK34" s="590"/>
      <c r="AL34" s="590"/>
      <c r="AM34" s="590" t="s">
        <v>1287</v>
      </c>
      <c r="AN34" s="590"/>
      <c r="AO34" s="590"/>
      <c r="AP34" s="590"/>
    </row>
    <row r="35" spans="1:256" ht="140.25" customHeight="1" x14ac:dyDescent="0.25">
      <c r="A35" s="672"/>
      <c r="B35" s="672"/>
      <c r="C35" s="672"/>
      <c r="D35" s="672"/>
      <c r="E35" s="680"/>
      <c r="F35" s="680"/>
      <c r="G35" s="680"/>
      <c r="H35" s="680"/>
      <c r="I35" s="680"/>
      <c r="J35" s="846"/>
      <c r="K35" s="847"/>
      <c r="L35" s="672"/>
      <c r="M35" s="672"/>
      <c r="N35" s="672"/>
      <c r="O35" s="672"/>
      <c r="P35" s="691"/>
      <c r="Q35" s="691"/>
      <c r="R35" s="691"/>
      <c r="S35" s="691"/>
      <c r="T35" s="692"/>
      <c r="U35" s="679"/>
      <c r="V35" s="77" t="s">
        <v>11</v>
      </c>
      <c r="W35" s="77" t="s">
        <v>12</v>
      </c>
      <c r="X35" s="39" t="s">
        <v>9</v>
      </c>
      <c r="Y35" s="166" t="s">
        <v>10</v>
      </c>
      <c r="AA35" s="201" t="s">
        <v>13</v>
      </c>
      <c r="AB35" s="201" t="s">
        <v>14</v>
      </c>
      <c r="AC35" s="165" t="s">
        <v>9</v>
      </c>
      <c r="AD35" s="166" t="s">
        <v>10</v>
      </c>
      <c r="AE35" s="201" t="s">
        <v>13</v>
      </c>
      <c r="AF35" s="201" t="s">
        <v>14</v>
      </c>
      <c r="AG35" s="165" t="s">
        <v>9</v>
      </c>
      <c r="AH35" s="166" t="s">
        <v>10</v>
      </c>
      <c r="AI35" s="201" t="s">
        <v>13</v>
      </c>
      <c r="AJ35" s="201" t="s">
        <v>14</v>
      </c>
      <c r="AK35" s="165" t="s">
        <v>9</v>
      </c>
      <c r="AL35" s="166" t="s">
        <v>10</v>
      </c>
      <c r="AM35" s="201" t="s">
        <v>13</v>
      </c>
      <c r="AN35" s="201" t="s">
        <v>14</v>
      </c>
      <c r="AO35" s="165" t="s">
        <v>9</v>
      </c>
      <c r="AP35" s="166" t="s">
        <v>10</v>
      </c>
    </row>
    <row r="36" spans="1:256" ht="394.5" customHeight="1" x14ac:dyDescent="0.25">
      <c r="A36" s="143" t="s">
        <v>64</v>
      </c>
      <c r="B36" s="830" t="s">
        <v>65</v>
      </c>
      <c r="C36" s="830"/>
      <c r="D36" s="175" t="s">
        <v>74</v>
      </c>
      <c r="E36" s="831" t="s">
        <v>75</v>
      </c>
      <c r="F36" s="831"/>
      <c r="G36" s="831"/>
      <c r="H36" s="831"/>
      <c r="I36" s="831"/>
      <c r="J36" s="780" t="s">
        <v>853</v>
      </c>
      <c r="K36" s="781"/>
      <c r="L36" s="828" t="s">
        <v>95</v>
      </c>
      <c r="M36" s="828"/>
      <c r="N36" s="828"/>
      <c r="O36" s="505" t="s">
        <v>97</v>
      </c>
      <c r="P36" s="829" t="s">
        <v>857</v>
      </c>
      <c r="Q36" s="829"/>
      <c r="R36" s="829"/>
      <c r="S36" s="93" t="s">
        <v>149</v>
      </c>
      <c r="T36" s="80" t="s">
        <v>58</v>
      </c>
      <c r="U36" s="6">
        <v>1</v>
      </c>
      <c r="V36" s="274">
        <v>1</v>
      </c>
      <c r="W36" s="171"/>
      <c r="X36" s="356">
        <f>+W36/V36</f>
        <v>0</v>
      </c>
      <c r="Y36" s="42">
        <f>+X36</f>
        <v>0</v>
      </c>
      <c r="Z36" s="45"/>
      <c r="AA36" s="275"/>
      <c r="AB36" s="358"/>
      <c r="AC36" s="356" t="e">
        <f>AB36/AA36</f>
        <v>#DIV/0!</v>
      </c>
      <c r="AD36" s="42" t="e">
        <f>AC36</f>
        <v>#DIV/0!</v>
      </c>
      <c r="AE36" s="275"/>
      <c r="AF36" s="275"/>
      <c r="AG36" s="356" t="e">
        <f>AF36/AE36</f>
        <v>#DIV/0!</v>
      </c>
      <c r="AH36" s="42" t="e">
        <f>AG36</f>
        <v>#DIV/0!</v>
      </c>
      <c r="AI36" s="182"/>
      <c r="AJ36" s="182"/>
      <c r="AK36" s="356" t="e">
        <f>AJ36/AI36</f>
        <v>#DIV/0!</v>
      </c>
      <c r="AL36" s="42" t="e">
        <f>AK36</f>
        <v>#DIV/0!</v>
      </c>
      <c r="AM36" s="275">
        <f>+V36</f>
        <v>1</v>
      </c>
      <c r="AN36" s="182"/>
      <c r="AO36" s="356">
        <f>AN36/AM36</f>
        <v>0</v>
      </c>
      <c r="AP36" s="42">
        <f>AO36</f>
        <v>0</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row>
    <row r="37" spans="1:256" ht="394.5" customHeight="1" x14ac:dyDescent="0.25">
      <c r="A37" s="143" t="s">
        <v>64</v>
      </c>
      <c r="B37" s="830" t="s">
        <v>65</v>
      </c>
      <c r="C37" s="830"/>
      <c r="D37" s="175" t="s">
        <v>74</v>
      </c>
      <c r="E37" s="831" t="s">
        <v>75</v>
      </c>
      <c r="F37" s="831"/>
      <c r="G37" s="831"/>
      <c r="H37" s="831"/>
      <c r="I37" s="831"/>
      <c r="J37" s="772" t="s">
        <v>854</v>
      </c>
      <c r="K37" s="774"/>
      <c r="L37" s="828" t="s">
        <v>95</v>
      </c>
      <c r="M37" s="828"/>
      <c r="N37" s="828"/>
      <c r="O37" s="505" t="s">
        <v>97</v>
      </c>
      <c r="P37" s="829" t="s">
        <v>858</v>
      </c>
      <c r="Q37" s="829"/>
      <c r="R37" s="829"/>
      <c r="S37" s="93" t="s">
        <v>184</v>
      </c>
      <c r="T37" s="80" t="s">
        <v>58</v>
      </c>
      <c r="U37" s="6">
        <v>1</v>
      </c>
      <c r="V37" s="274">
        <v>1</v>
      </c>
      <c r="W37" s="171"/>
      <c r="X37" s="356">
        <f>+W37/V37</f>
        <v>0</v>
      </c>
      <c r="Y37" s="42">
        <f>+X37</f>
        <v>0</v>
      </c>
      <c r="Z37" s="45"/>
      <c r="AA37" s="275"/>
      <c r="AB37" s="358"/>
      <c r="AC37" s="356" t="e">
        <f>AB37/AA37</f>
        <v>#DIV/0!</v>
      </c>
      <c r="AD37" s="42" t="e">
        <f>AC37</f>
        <v>#DIV/0!</v>
      </c>
      <c r="AE37" s="275"/>
      <c r="AF37" s="275"/>
      <c r="AG37" s="356" t="e">
        <f>AF37/AE37</f>
        <v>#DIV/0!</v>
      </c>
      <c r="AH37" s="42" t="e">
        <f>AG37</f>
        <v>#DIV/0!</v>
      </c>
      <c r="AI37" s="182"/>
      <c r="AJ37" s="182"/>
      <c r="AK37" s="356" t="e">
        <f>AJ37/AI37</f>
        <v>#DIV/0!</v>
      </c>
      <c r="AL37" s="42" t="e">
        <f>AK37</f>
        <v>#DIV/0!</v>
      </c>
      <c r="AM37" s="275">
        <f>+V37</f>
        <v>1</v>
      </c>
      <c r="AN37" s="182"/>
      <c r="AO37" s="356">
        <f>AN37/AM37</f>
        <v>0</v>
      </c>
      <c r="AP37" s="42">
        <f>AO37</f>
        <v>0</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row>
    <row r="38" spans="1:256" ht="406.5" customHeight="1" x14ac:dyDescent="0.25">
      <c r="A38" s="143" t="s">
        <v>64</v>
      </c>
      <c r="B38" s="830" t="s">
        <v>65</v>
      </c>
      <c r="C38" s="830"/>
      <c r="D38" s="175" t="s">
        <v>74</v>
      </c>
      <c r="E38" s="831" t="s">
        <v>75</v>
      </c>
      <c r="F38" s="831"/>
      <c r="G38" s="831"/>
      <c r="H38" s="831"/>
      <c r="I38" s="831"/>
      <c r="J38" s="780" t="s">
        <v>855</v>
      </c>
      <c r="K38" s="781"/>
      <c r="L38" s="828" t="s">
        <v>95</v>
      </c>
      <c r="M38" s="828"/>
      <c r="N38" s="828"/>
      <c r="O38" s="505" t="s">
        <v>97</v>
      </c>
      <c r="P38" s="843" t="s">
        <v>1289</v>
      </c>
      <c r="Q38" s="843"/>
      <c r="R38" s="843"/>
      <c r="S38" s="93" t="s">
        <v>151</v>
      </c>
      <c r="T38" s="80" t="s">
        <v>110</v>
      </c>
      <c r="U38" s="6">
        <v>1</v>
      </c>
      <c r="V38" s="274">
        <v>1</v>
      </c>
      <c r="W38" s="171"/>
      <c r="X38" s="356">
        <f>+W38/V38</f>
        <v>0</v>
      </c>
      <c r="Y38" s="42">
        <f>+X38</f>
        <v>0</v>
      </c>
      <c r="AA38" s="275"/>
      <c r="AB38" s="358"/>
      <c r="AC38" s="356" t="e">
        <f>AB38/AA38</f>
        <v>#DIV/0!</v>
      </c>
      <c r="AD38" s="42" t="e">
        <f>AC38</f>
        <v>#DIV/0!</v>
      </c>
      <c r="AE38" s="275"/>
      <c r="AF38" s="358"/>
      <c r="AG38" s="356" t="e">
        <f>AF38/AE38</f>
        <v>#DIV/0!</v>
      </c>
      <c r="AH38" s="42" t="e">
        <f>AG38</f>
        <v>#DIV/0!</v>
      </c>
      <c r="AI38" s="182"/>
      <c r="AJ38" s="182"/>
      <c r="AK38" s="356" t="e">
        <f>AJ38/AI38</f>
        <v>#DIV/0!</v>
      </c>
      <c r="AL38" s="42" t="e">
        <f>AK38</f>
        <v>#DIV/0!</v>
      </c>
      <c r="AM38" s="275">
        <f>+V38</f>
        <v>1</v>
      </c>
      <c r="AN38" s="182"/>
      <c r="AO38" s="356">
        <f>AN38/AM38</f>
        <v>0</v>
      </c>
      <c r="AP38" s="42">
        <f>AO38</f>
        <v>0</v>
      </c>
    </row>
    <row r="39" spans="1:256" ht="373.5" customHeight="1" x14ac:dyDescent="0.25">
      <c r="A39" s="143" t="s">
        <v>64</v>
      </c>
      <c r="B39" s="830" t="s">
        <v>65</v>
      </c>
      <c r="C39" s="830"/>
      <c r="D39" s="175" t="s">
        <v>74</v>
      </c>
      <c r="E39" s="831" t="s">
        <v>75</v>
      </c>
      <c r="F39" s="831"/>
      <c r="G39" s="831"/>
      <c r="H39" s="831"/>
      <c r="I39" s="831"/>
      <c r="J39" s="780" t="s">
        <v>856</v>
      </c>
      <c r="K39" s="781"/>
      <c r="L39" s="828" t="s">
        <v>95</v>
      </c>
      <c r="M39" s="828"/>
      <c r="N39" s="828"/>
      <c r="O39" s="505" t="s">
        <v>97</v>
      </c>
      <c r="P39" s="843" t="s">
        <v>1290</v>
      </c>
      <c r="Q39" s="843"/>
      <c r="R39" s="843"/>
      <c r="S39" s="93" t="s">
        <v>149</v>
      </c>
      <c r="T39" s="80" t="s">
        <v>110</v>
      </c>
      <c r="U39" s="6">
        <v>1</v>
      </c>
      <c r="V39" s="274">
        <v>1</v>
      </c>
      <c r="W39" s="171"/>
      <c r="X39" s="356">
        <f>+W39/V39</f>
        <v>0</v>
      </c>
      <c r="Y39" s="42">
        <f>+X39</f>
        <v>0</v>
      </c>
      <c r="AA39" s="275"/>
      <c r="AB39" s="358"/>
      <c r="AC39" s="356" t="e">
        <f>AB39/AA39</f>
        <v>#DIV/0!</v>
      </c>
      <c r="AD39" s="42" t="e">
        <f>AC39</f>
        <v>#DIV/0!</v>
      </c>
      <c r="AE39" s="275"/>
      <c r="AF39" s="358"/>
      <c r="AG39" s="356" t="e">
        <f>AF39/AE39</f>
        <v>#DIV/0!</v>
      </c>
      <c r="AH39" s="42" t="e">
        <f>AG39</f>
        <v>#DIV/0!</v>
      </c>
      <c r="AI39" s="182"/>
      <c r="AJ39" s="182"/>
      <c r="AK39" s="356" t="e">
        <f>AJ39/AI39</f>
        <v>#DIV/0!</v>
      </c>
      <c r="AL39" s="42" t="e">
        <f>AK39</f>
        <v>#DIV/0!</v>
      </c>
      <c r="AM39" s="275">
        <f>+V39</f>
        <v>1</v>
      </c>
      <c r="AN39" s="182"/>
      <c r="AO39" s="356">
        <f>AN39/AM39</f>
        <v>0</v>
      </c>
      <c r="AP39" s="42">
        <f>AO39</f>
        <v>0</v>
      </c>
    </row>
    <row r="40" spans="1:256" s="45" customFormat="1" ht="204" hidden="1" customHeight="1" x14ac:dyDescent="0.25">
      <c r="A40" s="786"/>
      <c r="B40" s="787"/>
      <c r="C40" s="788"/>
      <c r="D40" s="789"/>
      <c r="E40" s="789"/>
      <c r="F40" s="790"/>
      <c r="G40" s="788"/>
      <c r="H40" s="789"/>
      <c r="I40" s="790"/>
      <c r="J40" s="788"/>
      <c r="K40" s="789"/>
      <c r="L40" s="790"/>
      <c r="M40" s="8"/>
      <c r="N40" s="8"/>
      <c r="O40" s="8"/>
      <c r="P40" s="791"/>
      <c r="Q40" s="791"/>
      <c r="R40" s="791"/>
      <c r="S40" s="791"/>
      <c r="T40" s="145"/>
      <c r="U40" s="24"/>
    </row>
    <row r="41" spans="1:256" s="45" customFormat="1" x14ac:dyDescent="0.25">
      <c r="A41" s="40"/>
      <c r="B41" s="40"/>
      <c r="C41" s="40"/>
      <c r="D41" s="40"/>
      <c r="E41" s="40"/>
      <c r="F41" s="40"/>
      <c r="G41" s="40"/>
      <c r="H41" s="40"/>
      <c r="I41" s="40"/>
      <c r="J41" s="40"/>
      <c r="K41" s="40"/>
      <c r="L41" s="40"/>
      <c r="M41" s="40"/>
      <c r="N41" s="40"/>
      <c r="O41" s="40"/>
      <c r="P41" s="40"/>
      <c r="Q41" s="40"/>
      <c r="R41" s="40"/>
      <c r="S41" s="85"/>
      <c r="T41" s="40"/>
      <c r="U41" s="40"/>
    </row>
    <row r="42" spans="1:256" x14ac:dyDescent="0.25">
      <c r="AA42" s="45"/>
    </row>
    <row r="43" spans="1:256" ht="96.75" customHeight="1" x14ac:dyDescent="0.25">
      <c r="A43" s="671" t="s">
        <v>154</v>
      </c>
      <c r="B43" s="671"/>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AA43" s="644" t="s">
        <v>1283</v>
      </c>
      <c r="AB43" s="645"/>
      <c r="AC43" s="645"/>
      <c r="AD43" s="645"/>
      <c r="AE43" s="645"/>
      <c r="AF43" s="645"/>
      <c r="AG43" s="645"/>
      <c r="AH43" s="645"/>
      <c r="AI43" s="645"/>
      <c r="AJ43" s="645"/>
      <c r="AK43" s="645"/>
      <c r="AL43" s="645"/>
      <c r="AM43" s="645"/>
      <c r="AN43" s="645"/>
      <c r="AO43" s="645"/>
      <c r="AP43" s="646"/>
    </row>
    <row r="44" spans="1:256" s="45" customFormat="1" x14ac:dyDescent="0.25">
      <c r="A44" s="9"/>
      <c r="B44" s="9"/>
      <c r="C44" s="9"/>
      <c r="D44" s="9"/>
      <c r="E44" s="9"/>
      <c r="F44" s="9"/>
      <c r="G44" s="9"/>
      <c r="H44" s="9"/>
      <c r="I44" s="9"/>
      <c r="J44" s="9"/>
      <c r="K44" s="9"/>
      <c r="L44" s="9"/>
      <c r="M44" s="9"/>
      <c r="N44" s="9"/>
      <c r="O44" s="9"/>
      <c r="P44" s="9"/>
      <c r="Q44" s="9"/>
      <c r="R44" s="9"/>
      <c r="S44" s="87"/>
      <c r="T44" s="9"/>
      <c r="U44" s="9"/>
      <c r="AA44" s="46"/>
      <c r="AB44" s="46"/>
      <c r="AC44" s="46"/>
      <c r="AD44" s="46"/>
      <c r="AE44" s="46"/>
      <c r="AF44" s="46"/>
      <c r="AG44" s="46"/>
      <c r="AH44" s="46"/>
      <c r="AI44" s="46"/>
      <c r="AJ44" s="46"/>
      <c r="AK44" s="46"/>
      <c r="AL44" s="46"/>
      <c r="AM44" s="46"/>
      <c r="AN44" s="46"/>
      <c r="AO44" s="46"/>
      <c r="AP44" s="46"/>
    </row>
    <row r="45" spans="1:256" s="28" customFormat="1" ht="120" customHeight="1" x14ac:dyDescent="0.25">
      <c r="A45" s="794" t="s">
        <v>22</v>
      </c>
      <c r="B45" s="659" t="s">
        <v>81</v>
      </c>
      <c r="C45" s="659"/>
      <c r="D45" s="659" t="s">
        <v>108</v>
      </c>
      <c r="E45" s="659" t="s">
        <v>93</v>
      </c>
      <c r="F45" s="659" t="s">
        <v>85</v>
      </c>
      <c r="G45" s="659"/>
      <c r="H45" s="702" t="s">
        <v>26</v>
      </c>
      <c r="I45" s="703"/>
      <c r="J45" s="704"/>
      <c r="K45" s="659" t="s">
        <v>82</v>
      </c>
      <c r="L45" s="659" t="s">
        <v>83</v>
      </c>
      <c r="M45" s="659" t="s">
        <v>28</v>
      </c>
      <c r="N45" s="659" t="s">
        <v>104</v>
      </c>
      <c r="O45" s="659" t="s">
        <v>105</v>
      </c>
      <c r="P45" s="696" t="s">
        <v>106</v>
      </c>
      <c r="Q45" s="697"/>
      <c r="R45" s="698"/>
      <c r="S45" s="709" t="s">
        <v>148</v>
      </c>
      <c r="T45" s="679" t="s">
        <v>7</v>
      </c>
      <c r="U45" s="708" t="s">
        <v>1288</v>
      </c>
      <c r="V45" s="770">
        <v>2020</v>
      </c>
      <c r="W45" s="770"/>
      <c r="X45" s="770"/>
      <c r="Y45" s="770"/>
      <c r="AA45" s="590" t="s">
        <v>1284</v>
      </c>
      <c r="AB45" s="590"/>
      <c r="AC45" s="590"/>
      <c r="AD45" s="590"/>
      <c r="AE45" s="590" t="s">
        <v>1285</v>
      </c>
      <c r="AF45" s="590"/>
      <c r="AG45" s="590"/>
      <c r="AH45" s="590"/>
      <c r="AI45" s="590" t="s">
        <v>1286</v>
      </c>
      <c r="AJ45" s="590"/>
      <c r="AK45" s="590"/>
      <c r="AL45" s="590"/>
      <c r="AM45" s="590" t="s">
        <v>1287</v>
      </c>
      <c r="AN45" s="590"/>
      <c r="AO45" s="590"/>
      <c r="AP45" s="590"/>
    </row>
    <row r="46" spans="1:256" s="28" customFormat="1" ht="97.5" customHeight="1" x14ac:dyDescent="0.25">
      <c r="A46" s="795"/>
      <c r="B46" s="659"/>
      <c r="C46" s="659"/>
      <c r="D46" s="659"/>
      <c r="E46" s="659"/>
      <c r="F46" s="659"/>
      <c r="G46" s="659"/>
      <c r="H46" s="705"/>
      <c r="I46" s="706"/>
      <c r="J46" s="707"/>
      <c r="K46" s="659"/>
      <c r="L46" s="659"/>
      <c r="M46" s="659"/>
      <c r="N46" s="659"/>
      <c r="O46" s="659"/>
      <c r="P46" s="699"/>
      <c r="Q46" s="700"/>
      <c r="R46" s="701"/>
      <c r="S46" s="710"/>
      <c r="T46" s="679"/>
      <c r="U46" s="708"/>
      <c r="V46" s="77" t="s">
        <v>11</v>
      </c>
      <c r="W46" s="77" t="s">
        <v>12</v>
      </c>
      <c r="X46" s="39" t="s">
        <v>9</v>
      </c>
      <c r="Y46" s="166" t="s">
        <v>10</v>
      </c>
      <c r="AA46" s="201" t="s">
        <v>13</v>
      </c>
      <c r="AB46" s="201" t="s">
        <v>14</v>
      </c>
      <c r="AC46" s="165" t="s">
        <v>9</v>
      </c>
      <c r="AD46" s="166" t="s">
        <v>10</v>
      </c>
      <c r="AE46" s="201" t="s">
        <v>13</v>
      </c>
      <c r="AF46" s="201" t="s">
        <v>14</v>
      </c>
      <c r="AG46" s="165" t="s">
        <v>9</v>
      </c>
      <c r="AH46" s="166" t="s">
        <v>10</v>
      </c>
      <c r="AI46" s="201" t="s">
        <v>13</v>
      </c>
      <c r="AJ46" s="201" t="s">
        <v>14</v>
      </c>
      <c r="AK46" s="165" t="s">
        <v>9</v>
      </c>
      <c r="AL46" s="166" t="s">
        <v>10</v>
      </c>
      <c r="AM46" s="201" t="s">
        <v>13</v>
      </c>
      <c r="AN46" s="201" t="s">
        <v>14</v>
      </c>
      <c r="AO46" s="165" t="s">
        <v>9</v>
      </c>
      <c r="AP46" s="166" t="s">
        <v>10</v>
      </c>
    </row>
    <row r="47" spans="1:256" s="49" customFormat="1" ht="252.75" customHeight="1" x14ac:dyDescent="0.25">
      <c r="A47" s="147" t="s">
        <v>74</v>
      </c>
      <c r="B47" s="854" t="s">
        <v>84</v>
      </c>
      <c r="C47" s="854"/>
      <c r="D47" s="401" t="s">
        <v>74</v>
      </c>
      <c r="E47" s="177" t="str">
        <f>+$J$17</f>
        <v>71 - Incrementar a un 90% la sostenibilidad del SIG en el Gobierno Distrital</v>
      </c>
      <c r="F47" s="821" t="s">
        <v>87</v>
      </c>
      <c r="G47" s="821"/>
      <c r="H47" s="820" t="str">
        <f>+Hoja1!H32</f>
        <v>Contratar bajo la modalidad de outsourcing el servicio de mensajería y envío de correspondencia</v>
      </c>
      <c r="I47" s="820"/>
      <c r="J47" s="820"/>
      <c r="K47" s="260">
        <f>+Hoja1!X32</f>
        <v>43917</v>
      </c>
      <c r="L47" s="260">
        <f>+Hoja1!AC32</f>
        <v>44157</v>
      </c>
      <c r="M47" s="333"/>
      <c r="N47" s="123">
        <f>+Hoja1!F32</f>
        <v>10000000</v>
      </c>
      <c r="O47" s="462"/>
      <c r="P47" s="587" t="s">
        <v>107</v>
      </c>
      <c r="Q47" s="588"/>
      <c r="R47" s="589"/>
      <c r="S47" s="93" t="s">
        <v>151</v>
      </c>
      <c r="T47" s="80" t="s">
        <v>58</v>
      </c>
      <c r="U47" s="294">
        <v>1</v>
      </c>
      <c r="V47" s="399">
        <v>1</v>
      </c>
      <c r="W47" s="399"/>
      <c r="X47" s="356">
        <f t="shared" ref="X47:X71" si="0">W47/V47</f>
        <v>0</v>
      </c>
      <c r="Y47" s="42">
        <f t="shared" ref="Y47:Y71" si="1">X47</f>
        <v>0</v>
      </c>
      <c r="AA47" s="275"/>
      <c r="AB47" s="358"/>
      <c r="AC47" s="356" t="e">
        <f t="shared" ref="AC47:AC71" si="2">AB47/AA47</f>
        <v>#DIV/0!</v>
      </c>
      <c r="AD47" s="42" t="e">
        <f t="shared" ref="AD47:AD71" si="3">AC47</f>
        <v>#DIV/0!</v>
      </c>
      <c r="AE47" s="275"/>
      <c r="AF47" s="358"/>
      <c r="AG47" s="356" t="e">
        <f t="shared" ref="AG47:AG71" si="4">AF47/AE47</f>
        <v>#DIV/0!</v>
      </c>
      <c r="AH47" s="42" t="e">
        <f t="shared" ref="AH47:AH71" si="5">AG47</f>
        <v>#DIV/0!</v>
      </c>
      <c r="AI47" s="182"/>
      <c r="AJ47" s="182"/>
      <c r="AK47" s="356" t="e">
        <f t="shared" ref="AK47:AK71" si="6">AJ47/AI47</f>
        <v>#DIV/0!</v>
      </c>
      <c r="AL47" s="42" t="e">
        <f t="shared" ref="AL47:AL71" si="7">AK47</f>
        <v>#DIV/0!</v>
      </c>
      <c r="AM47" s="275">
        <f t="shared" ref="AM47:AM71" si="8">+V47</f>
        <v>1</v>
      </c>
      <c r="AN47" s="182"/>
      <c r="AO47" s="356">
        <f t="shared" ref="AO47:AO71" si="9">AN47/AM47</f>
        <v>0</v>
      </c>
      <c r="AP47" s="42">
        <f t="shared" ref="AP47:AP71" si="10">AO47</f>
        <v>0</v>
      </c>
    </row>
    <row r="48" spans="1:256" s="49" customFormat="1" ht="252.75" customHeight="1" x14ac:dyDescent="0.25">
      <c r="A48" s="147" t="s">
        <v>74</v>
      </c>
      <c r="B48" s="854" t="s">
        <v>84</v>
      </c>
      <c r="C48" s="854"/>
      <c r="D48" s="401" t="s">
        <v>74</v>
      </c>
      <c r="E48" s="177" t="str">
        <f>+$J$17</f>
        <v>71 - Incrementar a un 90% la sostenibilidad del SIG en el Gobierno Distrital</v>
      </c>
      <c r="F48" s="821" t="s">
        <v>87</v>
      </c>
      <c r="G48" s="821"/>
      <c r="H48" s="820" t="str">
        <f>+Hoja1!H33</f>
        <v>Prestación de servicios de monitoreo de medios para la SCRD</v>
      </c>
      <c r="I48" s="820"/>
      <c r="J48" s="820"/>
      <c r="K48" s="260">
        <f>+Hoja1!X33</f>
        <v>43921</v>
      </c>
      <c r="L48" s="260">
        <f>+Hoja1!AC33</f>
        <v>44281</v>
      </c>
      <c r="M48" s="333"/>
      <c r="N48" s="123">
        <f>+Hoja1!F33</f>
        <v>30000000</v>
      </c>
      <c r="O48" s="462"/>
      <c r="P48" s="587" t="s">
        <v>107</v>
      </c>
      <c r="Q48" s="588"/>
      <c r="R48" s="589"/>
      <c r="S48" s="93" t="s">
        <v>151</v>
      </c>
      <c r="T48" s="80" t="s">
        <v>58</v>
      </c>
      <c r="U48" s="294">
        <v>1</v>
      </c>
      <c r="V48" s="399">
        <v>1</v>
      </c>
      <c r="W48" s="399"/>
      <c r="X48" s="356">
        <f t="shared" si="0"/>
        <v>0</v>
      </c>
      <c r="Y48" s="42">
        <f t="shared" si="1"/>
        <v>0</v>
      </c>
      <c r="AA48" s="275" t="s">
        <v>442</v>
      </c>
      <c r="AB48" s="358" t="s">
        <v>442</v>
      </c>
      <c r="AC48" s="356" t="e">
        <f t="shared" si="2"/>
        <v>#VALUE!</v>
      </c>
      <c r="AD48" s="42" t="e">
        <f t="shared" si="3"/>
        <v>#VALUE!</v>
      </c>
      <c r="AE48" s="275"/>
      <c r="AF48" s="358"/>
      <c r="AG48" s="356" t="e">
        <f t="shared" si="4"/>
        <v>#DIV/0!</v>
      </c>
      <c r="AH48" s="42" t="e">
        <f t="shared" si="5"/>
        <v>#DIV/0!</v>
      </c>
      <c r="AI48" s="182"/>
      <c r="AJ48" s="182"/>
      <c r="AK48" s="356" t="e">
        <f t="shared" si="6"/>
        <v>#DIV/0!</v>
      </c>
      <c r="AL48" s="42" t="e">
        <f t="shared" si="7"/>
        <v>#DIV/0!</v>
      </c>
      <c r="AM48" s="275">
        <f t="shared" si="8"/>
        <v>1</v>
      </c>
      <c r="AN48" s="182"/>
      <c r="AO48" s="356">
        <f t="shared" si="9"/>
        <v>0</v>
      </c>
      <c r="AP48" s="42">
        <f t="shared" si="10"/>
        <v>0</v>
      </c>
    </row>
    <row r="49" spans="1:42" s="49" customFormat="1" ht="252.75" customHeight="1" x14ac:dyDescent="0.25">
      <c r="A49" s="147" t="s">
        <v>74</v>
      </c>
      <c r="B49" s="854" t="s">
        <v>84</v>
      </c>
      <c r="C49" s="854"/>
      <c r="D49" s="401" t="s">
        <v>74</v>
      </c>
      <c r="E49" s="177" t="str">
        <f>+$J$17</f>
        <v>71 - Incrementar a un 90% la sostenibilidad del SIG en el Gobierno Distrital</v>
      </c>
      <c r="F49" s="821" t="s">
        <v>87</v>
      </c>
      <c r="G49" s="821"/>
      <c r="H49" s="820" t="str">
        <f>+Hoja1!H34</f>
        <v>Prestar servicios integrales de comunicación (ATL y BTL)  encaminados a desarrollar el plan estratégico de comunicaciones de la Secretaría de Cultura, Recreación y Deporte.</v>
      </c>
      <c r="I49" s="820"/>
      <c r="J49" s="820"/>
      <c r="K49" s="260">
        <f>+Hoja1!X34</f>
        <v>43917</v>
      </c>
      <c r="L49" s="260">
        <f>+Hoja1!AC34</f>
        <v>44157</v>
      </c>
      <c r="M49" s="333"/>
      <c r="N49" s="123">
        <f>+Hoja1!F34</f>
        <v>790000000</v>
      </c>
      <c r="O49" s="462"/>
      <c r="P49" s="587" t="s">
        <v>107</v>
      </c>
      <c r="Q49" s="588"/>
      <c r="R49" s="589"/>
      <c r="S49" s="93" t="s">
        <v>151</v>
      </c>
      <c r="T49" s="80" t="s">
        <v>58</v>
      </c>
      <c r="U49" s="294">
        <v>1</v>
      </c>
      <c r="V49" s="399">
        <v>1</v>
      </c>
      <c r="W49" s="399"/>
      <c r="X49" s="356">
        <f t="shared" si="0"/>
        <v>0</v>
      </c>
      <c r="Y49" s="42">
        <f t="shared" si="1"/>
        <v>0</v>
      </c>
      <c r="AA49" s="275"/>
      <c r="AB49" s="358"/>
      <c r="AC49" s="356" t="e">
        <f t="shared" si="2"/>
        <v>#DIV/0!</v>
      </c>
      <c r="AD49" s="42" t="e">
        <f t="shared" si="3"/>
        <v>#DIV/0!</v>
      </c>
      <c r="AE49" s="275"/>
      <c r="AF49" s="358"/>
      <c r="AG49" s="356" t="e">
        <f t="shared" si="4"/>
        <v>#DIV/0!</v>
      </c>
      <c r="AH49" s="42" t="e">
        <f t="shared" si="5"/>
        <v>#DIV/0!</v>
      </c>
      <c r="AI49" s="182"/>
      <c r="AJ49" s="182"/>
      <c r="AK49" s="356" t="e">
        <f t="shared" si="6"/>
        <v>#DIV/0!</v>
      </c>
      <c r="AL49" s="42" t="e">
        <f t="shared" si="7"/>
        <v>#DIV/0!</v>
      </c>
      <c r="AM49" s="275">
        <f t="shared" si="8"/>
        <v>1</v>
      </c>
      <c r="AN49" s="182"/>
      <c r="AO49" s="356">
        <f t="shared" si="9"/>
        <v>0</v>
      </c>
      <c r="AP49" s="42">
        <f t="shared" si="10"/>
        <v>0</v>
      </c>
    </row>
    <row r="50" spans="1:42" s="49" customFormat="1" ht="215.25" customHeight="1" x14ac:dyDescent="0.25">
      <c r="A50" s="147" t="s">
        <v>74</v>
      </c>
      <c r="B50" s="854" t="s">
        <v>84</v>
      </c>
      <c r="C50" s="854"/>
      <c r="D50" s="401" t="s">
        <v>74</v>
      </c>
      <c r="E50" s="177" t="s">
        <v>49</v>
      </c>
      <c r="F50" s="821" t="s">
        <v>87</v>
      </c>
      <c r="G50" s="821"/>
      <c r="H50" s="820" t="str">
        <f>+Hoja1!H35</f>
        <v>Prestación de servicios para el envío de correo masivo de la SCRD</v>
      </c>
      <c r="I50" s="820"/>
      <c r="J50" s="820"/>
      <c r="K50" s="260">
        <f>+Hoja1!X35</f>
        <v>43921</v>
      </c>
      <c r="L50" s="260">
        <f>+Hoja1!AC35</f>
        <v>44281</v>
      </c>
      <c r="M50" s="333"/>
      <c r="N50" s="123">
        <f>+Hoja1!F35</f>
        <v>25000000</v>
      </c>
      <c r="O50" s="462"/>
      <c r="P50" s="587" t="s">
        <v>107</v>
      </c>
      <c r="Q50" s="588"/>
      <c r="R50" s="589"/>
      <c r="S50" s="93" t="s">
        <v>151</v>
      </c>
      <c r="T50" s="80" t="s">
        <v>58</v>
      </c>
      <c r="U50" s="294">
        <v>1</v>
      </c>
      <c r="V50" s="399">
        <v>1</v>
      </c>
      <c r="W50" s="399"/>
      <c r="X50" s="356">
        <f t="shared" si="0"/>
        <v>0</v>
      </c>
      <c r="Y50" s="42">
        <f t="shared" si="1"/>
        <v>0</v>
      </c>
      <c r="AA50" s="275"/>
      <c r="AB50" s="358"/>
      <c r="AC50" s="356" t="e">
        <f t="shared" si="2"/>
        <v>#DIV/0!</v>
      </c>
      <c r="AD50" s="42" t="e">
        <f t="shared" si="3"/>
        <v>#DIV/0!</v>
      </c>
      <c r="AE50" s="275"/>
      <c r="AF50" s="358"/>
      <c r="AG50" s="356" t="e">
        <f t="shared" si="4"/>
        <v>#DIV/0!</v>
      </c>
      <c r="AH50" s="42" t="e">
        <f t="shared" si="5"/>
        <v>#DIV/0!</v>
      </c>
      <c r="AI50" s="182"/>
      <c r="AJ50" s="182"/>
      <c r="AK50" s="356" t="e">
        <f t="shared" si="6"/>
        <v>#DIV/0!</v>
      </c>
      <c r="AL50" s="42" t="e">
        <f t="shared" si="7"/>
        <v>#DIV/0!</v>
      </c>
      <c r="AM50" s="275">
        <f t="shared" si="8"/>
        <v>1</v>
      </c>
      <c r="AN50" s="182"/>
      <c r="AO50" s="356">
        <f t="shared" si="9"/>
        <v>0</v>
      </c>
      <c r="AP50" s="42">
        <f t="shared" si="10"/>
        <v>0</v>
      </c>
    </row>
    <row r="51" spans="1:42" s="49" customFormat="1" ht="215.25" customHeight="1" x14ac:dyDescent="0.25">
      <c r="A51" s="147" t="s">
        <v>74</v>
      </c>
      <c r="B51" s="854" t="s">
        <v>84</v>
      </c>
      <c r="C51" s="854"/>
      <c r="D51" s="401" t="s">
        <v>74</v>
      </c>
      <c r="E51" s="177" t="str">
        <f t="shared" ref="E51:E69" si="11">+$J$17</f>
        <v>71 - Incrementar a un 90% la sostenibilidad del SIG en el Gobierno Distrital</v>
      </c>
      <c r="F51" s="821" t="s">
        <v>87</v>
      </c>
      <c r="G51" s="821"/>
      <c r="H51" s="820" t="str">
        <f>+Hoja1!H36</f>
        <v>Apoyar a la Oficina Asesora de Comunicaciones en el desarrollo y edición de contenidos fotográficos de la SCRD</v>
      </c>
      <c r="I51" s="820"/>
      <c r="J51" s="820"/>
      <c r="K51" s="260">
        <f>+Hoja1!X36</f>
        <v>43872</v>
      </c>
      <c r="L51" s="260">
        <f>+Hoja1!AC36</f>
        <v>44172</v>
      </c>
      <c r="M51" s="333"/>
      <c r="N51" s="123">
        <f>+Hoja1!F36</f>
        <v>42487500</v>
      </c>
      <c r="O51" s="462"/>
      <c r="P51" s="587" t="s">
        <v>107</v>
      </c>
      <c r="Q51" s="588"/>
      <c r="R51" s="589"/>
      <c r="S51" s="93" t="s">
        <v>151</v>
      </c>
      <c r="T51" s="80" t="s">
        <v>58</v>
      </c>
      <c r="U51" s="294">
        <v>1</v>
      </c>
      <c r="V51" s="399">
        <v>1</v>
      </c>
      <c r="W51" s="399"/>
      <c r="X51" s="356">
        <f t="shared" si="0"/>
        <v>0</v>
      </c>
      <c r="Y51" s="42">
        <f t="shared" si="1"/>
        <v>0</v>
      </c>
      <c r="AA51" s="275"/>
      <c r="AB51" s="358"/>
      <c r="AC51" s="356" t="e">
        <f t="shared" si="2"/>
        <v>#DIV/0!</v>
      </c>
      <c r="AD51" s="42" t="e">
        <f t="shared" si="3"/>
        <v>#DIV/0!</v>
      </c>
      <c r="AE51" s="275"/>
      <c r="AF51" s="358"/>
      <c r="AG51" s="356" t="e">
        <f t="shared" si="4"/>
        <v>#DIV/0!</v>
      </c>
      <c r="AH51" s="42" t="e">
        <f t="shared" si="5"/>
        <v>#DIV/0!</v>
      </c>
      <c r="AI51" s="182"/>
      <c r="AJ51" s="182"/>
      <c r="AK51" s="356" t="e">
        <f t="shared" si="6"/>
        <v>#DIV/0!</v>
      </c>
      <c r="AL51" s="42" t="e">
        <f t="shared" si="7"/>
        <v>#DIV/0!</v>
      </c>
      <c r="AM51" s="275">
        <f t="shared" si="8"/>
        <v>1</v>
      </c>
      <c r="AN51" s="182"/>
      <c r="AO51" s="356">
        <f t="shared" si="9"/>
        <v>0</v>
      </c>
      <c r="AP51" s="42">
        <f t="shared" si="10"/>
        <v>0</v>
      </c>
    </row>
    <row r="52" spans="1:42" s="49" customFormat="1" ht="215.25" customHeight="1" x14ac:dyDescent="0.25">
      <c r="A52" s="176" t="s">
        <v>74</v>
      </c>
      <c r="B52" s="854" t="s">
        <v>84</v>
      </c>
      <c r="C52" s="854"/>
      <c r="D52" s="401" t="s">
        <v>74</v>
      </c>
      <c r="E52" s="177" t="str">
        <f t="shared" si="11"/>
        <v>71 - Incrementar a un 90% la sostenibilidad del SIG en el Gobierno Distrital</v>
      </c>
      <c r="F52" s="821" t="s">
        <v>87</v>
      </c>
      <c r="G52" s="821"/>
      <c r="H52" s="820" t="str">
        <f>+Hoja1!H37</f>
        <v>Apoyar la gestión general de la Oficina asesora de Comunicaciones</v>
      </c>
      <c r="I52" s="820"/>
      <c r="J52" s="820"/>
      <c r="K52" s="260">
        <f>+Hoja1!X37</f>
        <v>43872</v>
      </c>
      <c r="L52" s="260">
        <f>+Hoja1!AC37</f>
        <v>44172</v>
      </c>
      <c r="M52" s="333"/>
      <c r="N52" s="123">
        <f>+Hoja1!F37</f>
        <v>82513300</v>
      </c>
      <c r="O52" s="462"/>
      <c r="P52" s="587" t="s">
        <v>107</v>
      </c>
      <c r="Q52" s="588"/>
      <c r="R52" s="589"/>
      <c r="S52" s="93" t="s">
        <v>151</v>
      </c>
      <c r="T52" s="80" t="s">
        <v>58</v>
      </c>
      <c r="U52" s="294">
        <v>1</v>
      </c>
      <c r="V52" s="399">
        <v>1</v>
      </c>
      <c r="W52" s="399"/>
      <c r="X52" s="356">
        <f t="shared" si="0"/>
        <v>0</v>
      </c>
      <c r="Y52" s="42">
        <f t="shared" si="1"/>
        <v>0</v>
      </c>
      <c r="AA52" s="275"/>
      <c r="AB52" s="358"/>
      <c r="AC52" s="356" t="e">
        <f t="shared" si="2"/>
        <v>#DIV/0!</v>
      </c>
      <c r="AD52" s="42" t="e">
        <f t="shared" si="3"/>
        <v>#DIV/0!</v>
      </c>
      <c r="AE52" s="275"/>
      <c r="AF52" s="358"/>
      <c r="AG52" s="356" t="e">
        <f t="shared" si="4"/>
        <v>#DIV/0!</v>
      </c>
      <c r="AH52" s="42" t="e">
        <f t="shared" si="5"/>
        <v>#DIV/0!</v>
      </c>
      <c r="AI52" s="182"/>
      <c r="AJ52" s="182"/>
      <c r="AK52" s="356" t="e">
        <f t="shared" si="6"/>
        <v>#DIV/0!</v>
      </c>
      <c r="AL52" s="42" t="e">
        <f t="shared" si="7"/>
        <v>#DIV/0!</v>
      </c>
      <c r="AM52" s="275">
        <f t="shared" si="8"/>
        <v>1</v>
      </c>
      <c r="AN52" s="182"/>
      <c r="AO52" s="356">
        <f t="shared" si="9"/>
        <v>0</v>
      </c>
      <c r="AP52" s="42">
        <f t="shared" si="10"/>
        <v>0</v>
      </c>
    </row>
    <row r="53" spans="1:42" s="49" customFormat="1" ht="297.75" customHeight="1" x14ac:dyDescent="0.25">
      <c r="A53" s="176" t="s">
        <v>74</v>
      </c>
      <c r="B53" s="854" t="s">
        <v>84</v>
      </c>
      <c r="C53" s="854"/>
      <c r="D53" s="401" t="s">
        <v>74</v>
      </c>
      <c r="E53" s="177" t="str">
        <f t="shared" si="11"/>
        <v>71 - Incrementar a un 90% la sostenibilidad del SIG en el Gobierno Distrital</v>
      </c>
      <c r="F53" s="821" t="s">
        <v>87</v>
      </c>
      <c r="G53" s="821"/>
      <c r="H53" s="820" t="str">
        <f>+Hoja1!H38</f>
        <v>Apoyar a la Oficina Asesora de Comunicaciones en la creación y revisión de contenidos editoriales de la SCRD</v>
      </c>
      <c r="I53" s="820"/>
      <c r="J53" s="820"/>
      <c r="K53" s="260">
        <f>+Hoja1!X38</f>
        <v>43872</v>
      </c>
      <c r="L53" s="260">
        <f>+Hoja1!AC38</f>
        <v>44172</v>
      </c>
      <c r="M53" s="333"/>
      <c r="N53" s="123">
        <f>+Hoja1!F38</f>
        <v>62150200</v>
      </c>
      <c r="O53" s="462"/>
      <c r="P53" s="587" t="s">
        <v>107</v>
      </c>
      <c r="Q53" s="588"/>
      <c r="R53" s="589"/>
      <c r="S53" s="93" t="s">
        <v>151</v>
      </c>
      <c r="T53" s="80" t="s">
        <v>58</v>
      </c>
      <c r="U53" s="294">
        <v>1</v>
      </c>
      <c r="V53" s="399">
        <v>1</v>
      </c>
      <c r="W53" s="399"/>
      <c r="X53" s="356">
        <f t="shared" si="0"/>
        <v>0</v>
      </c>
      <c r="Y53" s="42">
        <f t="shared" si="1"/>
        <v>0</v>
      </c>
      <c r="AA53" s="275"/>
      <c r="AB53" s="358"/>
      <c r="AC53" s="356" t="e">
        <f t="shared" si="2"/>
        <v>#DIV/0!</v>
      </c>
      <c r="AD53" s="42" t="e">
        <f t="shared" si="3"/>
        <v>#DIV/0!</v>
      </c>
      <c r="AE53" s="275"/>
      <c r="AF53" s="358"/>
      <c r="AG53" s="356" t="e">
        <f t="shared" si="4"/>
        <v>#DIV/0!</v>
      </c>
      <c r="AH53" s="42" t="e">
        <f t="shared" si="5"/>
        <v>#DIV/0!</v>
      </c>
      <c r="AI53" s="182"/>
      <c r="AJ53" s="182"/>
      <c r="AK53" s="356" t="e">
        <f t="shared" si="6"/>
        <v>#DIV/0!</v>
      </c>
      <c r="AL53" s="42" t="e">
        <f t="shared" si="7"/>
        <v>#DIV/0!</v>
      </c>
      <c r="AM53" s="275">
        <f t="shared" si="8"/>
        <v>1</v>
      </c>
      <c r="AN53" s="182"/>
      <c r="AO53" s="356">
        <f t="shared" si="9"/>
        <v>0</v>
      </c>
      <c r="AP53" s="42">
        <f t="shared" si="10"/>
        <v>0</v>
      </c>
    </row>
    <row r="54" spans="1:42" s="49" customFormat="1" ht="267.75" customHeight="1" x14ac:dyDescent="0.25">
      <c r="A54" s="176" t="s">
        <v>74</v>
      </c>
      <c r="B54" s="854" t="s">
        <v>84</v>
      </c>
      <c r="C54" s="854"/>
      <c r="D54" s="401" t="s">
        <v>74</v>
      </c>
      <c r="E54" s="177" t="str">
        <f t="shared" si="11"/>
        <v>71 - Incrementar a un 90% la sostenibilidad del SIG en el Gobierno Distrital</v>
      </c>
      <c r="F54" s="821" t="s">
        <v>87</v>
      </c>
      <c r="G54" s="821"/>
      <c r="H54" s="820" t="str">
        <f>+Hoja1!H39</f>
        <v xml:space="preserve">Apoyar a la Oficina Asesora de Comunicaciones en la planeación y  ejecución de estrategias de comunicación para redes sociales y medios digitales </v>
      </c>
      <c r="I54" s="820"/>
      <c r="J54" s="820"/>
      <c r="K54" s="260">
        <f>+Hoja1!X39</f>
        <v>43872</v>
      </c>
      <c r="L54" s="260">
        <f>+Hoja1!AC39</f>
        <v>44172</v>
      </c>
      <c r="M54" s="333"/>
      <c r="N54" s="123">
        <f>+Hoja1!F39</f>
        <v>42487500</v>
      </c>
      <c r="O54" s="462"/>
      <c r="P54" s="587" t="s">
        <v>107</v>
      </c>
      <c r="Q54" s="588"/>
      <c r="R54" s="589"/>
      <c r="S54" s="93" t="s">
        <v>151</v>
      </c>
      <c r="T54" s="80" t="s">
        <v>58</v>
      </c>
      <c r="U54" s="294">
        <v>1</v>
      </c>
      <c r="V54" s="399">
        <v>1</v>
      </c>
      <c r="W54" s="399"/>
      <c r="X54" s="356">
        <f t="shared" si="0"/>
        <v>0</v>
      </c>
      <c r="Y54" s="42">
        <f t="shared" si="1"/>
        <v>0</v>
      </c>
      <c r="AA54" s="275"/>
      <c r="AB54" s="358"/>
      <c r="AC54" s="356" t="e">
        <f t="shared" si="2"/>
        <v>#DIV/0!</v>
      </c>
      <c r="AD54" s="42" t="e">
        <f t="shared" si="3"/>
        <v>#DIV/0!</v>
      </c>
      <c r="AE54" s="275"/>
      <c r="AF54" s="358"/>
      <c r="AG54" s="356" t="e">
        <f t="shared" si="4"/>
        <v>#DIV/0!</v>
      </c>
      <c r="AH54" s="42" t="e">
        <f t="shared" si="5"/>
        <v>#DIV/0!</v>
      </c>
      <c r="AI54" s="182"/>
      <c r="AJ54" s="182"/>
      <c r="AK54" s="356" t="e">
        <f t="shared" si="6"/>
        <v>#DIV/0!</v>
      </c>
      <c r="AL54" s="42" t="e">
        <f t="shared" si="7"/>
        <v>#DIV/0!</v>
      </c>
      <c r="AM54" s="275">
        <f t="shared" si="8"/>
        <v>1</v>
      </c>
      <c r="AN54" s="182"/>
      <c r="AO54" s="356">
        <f t="shared" si="9"/>
        <v>0</v>
      </c>
      <c r="AP54" s="42">
        <f t="shared" si="10"/>
        <v>0</v>
      </c>
    </row>
    <row r="55" spans="1:42" s="49" customFormat="1" ht="215.25" customHeight="1" x14ac:dyDescent="0.25">
      <c r="A55" s="176" t="s">
        <v>74</v>
      </c>
      <c r="B55" s="854" t="s">
        <v>84</v>
      </c>
      <c r="C55" s="854"/>
      <c r="D55" s="401" t="s">
        <v>74</v>
      </c>
      <c r="E55" s="177" t="str">
        <f t="shared" si="11"/>
        <v>71 - Incrementar a un 90% la sostenibilidad del SIG en el Gobierno Distrital</v>
      </c>
      <c r="F55" s="821" t="s">
        <v>87</v>
      </c>
      <c r="G55" s="821"/>
      <c r="H55" s="820" t="str">
        <f>+Hoja1!H40</f>
        <v>Apoyar a la Oficina Asesora de Comunicaciones en la estructuración y desarrollo de los procesos de contratación, financieros y administrativos.</v>
      </c>
      <c r="I55" s="820"/>
      <c r="J55" s="820"/>
      <c r="K55" s="260">
        <f>+Hoja1!X40</f>
        <v>43871</v>
      </c>
      <c r="L55" s="260">
        <f>+Hoja1!AC40</f>
        <v>44171</v>
      </c>
      <c r="M55" s="333"/>
      <c r="N55" s="123">
        <f>+Hoja1!F40</f>
        <v>62150200</v>
      </c>
      <c r="O55" s="462"/>
      <c r="P55" s="587" t="s">
        <v>107</v>
      </c>
      <c r="Q55" s="588"/>
      <c r="R55" s="589"/>
      <c r="S55" s="93" t="s">
        <v>151</v>
      </c>
      <c r="T55" s="80" t="s">
        <v>58</v>
      </c>
      <c r="U55" s="294">
        <v>1</v>
      </c>
      <c r="V55" s="399">
        <v>1</v>
      </c>
      <c r="W55" s="399"/>
      <c r="X55" s="356">
        <f t="shared" si="0"/>
        <v>0</v>
      </c>
      <c r="Y55" s="42">
        <f t="shared" si="1"/>
        <v>0</v>
      </c>
      <c r="AA55" s="275"/>
      <c r="AB55" s="358"/>
      <c r="AC55" s="356" t="e">
        <f t="shared" si="2"/>
        <v>#DIV/0!</v>
      </c>
      <c r="AD55" s="42" t="e">
        <f t="shared" si="3"/>
        <v>#DIV/0!</v>
      </c>
      <c r="AE55" s="275"/>
      <c r="AF55" s="358"/>
      <c r="AG55" s="356" t="e">
        <f t="shared" si="4"/>
        <v>#DIV/0!</v>
      </c>
      <c r="AH55" s="42" t="e">
        <f t="shared" si="5"/>
        <v>#DIV/0!</v>
      </c>
      <c r="AI55" s="182"/>
      <c r="AJ55" s="182"/>
      <c r="AK55" s="356" t="e">
        <f t="shared" si="6"/>
        <v>#DIV/0!</v>
      </c>
      <c r="AL55" s="42" t="e">
        <f t="shared" si="7"/>
        <v>#DIV/0!</v>
      </c>
      <c r="AM55" s="275">
        <f t="shared" si="8"/>
        <v>1</v>
      </c>
      <c r="AN55" s="182"/>
      <c r="AO55" s="356">
        <f t="shared" si="9"/>
        <v>0</v>
      </c>
      <c r="AP55" s="42">
        <f t="shared" si="10"/>
        <v>0</v>
      </c>
    </row>
    <row r="56" spans="1:42" s="49" customFormat="1" ht="215.25" customHeight="1" x14ac:dyDescent="0.25">
      <c r="A56" s="176" t="s">
        <v>74</v>
      </c>
      <c r="B56" s="854" t="s">
        <v>84</v>
      </c>
      <c r="C56" s="854"/>
      <c r="D56" s="401" t="s">
        <v>74</v>
      </c>
      <c r="E56" s="177" t="str">
        <f t="shared" si="11"/>
        <v>71 - Incrementar a un 90% la sostenibilidad del SIG en el Gobierno Distrital</v>
      </c>
      <c r="F56" s="821" t="s">
        <v>87</v>
      </c>
      <c r="G56" s="821"/>
      <c r="H56" s="820" t="str">
        <f>+Hoja1!H41</f>
        <v>Apoyar a la Oficina Asesora de Comunicaciones en la convocatoria de medios, en la generacion y revision de contenidos a publicarse en los diferentes canales de comunicación.</v>
      </c>
      <c r="I56" s="820"/>
      <c r="J56" s="820"/>
      <c r="K56" s="260">
        <f>+Hoja1!X41</f>
        <v>43871</v>
      </c>
      <c r="L56" s="260">
        <f>+Hoja1!AC41</f>
        <v>44171</v>
      </c>
      <c r="M56" s="333"/>
      <c r="N56" s="123">
        <f>+Hoja1!F41</f>
        <v>47832220</v>
      </c>
      <c r="O56" s="462"/>
      <c r="P56" s="587" t="s">
        <v>107</v>
      </c>
      <c r="Q56" s="588"/>
      <c r="R56" s="589"/>
      <c r="S56" s="93" t="s">
        <v>151</v>
      </c>
      <c r="T56" s="80" t="s">
        <v>58</v>
      </c>
      <c r="U56" s="294">
        <v>1</v>
      </c>
      <c r="V56" s="399">
        <v>1</v>
      </c>
      <c r="W56" s="399"/>
      <c r="X56" s="356">
        <f>W56/V56</f>
        <v>0</v>
      </c>
      <c r="Y56" s="42">
        <f>X56</f>
        <v>0</v>
      </c>
      <c r="AA56" s="275"/>
      <c r="AB56" s="358"/>
      <c r="AC56" s="356" t="e">
        <f>AB56/AA56</f>
        <v>#DIV/0!</v>
      </c>
      <c r="AD56" s="42" t="e">
        <f>AC56</f>
        <v>#DIV/0!</v>
      </c>
      <c r="AE56" s="275"/>
      <c r="AF56" s="358"/>
      <c r="AG56" s="356" t="e">
        <f>AF56/AE56</f>
        <v>#DIV/0!</v>
      </c>
      <c r="AH56" s="42" t="e">
        <f>AG56</f>
        <v>#DIV/0!</v>
      </c>
      <c r="AI56" s="182"/>
      <c r="AJ56" s="182"/>
      <c r="AK56" s="356" t="e">
        <f>AJ56/AI56</f>
        <v>#DIV/0!</v>
      </c>
      <c r="AL56" s="42" t="e">
        <f>AK56</f>
        <v>#DIV/0!</v>
      </c>
      <c r="AM56" s="275">
        <f>+V56</f>
        <v>1</v>
      </c>
      <c r="AN56" s="182"/>
      <c r="AO56" s="356">
        <f>AN56/AM56</f>
        <v>0</v>
      </c>
      <c r="AP56" s="42">
        <f>AO56</f>
        <v>0</v>
      </c>
    </row>
    <row r="57" spans="1:42" s="49" customFormat="1" ht="215.25" customHeight="1" x14ac:dyDescent="0.25">
      <c r="A57" s="176" t="s">
        <v>74</v>
      </c>
      <c r="B57" s="854" t="s">
        <v>84</v>
      </c>
      <c r="C57" s="854"/>
      <c r="D57" s="401" t="s">
        <v>74</v>
      </c>
      <c r="E57" s="177" t="str">
        <f t="shared" si="11"/>
        <v>71 - Incrementar a un 90% la sostenibilidad del SIG en el Gobierno Distrital</v>
      </c>
      <c r="F57" s="821" t="s">
        <v>87</v>
      </c>
      <c r="G57" s="821"/>
      <c r="H57" s="820" t="str">
        <f>+Hoja1!H42</f>
        <v>Adición del contrato No 50 de 2019 cuyo objeto es Apoyar a la Oficina Asesora de Comunicaciones en la formulación y desarrollo del plan de comunicaciones previsto para la vigencia 2019 y su articulación intersectorial con las entidades adscritas y vinculadas a la SCRD de acuerdo con las pautas dadas por la Alcaldía Mayor.</v>
      </c>
      <c r="I57" s="820"/>
      <c r="J57" s="820"/>
      <c r="K57" s="260">
        <f>+Hoja1!X42</f>
        <v>43857</v>
      </c>
      <c r="L57" s="260">
        <f>+Hoja1!AC42</f>
        <v>43917</v>
      </c>
      <c r="M57" s="333"/>
      <c r="N57" s="123">
        <f>+Hoja1!F42</f>
        <v>16022000</v>
      </c>
      <c r="O57" s="462"/>
      <c r="P57" s="587" t="s">
        <v>107</v>
      </c>
      <c r="Q57" s="588"/>
      <c r="R57" s="589"/>
      <c r="S57" s="93" t="s">
        <v>151</v>
      </c>
      <c r="T57" s="80" t="s">
        <v>58</v>
      </c>
      <c r="U57" s="294">
        <v>1</v>
      </c>
      <c r="V57" s="399">
        <v>1</v>
      </c>
      <c r="W57" s="399"/>
      <c r="X57" s="356">
        <f>W57/V57</f>
        <v>0</v>
      </c>
      <c r="Y57" s="42">
        <f>X57</f>
        <v>0</v>
      </c>
      <c r="AA57" s="275"/>
      <c r="AB57" s="358"/>
      <c r="AC57" s="356" t="e">
        <f>AB57/AA57</f>
        <v>#DIV/0!</v>
      </c>
      <c r="AD57" s="42" t="e">
        <f>AC57</f>
        <v>#DIV/0!</v>
      </c>
      <c r="AE57" s="275"/>
      <c r="AF57" s="358"/>
      <c r="AG57" s="356" t="e">
        <f>AF57/AE57</f>
        <v>#DIV/0!</v>
      </c>
      <c r="AH57" s="42" t="e">
        <f>AG57</f>
        <v>#DIV/0!</v>
      </c>
      <c r="AI57" s="182"/>
      <c r="AJ57" s="182"/>
      <c r="AK57" s="356" t="e">
        <f>AJ57/AI57</f>
        <v>#DIV/0!</v>
      </c>
      <c r="AL57" s="42" t="e">
        <f>AK57</f>
        <v>#DIV/0!</v>
      </c>
      <c r="AM57" s="275">
        <f>+V57</f>
        <v>1</v>
      </c>
      <c r="AN57" s="182"/>
      <c r="AO57" s="356">
        <f>AN57/AM57</f>
        <v>0</v>
      </c>
      <c r="AP57" s="42">
        <f>AO57</f>
        <v>0</v>
      </c>
    </row>
    <row r="58" spans="1:42" s="49" customFormat="1" ht="215.25" customHeight="1" x14ac:dyDescent="0.25">
      <c r="A58" s="176" t="s">
        <v>74</v>
      </c>
      <c r="B58" s="854" t="s">
        <v>84</v>
      </c>
      <c r="C58" s="854"/>
      <c r="D58" s="401" t="s">
        <v>74</v>
      </c>
      <c r="E58" s="177" t="str">
        <f t="shared" si="11"/>
        <v>71 - Incrementar a un 90% la sostenibilidad del SIG en el Gobierno Distrital</v>
      </c>
      <c r="F58" s="821" t="s">
        <v>87</v>
      </c>
      <c r="G58" s="821"/>
      <c r="H58" s="820" t="str">
        <f>+Hoja1!H43</f>
        <v>Apoyo en divulgación a las acciones de Cultura Ciudadana</v>
      </c>
      <c r="I58" s="820"/>
      <c r="J58" s="820"/>
      <c r="K58" s="260">
        <f>+Hoja1!X43</f>
        <v>0</v>
      </c>
      <c r="L58" s="260"/>
      <c r="M58" s="333"/>
      <c r="N58" s="123"/>
      <c r="O58" s="462"/>
      <c r="P58" s="587" t="s">
        <v>107</v>
      </c>
      <c r="Q58" s="588"/>
      <c r="R58" s="589"/>
      <c r="S58" s="93" t="s">
        <v>151</v>
      </c>
      <c r="T58" s="80" t="s">
        <v>58</v>
      </c>
      <c r="U58" s="294">
        <v>1</v>
      </c>
      <c r="V58" s="399">
        <v>1</v>
      </c>
      <c r="W58" s="399"/>
      <c r="X58" s="356">
        <f t="shared" si="0"/>
        <v>0</v>
      </c>
      <c r="Y58" s="42">
        <f t="shared" si="1"/>
        <v>0</v>
      </c>
      <c r="AA58" s="275"/>
      <c r="AB58" s="358"/>
      <c r="AC58" s="356" t="e">
        <f t="shared" si="2"/>
        <v>#DIV/0!</v>
      </c>
      <c r="AD58" s="42" t="e">
        <f t="shared" si="3"/>
        <v>#DIV/0!</v>
      </c>
      <c r="AE58" s="275"/>
      <c r="AF58" s="358"/>
      <c r="AG58" s="356" t="e">
        <f t="shared" si="4"/>
        <v>#DIV/0!</v>
      </c>
      <c r="AH58" s="42" t="e">
        <f t="shared" si="5"/>
        <v>#DIV/0!</v>
      </c>
      <c r="AI58" s="182"/>
      <c r="AJ58" s="182"/>
      <c r="AK58" s="356" t="e">
        <f t="shared" si="6"/>
        <v>#DIV/0!</v>
      </c>
      <c r="AL58" s="42" t="e">
        <f t="shared" si="7"/>
        <v>#DIV/0!</v>
      </c>
      <c r="AM58" s="275">
        <f t="shared" si="8"/>
        <v>1</v>
      </c>
      <c r="AN58" s="182"/>
      <c r="AO58" s="356">
        <f t="shared" si="9"/>
        <v>0</v>
      </c>
      <c r="AP58" s="42">
        <f t="shared" si="10"/>
        <v>0</v>
      </c>
    </row>
    <row r="59" spans="1:42" s="49" customFormat="1" ht="215.25" customHeight="1" x14ac:dyDescent="0.25">
      <c r="A59" s="176" t="s">
        <v>74</v>
      </c>
      <c r="B59" s="854" t="s">
        <v>84</v>
      </c>
      <c r="C59" s="854"/>
      <c r="D59" s="401" t="s">
        <v>74</v>
      </c>
      <c r="E59" s="177" t="str">
        <f t="shared" si="11"/>
        <v>71 - Incrementar a un 90% la sostenibilidad del SIG en el Gobierno Distrital</v>
      </c>
      <c r="F59" s="821" t="s">
        <v>87</v>
      </c>
      <c r="G59" s="821"/>
      <c r="H59" s="820" t="str">
        <f>+Hoja1!H44</f>
        <v>Apoyar a la Oficina Asesora de Comunicaciones en la formulación y desarrollo del plan general de comunicaciones y su articulación intersectorial con las entidades adscritas y vinculadas a la SCRD.</v>
      </c>
      <c r="I59" s="820"/>
      <c r="J59" s="820"/>
      <c r="K59" s="260">
        <f>+Hoja1!X44</f>
        <v>43871</v>
      </c>
      <c r="L59" s="260"/>
      <c r="M59" s="333"/>
      <c r="N59" s="123"/>
      <c r="O59" s="462"/>
      <c r="P59" s="587" t="s">
        <v>107</v>
      </c>
      <c r="Q59" s="588"/>
      <c r="R59" s="589"/>
      <c r="S59" s="93" t="s">
        <v>151</v>
      </c>
      <c r="T59" s="80" t="s">
        <v>58</v>
      </c>
      <c r="U59" s="294">
        <v>1</v>
      </c>
      <c r="V59" s="399">
        <v>1</v>
      </c>
      <c r="W59" s="399"/>
      <c r="X59" s="356">
        <f t="shared" si="0"/>
        <v>0</v>
      </c>
      <c r="Y59" s="42">
        <f t="shared" si="1"/>
        <v>0</v>
      </c>
      <c r="AA59" s="275"/>
      <c r="AB59" s="358"/>
      <c r="AC59" s="356" t="e">
        <f t="shared" si="2"/>
        <v>#DIV/0!</v>
      </c>
      <c r="AD59" s="42" t="e">
        <f t="shared" si="3"/>
        <v>#DIV/0!</v>
      </c>
      <c r="AE59" s="275"/>
      <c r="AF59" s="358"/>
      <c r="AG59" s="356" t="e">
        <f t="shared" si="4"/>
        <v>#DIV/0!</v>
      </c>
      <c r="AH59" s="42" t="e">
        <f t="shared" si="5"/>
        <v>#DIV/0!</v>
      </c>
      <c r="AI59" s="182"/>
      <c r="AJ59" s="182"/>
      <c r="AK59" s="356" t="e">
        <f t="shared" si="6"/>
        <v>#DIV/0!</v>
      </c>
      <c r="AL59" s="42" t="e">
        <f t="shared" si="7"/>
        <v>#DIV/0!</v>
      </c>
      <c r="AM59" s="275">
        <f t="shared" si="8"/>
        <v>1</v>
      </c>
      <c r="AN59" s="182"/>
      <c r="AO59" s="356">
        <f t="shared" si="9"/>
        <v>0</v>
      </c>
      <c r="AP59" s="42">
        <f t="shared" si="10"/>
        <v>0</v>
      </c>
    </row>
    <row r="60" spans="1:42" s="49" customFormat="1" ht="215.25" customHeight="1" x14ac:dyDescent="0.25">
      <c r="A60" s="176" t="s">
        <v>74</v>
      </c>
      <c r="B60" s="854" t="s">
        <v>84</v>
      </c>
      <c r="C60" s="854"/>
      <c r="D60" s="401" t="s">
        <v>74</v>
      </c>
      <c r="E60" s="177" t="str">
        <f t="shared" si="11"/>
        <v>71 - Incrementar a un 90% la sostenibilidad del SIG en el Gobierno Distrital</v>
      </c>
      <c r="F60" s="821" t="s">
        <v>87</v>
      </c>
      <c r="G60" s="821"/>
      <c r="H60" s="822" t="str">
        <f>+Hoja1!H45</f>
        <v>Apoyar a la Oficina Asesora de Comunicaciones en el registro, realización, edición, y post producción audiovisual de la SCRD</v>
      </c>
      <c r="I60" s="822"/>
      <c r="J60" s="822"/>
      <c r="K60" s="260">
        <f>+Hoja1!X45</f>
        <v>43872</v>
      </c>
      <c r="L60" s="260"/>
      <c r="M60" s="333"/>
      <c r="N60" s="123"/>
      <c r="O60" s="462"/>
      <c r="P60" s="587" t="s">
        <v>107</v>
      </c>
      <c r="Q60" s="588"/>
      <c r="R60" s="589"/>
      <c r="S60" s="93" t="s">
        <v>151</v>
      </c>
      <c r="T60" s="80" t="s">
        <v>58</v>
      </c>
      <c r="U60" s="294">
        <v>1</v>
      </c>
      <c r="V60" s="399">
        <v>1</v>
      </c>
      <c r="W60" s="399"/>
      <c r="X60" s="356">
        <f t="shared" si="0"/>
        <v>0</v>
      </c>
      <c r="Y60" s="42">
        <f t="shared" si="1"/>
        <v>0</v>
      </c>
      <c r="AA60" s="275"/>
      <c r="AB60" s="358"/>
      <c r="AC60" s="356" t="e">
        <f t="shared" si="2"/>
        <v>#DIV/0!</v>
      </c>
      <c r="AD60" s="42" t="e">
        <f t="shared" si="3"/>
        <v>#DIV/0!</v>
      </c>
      <c r="AE60" s="275"/>
      <c r="AF60" s="358"/>
      <c r="AG60" s="356" t="e">
        <f t="shared" si="4"/>
        <v>#DIV/0!</v>
      </c>
      <c r="AH60" s="42" t="e">
        <f t="shared" si="5"/>
        <v>#DIV/0!</v>
      </c>
      <c r="AI60" s="182"/>
      <c r="AJ60" s="182"/>
      <c r="AK60" s="356" t="e">
        <f t="shared" si="6"/>
        <v>#DIV/0!</v>
      </c>
      <c r="AL60" s="42" t="e">
        <f t="shared" si="7"/>
        <v>#DIV/0!</v>
      </c>
      <c r="AM60" s="275">
        <f t="shared" si="8"/>
        <v>1</v>
      </c>
      <c r="AN60" s="182"/>
      <c r="AO60" s="356">
        <f t="shared" si="9"/>
        <v>0</v>
      </c>
      <c r="AP60" s="42">
        <f t="shared" si="10"/>
        <v>0</v>
      </c>
    </row>
    <row r="61" spans="1:42" s="49" customFormat="1" ht="215.25" customHeight="1" x14ac:dyDescent="0.25">
      <c r="A61" s="176" t="s">
        <v>74</v>
      </c>
      <c r="B61" s="854" t="s">
        <v>84</v>
      </c>
      <c r="C61" s="854"/>
      <c r="D61" s="401" t="s">
        <v>74</v>
      </c>
      <c r="E61" s="177" t="str">
        <f t="shared" si="11"/>
        <v>71 - Incrementar a un 90% la sostenibilidad del SIG en el Gobierno Distrital</v>
      </c>
      <c r="F61" s="821" t="s">
        <v>87</v>
      </c>
      <c r="G61" s="821"/>
      <c r="H61" s="822" t="str">
        <f>+Hoja1!H46</f>
        <v>Apoyar a la Oficina Asesora de Comunicaciones en la gestión de free press.</v>
      </c>
      <c r="I61" s="822"/>
      <c r="J61" s="822"/>
      <c r="K61" s="260">
        <f>+Hoja1!X46</f>
        <v>43872</v>
      </c>
      <c r="L61" s="260"/>
      <c r="M61" s="333"/>
      <c r="N61" s="123"/>
      <c r="O61" s="462"/>
      <c r="P61" s="587" t="s">
        <v>107</v>
      </c>
      <c r="Q61" s="588"/>
      <c r="R61" s="589"/>
      <c r="S61" s="93" t="s">
        <v>151</v>
      </c>
      <c r="T61" s="80" t="s">
        <v>58</v>
      </c>
      <c r="U61" s="294">
        <v>1</v>
      </c>
      <c r="V61" s="399">
        <v>1</v>
      </c>
      <c r="W61" s="399"/>
      <c r="X61" s="356">
        <f t="shared" si="0"/>
        <v>0</v>
      </c>
      <c r="Y61" s="42">
        <f t="shared" si="1"/>
        <v>0</v>
      </c>
      <c r="AA61" s="275"/>
      <c r="AB61" s="358"/>
      <c r="AC61" s="356" t="e">
        <f t="shared" si="2"/>
        <v>#DIV/0!</v>
      </c>
      <c r="AD61" s="42" t="e">
        <f t="shared" si="3"/>
        <v>#DIV/0!</v>
      </c>
      <c r="AE61" s="275"/>
      <c r="AF61" s="358"/>
      <c r="AG61" s="356" t="e">
        <f t="shared" si="4"/>
        <v>#DIV/0!</v>
      </c>
      <c r="AH61" s="42" t="e">
        <f t="shared" si="5"/>
        <v>#DIV/0!</v>
      </c>
      <c r="AI61" s="182"/>
      <c r="AJ61" s="182"/>
      <c r="AK61" s="356" t="e">
        <f t="shared" si="6"/>
        <v>#DIV/0!</v>
      </c>
      <c r="AL61" s="42" t="e">
        <f t="shared" si="7"/>
        <v>#DIV/0!</v>
      </c>
      <c r="AM61" s="275">
        <f t="shared" si="8"/>
        <v>1</v>
      </c>
      <c r="AN61" s="182"/>
      <c r="AO61" s="356">
        <f t="shared" si="9"/>
        <v>0</v>
      </c>
      <c r="AP61" s="42">
        <f t="shared" si="10"/>
        <v>0</v>
      </c>
    </row>
    <row r="62" spans="1:42" s="49" customFormat="1" ht="215.25" customHeight="1" x14ac:dyDescent="0.25">
      <c r="A62" s="176" t="s">
        <v>74</v>
      </c>
      <c r="B62" s="854" t="s">
        <v>84</v>
      </c>
      <c r="C62" s="854"/>
      <c r="D62" s="401" t="s">
        <v>74</v>
      </c>
      <c r="E62" s="177" t="str">
        <f t="shared" si="11"/>
        <v>71 - Incrementar a un 90% la sostenibilidad del SIG en el Gobierno Distrital</v>
      </c>
      <c r="F62" s="821" t="s">
        <v>87</v>
      </c>
      <c r="G62" s="821"/>
      <c r="H62" s="822" t="str">
        <f>+Hoja1!H47</f>
        <v>Adición del contrato No 40 de 2019 cuyo objeto es Apoyar a la Oficina Asesora de Comunicaciones en la convocatoria de medios, divulgación de contenidos y recopilación de la información de las fuentes asignadas así como el apoyo de los reportes que se requieren en el marco del Modelo Integrado de Planeación y Gestión</v>
      </c>
      <c r="I62" s="822"/>
      <c r="J62" s="822"/>
      <c r="K62" s="260">
        <f>+Hoja1!X47</f>
        <v>43857</v>
      </c>
      <c r="L62" s="260"/>
      <c r="M62" s="333"/>
      <c r="N62" s="123"/>
      <c r="O62" s="462"/>
      <c r="P62" s="587" t="s">
        <v>107</v>
      </c>
      <c r="Q62" s="588"/>
      <c r="R62" s="589"/>
      <c r="S62" s="93" t="s">
        <v>151</v>
      </c>
      <c r="T62" s="80" t="s">
        <v>58</v>
      </c>
      <c r="U62" s="294">
        <v>1</v>
      </c>
      <c r="V62" s="399">
        <v>1</v>
      </c>
      <c r="W62" s="399"/>
      <c r="X62" s="356">
        <f t="shared" si="0"/>
        <v>0</v>
      </c>
      <c r="Y62" s="42">
        <f t="shared" si="1"/>
        <v>0</v>
      </c>
      <c r="AA62" s="275"/>
      <c r="AB62" s="358"/>
      <c r="AC62" s="356" t="e">
        <f t="shared" si="2"/>
        <v>#DIV/0!</v>
      </c>
      <c r="AD62" s="42" t="e">
        <f t="shared" si="3"/>
        <v>#DIV/0!</v>
      </c>
      <c r="AE62" s="275"/>
      <c r="AF62" s="358"/>
      <c r="AG62" s="356" t="e">
        <f t="shared" si="4"/>
        <v>#DIV/0!</v>
      </c>
      <c r="AH62" s="42" t="e">
        <f t="shared" si="5"/>
        <v>#DIV/0!</v>
      </c>
      <c r="AI62" s="182"/>
      <c r="AJ62" s="182"/>
      <c r="AK62" s="356" t="e">
        <f t="shared" si="6"/>
        <v>#DIV/0!</v>
      </c>
      <c r="AL62" s="42" t="e">
        <f t="shared" si="7"/>
        <v>#DIV/0!</v>
      </c>
      <c r="AM62" s="275">
        <f t="shared" si="8"/>
        <v>1</v>
      </c>
      <c r="AN62" s="182"/>
      <c r="AO62" s="356">
        <f t="shared" si="9"/>
        <v>0</v>
      </c>
      <c r="AP62" s="42">
        <f t="shared" si="10"/>
        <v>0</v>
      </c>
    </row>
    <row r="63" spans="1:42" s="49" customFormat="1" ht="310.5" customHeight="1" x14ac:dyDescent="0.25">
      <c r="A63" s="176" t="s">
        <v>74</v>
      </c>
      <c r="B63" s="586" t="s">
        <v>1125</v>
      </c>
      <c r="C63" s="586"/>
      <c r="D63" s="401" t="s">
        <v>74</v>
      </c>
      <c r="E63" s="177" t="str">
        <f t="shared" si="11"/>
        <v>71 - Incrementar a un 90% la sostenibilidad del SIG en el Gobierno Distrital</v>
      </c>
      <c r="F63" s="821" t="s">
        <v>87</v>
      </c>
      <c r="G63" s="821"/>
      <c r="H63" s="822" t="s">
        <v>1119</v>
      </c>
      <c r="I63" s="822"/>
      <c r="J63" s="822"/>
      <c r="K63" s="50"/>
      <c r="L63" s="50"/>
      <c r="M63" s="333" t="s">
        <v>1098</v>
      </c>
      <c r="N63" s="123" t="s">
        <v>1120</v>
      </c>
      <c r="O63" s="123"/>
      <c r="P63" s="587" t="s">
        <v>1121</v>
      </c>
      <c r="Q63" s="588"/>
      <c r="R63" s="589"/>
      <c r="S63" s="93" t="s">
        <v>149</v>
      </c>
      <c r="T63" s="80" t="s">
        <v>58</v>
      </c>
      <c r="U63" s="294">
        <v>1</v>
      </c>
      <c r="V63" s="399">
        <v>1</v>
      </c>
      <c r="W63" s="399"/>
      <c r="X63" s="356">
        <f t="shared" si="0"/>
        <v>0</v>
      </c>
      <c r="Y63" s="42">
        <f t="shared" si="1"/>
        <v>0</v>
      </c>
      <c r="AA63" s="275"/>
      <c r="AB63" s="358"/>
      <c r="AC63" s="356" t="e">
        <f t="shared" si="2"/>
        <v>#DIV/0!</v>
      </c>
      <c r="AD63" s="42" t="e">
        <f t="shared" si="3"/>
        <v>#DIV/0!</v>
      </c>
      <c r="AE63" s="275"/>
      <c r="AF63" s="358"/>
      <c r="AG63" s="356" t="e">
        <f t="shared" si="4"/>
        <v>#DIV/0!</v>
      </c>
      <c r="AH63" s="42" t="e">
        <f t="shared" si="5"/>
        <v>#DIV/0!</v>
      </c>
      <c r="AI63" s="182"/>
      <c r="AJ63" s="182"/>
      <c r="AK63" s="356" t="e">
        <f t="shared" si="6"/>
        <v>#DIV/0!</v>
      </c>
      <c r="AL63" s="42" t="e">
        <f t="shared" si="7"/>
        <v>#DIV/0!</v>
      </c>
      <c r="AM63" s="275">
        <f t="shared" si="8"/>
        <v>1</v>
      </c>
      <c r="AN63" s="182"/>
      <c r="AO63" s="356">
        <f t="shared" si="9"/>
        <v>0</v>
      </c>
      <c r="AP63" s="42">
        <f t="shared" si="10"/>
        <v>0</v>
      </c>
    </row>
    <row r="64" spans="1:42" s="49" customFormat="1" ht="340.5" customHeight="1" x14ac:dyDescent="0.25">
      <c r="A64" s="176" t="s">
        <v>74</v>
      </c>
      <c r="B64" s="586" t="s">
        <v>1126</v>
      </c>
      <c r="C64" s="586"/>
      <c r="D64" s="401" t="s">
        <v>74</v>
      </c>
      <c r="E64" s="177" t="str">
        <f t="shared" si="11"/>
        <v>71 - Incrementar a un 90% la sostenibilidad del SIG en el Gobierno Distrital</v>
      </c>
      <c r="F64" s="821" t="s">
        <v>87</v>
      </c>
      <c r="G64" s="821"/>
      <c r="H64" s="822" t="s">
        <v>1122</v>
      </c>
      <c r="I64" s="822"/>
      <c r="J64" s="822"/>
      <c r="K64" s="50"/>
      <c r="L64" s="50"/>
      <c r="M64" s="333" t="s">
        <v>1098</v>
      </c>
      <c r="N64" s="123" t="s">
        <v>1120</v>
      </c>
      <c r="O64" s="123"/>
      <c r="P64" s="587" t="s">
        <v>1121</v>
      </c>
      <c r="Q64" s="588"/>
      <c r="R64" s="589"/>
      <c r="S64" s="93" t="s">
        <v>149</v>
      </c>
      <c r="T64" s="80" t="s">
        <v>58</v>
      </c>
      <c r="U64" s="294">
        <v>1</v>
      </c>
      <c r="V64" s="399">
        <v>1</v>
      </c>
      <c r="W64" s="399"/>
      <c r="X64" s="356">
        <f t="shared" si="0"/>
        <v>0</v>
      </c>
      <c r="Y64" s="42">
        <f t="shared" si="1"/>
        <v>0</v>
      </c>
      <c r="AA64" s="275"/>
      <c r="AB64" s="358"/>
      <c r="AC64" s="356" t="e">
        <f t="shared" si="2"/>
        <v>#DIV/0!</v>
      </c>
      <c r="AD64" s="42" t="e">
        <f t="shared" si="3"/>
        <v>#DIV/0!</v>
      </c>
      <c r="AE64" s="275"/>
      <c r="AF64" s="358"/>
      <c r="AG64" s="356" t="e">
        <f t="shared" si="4"/>
        <v>#DIV/0!</v>
      </c>
      <c r="AH64" s="42" t="e">
        <f t="shared" si="5"/>
        <v>#DIV/0!</v>
      </c>
      <c r="AI64" s="182"/>
      <c r="AJ64" s="182"/>
      <c r="AK64" s="356" t="e">
        <f t="shared" si="6"/>
        <v>#DIV/0!</v>
      </c>
      <c r="AL64" s="42" t="e">
        <f t="shared" si="7"/>
        <v>#DIV/0!</v>
      </c>
      <c r="AM64" s="275">
        <f t="shared" si="8"/>
        <v>1</v>
      </c>
      <c r="AN64" s="182"/>
      <c r="AO64" s="356">
        <f t="shared" si="9"/>
        <v>0</v>
      </c>
      <c r="AP64" s="42">
        <f t="shared" si="10"/>
        <v>0</v>
      </c>
    </row>
    <row r="65" spans="1:53" s="49" customFormat="1" ht="331.5" customHeight="1" x14ac:dyDescent="0.25">
      <c r="A65" s="176" t="s">
        <v>74</v>
      </c>
      <c r="B65" s="854" t="s">
        <v>1127</v>
      </c>
      <c r="C65" s="854"/>
      <c r="D65" s="401" t="s">
        <v>74</v>
      </c>
      <c r="E65" s="177" t="str">
        <f t="shared" si="11"/>
        <v>71 - Incrementar a un 90% la sostenibilidad del SIG en el Gobierno Distrital</v>
      </c>
      <c r="F65" s="821" t="s">
        <v>87</v>
      </c>
      <c r="G65" s="821"/>
      <c r="H65" s="822" t="s">
        <v>278</v>
      </c>
      <c r="I65" s="822"/>
      <c r="J65" s="822"/>
      <c r="K65" s="260"/>
      <c r="L65" s="260"/>
      <c r="M65" s="333" t="s">
        <v>1098</v>
      </c>
      <c r="N65" s="123" t="s">
        <v>1120</v>
      </c>
      <c r="O65" s="123"/>
      <c r="P65" s="587" t="s">
        <v>1123</v>
      </c>
      <c r="Q65" s="588"/>
      <c r="R65" s="589"/>
      <c r="S65" s="93" t="s">
        <v>149</v>
      </c>
      <c r="T65" s="80" t="s">
        <v>58</v>
      </c>
      <c r="U65" s="294">
        <v>1</v>
      </c>
      <c r="V65" s="399">
        <v>1</v>
      </c>
      <c r="W65" s="399"/>
      <c r="X65" s="356">
        <f t="shared" si="0"/>
        <v>0</v>
      </c>
      <c r="Y65" s="42">
        <f t="shared" si="1"/>
        <v>0</v>
      </c>
      <c r="AA65" s="275"/>
      <c r="AB65" s="358"/>
      <c r="AC65" s="356" t="e">
        <f t="shared" si="2"/>
        <v>#DIV/0!</v>
      </c>
      <c r="AD65" s="42" t="e">
        <f t="shared" si="3"/>
        <v>#DIV/0!</v>
      </c>
      <c r="AE65" s="275"/>
      <c r="AF65" s="358"/>
      <c r="AG65" s="356" t="e">
        <f t="shared" si="4"/>
        <v>#DIV/0!</v>
      </c>
      <c r="AH65" s="42" t="e">
        <f t="shared" si="5"/>
        <v>#DIV/0!</v>
      </c>
      <c r="AI65" s="182"/>
      <c r="AJ65" s="182"/>
      <c r="AK65" s="356" t="e">
        <f t="shared" si="6"/>
        <v>#DIV/0!</v>
      </c>
      <c r="AL65" s="42" t="e">
        <f t="shared" si="7"/>
        <v>#DIV/0!</v>
      </c>
      <c r="AM65" s="275">
        <f t="shared" si="8"/>
        <v>1</v>
      </c>
      <c r="AN65" s="182"/>
      <c r="AO65" s="356">
        <f t="shared" si="9"/>
        <v>0</v>
      </c>
      <c r="AP65" s="42">
        <f t="shared" si="10"/>
        <v>0</v>
      </c>
    </row>
    <row r="66" spans="1:53" s="49" customFormat="1" ht="248.25" customHeight="1" x14ac:dyDescent="0.25">
      <c r="A66" s="176" t="s">
        <v>74</v>
      </c>
      <c r="B66" s="854" t="s">
        <v>1124</v>
      </c>
      <c r="C66" s="854"/>
      <c r="D66" s="401" t="s">
        <v>74</v>
      </c>
      <c r="E66" s="177" t="str">
        <f t="shared" si="11"/>
        <v>71 - Incrementar a un 90% la sostenibilidad del SIG en el Gobierno Distrital</v>
      </c>
      <c r="F66" s="821" t="s">
        <v>87</v>
      </c>
      <c r="G66" s="821"/>
      <c r="H66" s="822" t="s">
        <v>216</v>
      </c>
      <c r="I66" s="822"/>
      <c r="J66" s="822"/>
      <c r="K66" s="50"/>
      <c r="L66" s="50"/>
      <c r="M66" s="333" t="s">
        <v>1098</v>
      </c>
      <c r="N66" s="123" t="s">
        <v>1120</v>
      </c>
      <c r="O66" s="123"/>
      <c r="P66" s="587" t="s">
        <v>217</v>
      </c>
      <c r="Q66" s="588"/>
      <c r="R66" s="589"/>
      <c r="S66" s="93" t="s">
        <v>149</v>
      </c>
      <c r="T66" s="80" t="s">
        <v>58</v>
      </c>
      <c r="U66" s="294">
        <v>1</v>
      </c>
      <c r="V66" s="399">
        <v>1</v>
      </c>
      <c r="W66" s="399"/>
      <c r="X66" s="356">
        <f t="shared" si="0"/>
        <v>0</v>
      </c>
      <c r="Y66" s="42">
        <f t="shared" si="1"/>
        <v>0</v>
      </c>
      <c r="AA66" s="275"/>
      <c r="AB66" s="358"/>
      <c r="AC66" s="356" t="e">
        <f t="shared" si="2"/>
        <v>#DIV/0!</v>
      </c>
      <c r="AD66" s="42" t="e">
        <f t="shared" si="3"/>
        <v>#DIV/0!</v>
      </c>
      <c r="AE66" s="275"/>
      <c r="AF66" s="358"/>
      <c r="AG66" s="356" t="e">
        <f t="shared" si="4"/>
        <v>#DIV/0!</v>
      </c>
      <c r="AH66" s="42" t="e">
        <f t="shared" si="5"/>
        <v>#DIV/0!</v>
      </c>
      <c r="AI66" s="182"/>
      <c r="AJ66" s="182"/>
      <c r="AK66" s="356" t="e">
        <f t="shared" si="6"/>
        <v>#DIV/0!</v>
      </c>
      <c r="AL66" s="42" t="e">
        <f t="shared" si="7"/>
        <v>#DIV/0!</v>
      </c>
      <c r="AM66" s="275">
        <f t="shared" si="8"/>
        <v>1</v>
      </c>
      <c r="AN66" s="182"/>
      <c r="AO66" s="356">
        <f t="shared" si="9"/>
        <v>0</v>
      </c>
      <c r="AP66" s="42">
        <f t="shared" si="10"/>
        <v>0</v>
      </c>
    </row>
    <row r="67" spans="1:53" s="49" customFormat="1" ht="285.75" customHeight="1" x14ac:dyDescent="0.25">
      <c r="A67" s="176" t="s">
        <v>74</v>
      </c>
      <c r="B67" s="854" t="s">
        <v>1128</v>
      </c>
      <c r="C67" s="854"/>
      <c r="D67" s="401" t="s">
        <v>74</v>
      </c>
      <c r="E67" s="177" t="str">
        <f t="shared" si="11"/>
        <v>71 - Incrementar a un 90% la sostenibilidad del SIG en el Gobierno Distrital</v>
      </c>
      <c r="F67" s="821" t="s">
        <v>87</v>
      </c>
      <c r="G67" s="821"/>
      <c r="H67" s="822" t="s">
        <v>218</v>
      </c>
      <c r="I67" s="822"/>
      <c r="J67" s="822"/>
      <c r="K67" s="50"/>
      <c r="L67" s="50"/>
      <c r="M67" s="333" t="s">
        <v>1098</v>
      </c>
      <c r="N67" s="123" t="s">
        <v>1120</v>
      </c>
      <c r="O67" s="123"/>
      <c r="P67" s="587" t="s">
        <v>219</v>
      </c>
      <c r="Q67" s="588"/>
      <c r="R67" s="589"/>
      <c r="S67" s="93" t="s">
        <v>149</v>
      </c>
      <c r="T67" s="80" t="s">
        <v>58</v>
      </c>
      <c r="U67" s="294">
        <v>1</v>
      </c>
      <c r="V67" s="399">
        <v>1</v>
      </c>
      <c r="W67" s="399"/>
      <c r="X67" s="356">
        <f t="shared" si="0"/>
        <v>0</v>
      </c>
      <c r="Y67" s="42">
        <f t="shared" si="1"/>
        <v>0</v>
      </c>
      <c r="AA67" s="275"/>
      <c r="AB67" s="358"/>
      <c r="AC67" s="356" t="e">
        <f t="shared" si="2"/>
        <v>#DIV/0!</v>
      </c>
      <c r="AD67" s="42" t="e">
        <f t="shared" si="3"/>
        <v>#DIV/0!</v>
      </c>
      <c r="AE67" s="275"/>
      <c r="AF67" s="358"/>
      <c r="AG67" s="356" t="e">
        <f t="shared" si="4"/>
        <v>#DIV/0!</v>
      </c>
      <c r="AH67" s="42" t="e">
        <f t="shared" si="5"/>
        <v>#DIV/0!</v>
      </c>
      <c r="AI67" s="182"/>
      <c r="AJ67" s="182"/>
      <c r="AK67" s="356" t="e">
        <f t="shared" si="6"/>
        <v>#DIV/0!</v>
      </c>
      <c r="AL67" s="42" t="e">
        <f t="shared" si="7"/>
        <v>#DIV/0!</v>
      </c>
      <c r="AM67" s="275">
        <f t="shared" si="8"/>
        <v>1</v>
      </c>
      <c r="AN67" s="182"/>
      <c r="AO67" s="356">
        <f t="shared" si="9"/>
        <v>0</v>
      </c>
      <c r="AP67" s="42">
        <f t="shared" si="10"/>
        <v>0</v>
      </c>
    </row>
    <row r="68" spans="1:53" s="49" customFormat="1" ht="215.25" customHeight="1" x14ac:dyDescent="0.25">
      <c r="A68" s="147" t="s">
        <v>67</v>
      </c>
      <c r="B68" s="854" t="s">
        <v>1129</v>
      </c>
      <c r="C68" s="854"/>
      <c r="D68" s="214" t="s">
        <v>91</v>
      </c>
      <c r="E68" s="177" t="str">
        <f t="shared" si="11"/>
        <v>71 - Incrementar a un 90% la sostenibilidad del SIG en el Gobierno Distrital</v>
      </c>
      <c r="F68" s="821" t="s">
        <v>87</v>
      </c>
      <c r="G68" s="821"/>
      <c r="H68" s="822" t="s">
        <v>119</v>
      </c>
      <c r="I68" s="822"/>
      <c r="J68" s="822"/>
      <c r="K68" s="50"/>
      <c r="L68" s="50"/>
      <c r="M68" s="333" t="s">
        <v>1098</v>
      </c>
      <c r="N68" s="123" t="s">
        <v>1120</v>
      </c>
      <c r="O68" s="123"/>
      <c r="P68" s="587" t="s">
        <v>152</v>
      </c>
      <c r="Q68" s="588"/>
      <c r="R68" s="589"/>
      <c r="S68" s="93" t="s">
        <v>149</v>
      </c>
      <c r="T68" s="80" t="s">
        <v>110</v>
      </c>
      <c r="U68" s="294">
        <v>1</v>
      </c>
      <c r="V68" s="399">
        <v>1</v>
      </c>
      <c r="W68" s="399"/>
      <c r="X68" s="356">
        <f t="shared" si="0"/>
        <v>0</v>
      </c>
      <c r="Y68" s="42">
        <f t="shared" si="1"/>
        <v>0</v>
      </c>
      <c r="AA68" s="275"/>
      <c r="AB68" s="358"/>
      <c r="AC68" s="356" t="e">
        <f t="shared" si="2"/>
        <v>#DIV/0!</v>
      </c>
      <c r="AD68" s="42" t="e">
        <f t="shared" si="3"/>
        <v>#DIV/0!</v>
      </c>
      <c r="AE68" s="275"/>
      <c r="AF68" s="358"/>
      <c r="AG68" s="356" t="e">
        <f t="shared" si="4"/>
        <v>#DIV/0!</v>
      </c>
      <c r="AH68" s="42" t="e">
        <f t="shared" si="5"/>
        <v>#DIV/0!</v>
      </c>
      <c r="AI68" s="182"/>
      <c r="AJ68" s="182"/>
      <c r="AK68" s="356" t="e">
        <f t="shared" si="6"/>
        <v>#DIV/0!</v>
      </c>
      <c r="AL68" s="42" t="e">
        <f t="shared" si="7"/>
        <v>#DIV/0!</v>
      </c>
      <c r="AM68" s="275">
        <f t="shared" si="8"/>
        <v>1</v>
      </c>
      <c r="AN68" s="182"/>
      <c r="AO68" s="356">
        <f t="shared" si="9"/>
        <v>0</v>
      </c>
      <c r="AP68" s="42">
        <f t="shared" si="10"/>
        <v>0</v>
      </c>
    </row>
    <row r="69" spans="1:53" s="49" customFormat="1" ht="277.5" customHeight="1" x14ac:dyDescent="0.25">
      <c r="A69" s="148" t="s">
        <v>67</v>
      </c>
      <c r="B69" s="586" t="s">
        <v>1083</v>
      </c>
      <c r="C69" s="586"/>
      <c r="D69" s="214" t="s">
        <v>91</v>
      </c>
      <c r="E69" s="177" t="str">
        <f t="shared" si="11"/>
        <v>71 - Incrementar a un 90% la sostenibilidad del SIG en el Gobierno Distrital</v>
      </c>
      <c r="F69" s="821" t="s">
        <v>87</v>
      </c>
      <c r="G69" s="821"/>
      <c r="H69" s="822" t="s">
        <v>120</v>
      </c>
      <c r="I69" s="822"/>
      <c r="J69" s="822"/>
      <c r="K69" s="260"/>
      <c r="L69" s="260"/>
      <c r="M69" s="333" t="s">
        <v>1098</v>
      </c>
      <c r="N69" s="123" t="s">
        <v>1120</v>
      </c>
      <c r="O69" s="123"/>
      <c r="P69" s="587" t="s">
        <v>152</v>
      </c>
      <c r="Q69" s="588"/>
      <c r="R69" s="589"/>
      <c r="S69" s="93" t="s">
        <v>149</v>
      </c>
      <c r="T69" s="80" t="s">
        <v>58</v>
      </c>
      <c r="U69" s="294">
        <v>1</v>
      </c>
      <c r="V69" s="399">
        <v>1</v>
      </c>
      <c r="W69" s="399"/>
      <c r="X69" s="356">
        <f t="shared" si="0"/>
        <v>0</v>
      </c>
      <c r="Y69" s="42">
        <f t="shared" si="1"/>
        <v>0</v>
      </c>
      <c r="AA69" s="275"/>
      <c r="AB69" s="358"/>
      <c r="AC69" s="356" t="e">
        <f t="shared" si="2"/>
        <v>#DIV/0!</v>
      </c>
      <c r="AD69" s="42" t="e">
        <f t="shared" si="3"/>
        <v>#DIV/0!</v>
      </c>
      <c r="AE69" s="275"/>
      <c r="AF69" s="358"/>
      <c r="AG69" s="356" t="e">
        <f t="shared" si="4"/>
        <v>#DIV/0!</v>
      </c>
      <c r="AH69" s="42" t="e">
        <f t="shared" si="5"/>
        <v>#DIV/0!</v>
      </c>
      <c r="AI69" s="182"/>
      <c r="AJ69" s="182"/>
      <c r="AK69" s="356" t="e">
        <f t="shared" si="6"/>
        <v>#DIV/0!</v>
      </c>
      <c r="AL69" s="42" t="e">
        <f t="shared" si="7"/>
        <v>#DIV/0!</v>
      </c>
      <c r="AM69" s="275">
        <f t="shared" si="8"/>
        <v>1</v>
      </c>
      <c r="AN69" s="182"/>
      <c r="AO69" s="356">
        <f t="shared" si="9"/>
        <v>0</v>
      </c>
      <c r="AP69" s="42">
        <f t="shared" si="10"/>
        <v>0</v>
      </c>
    </row>
    <row r="70" spans="1:53" s="49" customFormat="1" ht="390.75" customHeight="1" x14ac:dyDescent="0.25">
      <c r="A70" s="328" t="s">
        <v>74</v>
      </c>
      <c r="B70" s="586" t="s">
        <v>1130</v>
      </c>
      <c r="C70" s="586"/>
      <c r="D70" s="214" t="s">
        <v>74</v>
      </c>
      <c r="E70" s="177" t="str">
        <f>+$J$17</f>
        <v>71 - Incrementar a un 90% la sostenibilidad del SIG en el Gobierno Distrital</v>
      </c>
      <c r="F70" s="821" t="s">
        <v>87</v>
      </c>
      <c r="G70" s="821"/>
      <c r="H70" s="822" t="s">
        <v>800</v>
      </c>
      <c r="I70" s="822"/>
      <c r="J70" s="822"/>
      <c r="K70" s="260"/>
      <c r="L70" s="260"/>
      <c r="M70" s="333" t="s">
        <v>803</v>
      </c>
      <c r="N70" s="123" t="s">
        <v>1120</v>
      </c>
      <c r="O70" s="123"/>
      <c r="P70" s="587" t="s">
        <v>828</v>
      </c>
      <c r="Q70" s="588"/>
      <c r="R70" s="589"/>
      <c r="S70" s="93" t="s">
        <v>149</v>
      </c>
      <c r="T70" s="80" t="s">
        <v>58</v>
      </c>
      <c r="U70" s="294">
        <v>1</v>
      </c>
      <c r="V70" s="274">
        <v>1</v>
      </c>
      <c r="W70" s="168"/>
      <c r="X70" s="356">
        <f t="shared" si="0"/>
        <v>0</v>
      </c>
      <c r="Y70" s="42">
        <f t="shared" si="1"/>
        <v>0</v>
      </c>
      <c r="AA70" s="275"/>
      <c r="AB70" s="358"/>
      <c r="AC70" s="356" t="e">
        <f t="shared" si="2"/>
        <v>#DIV/0!</v>
      </c>
      <c r="AD70" s="42" t="e">
        <f t="shared" si="3"/>
        <v>#DIV/0!</v>
      </c>
      <c r="AE70" s="275"/>
      <c r="AF70" s="358"/>
      <c r="AG70" s="356" t="e">
        <f t="shared" si="4"/>
        <v>#DIV/0!</v>
      </c>
      <c r="AH70" s="42" t="e">
        <f t="shared" si="5"/>
        <v>#DIV/0!</v>
      </c>
      <c r="AI70" s="182"/>
      <c r="AJ70" s="182"/>
      <c r="AK70" s="356" t="e">
        <f t="shared" si="6"/>
        <v>#DIV/0!</v>
      </c>
      <c r="AL70" s="42" t="e">
        <f t="shared" si="7"/>
        <v>#DIV/0!</v>
      </c>
      <c r="AM70" s="275">
        <f t="shared" si="8"/>
        <v>1</v>
      </c>
      <c r="AN70" s="182"/>
      <c r="AO70" s="356">
        <f t="shared" si="9"/>
        <v>0</v>
      </c>
      <c r="AP70" s="42">
        <f t="shared" si="10"/>
        <v>0</v>
      </c>
    </row>
    <row r="71" spans="1:53" s="20" customFormat="1" ht="315" customHeight="1" x14ac:dyDescent="0.25">
      <c r="A71" s="328" t="s">
        <v>74</v>
      </c>
      <c r="B71" s="586" t="s">
        <v>1154</v>
      </c>
      <c r="C71" s="586"/>
      <c r="D71" s="214" t="s">
        <v>74</v>
      </c>
      <c r="E71" s="177" t="str">
        <f>+$J$17</f>
        <v>71 - Incrementar a un 90% la sostenibilidad del SIG en el Gobierno Distrital</v>
      </c>
      <c r="F71" s="821" t="s">
        <v>87</v>
      </c>
      <c r="G71" s="821"/>
      <c r="H71" s="822" t="s">
        <v>1155</v>
      </c>
      <c r="I71" s="822"/>
      <c r="J71" s="822"/>
      <c r="K71" s="853" t="s">
        <v>1291</v>
      </c>
      <c r="L71" s="853"/>
      <c r="M71" s="333" t="s">
        <v>803</v>
      </c>
      <c r="N71" s="123" t="s">
        <v>1120</v>
      </c>
      <c r="O71" s="123"/>
      <c r="P71" s="587" t="s">
        <v>1156</v>
      </c>
      <c r="Q71" s="588"/>
      <c r="R71" s="589"/>
      <c r="S71" s="93" t="s">
        <v>149</v>
      </c>
      <c r="T71" s="80" t="s">
        <v>58</v>
      </c>
      <c r="U71" s="294">
        <v>1</v>
      </c>
      <c r="V71" s="167">
        <v>100</v>
      </c>
      <c r="W71" s="168"/>
      <c r="X71" s="356">
        <f t="shared" si="0"/>
        <v>0</v>
      </c>
      <c r="Y71" s="42">
        <f t="shared" si="1"/>
        <v>0</v>
      </c>
      <c r="Z71" s="49"/>
      <c r="AA71" s="275"/>
      <c r="AB71" s="358"/>
      <c r="AC71" s="356" t="e">
        <f t="shared" si="2"/>
        <v>#DIV/0!</v>
      </c>
      <c r="AD71" s="42" t="e">
        <f t="shared" si="3"/>
        <v>#DIV/0!</v>
      </c>
      <c r="AE71" s="275"/>
      <c r="AF71" s="358"/>
      <c r="AG71" s="356" t="e">
        <f t="shared" si="4"/>
        <v>#DIV/0!</v>
      </c>
      <c r="AH71" s="42" t="e">
        <f t="shared" si="5"/>
        <v>#DIV/0!</v>
      </c>
      <c r="AI71" s="182"/>
      <c r="AJ71" s="182"/>
      <c r="AK71" s="356" t="e">
        <f t="shared" si="6"/>
        <v>#DIV/0!</v>
      </c>
      <c r="AL71" s="42" t="e">
        <f t="shared" si="7"/>
        <v>#DIV/0!</v>
      </c>
      <c r="AM71" s="275">
        <f t="shared" si="8"/>
        <v>100</v>
      </c>
      <c r="AN71" s="182"/>
      <c r="AO71" s="356">
        <f t="shared" si="9"/>
        <v>0</v>
      </c>
      <c r="AP71" s="42">
        <f t="shared" si="10"/>
        <v>0</v>
      </c>
    </row>
    <row r="72" spans="1:53" s="15" customFormat="1" ht="90" customHeight="1" x14ac:dyDescent="0.25">
      <c r="A72" s="21"/>
      <c r="B72" s="21"/>
      <c r="C72" s="21"/>
      <c r="D72" s="21"/>
      <c r="E72" s="21"/>
      <c r="F72" s="21"/>
      <c r="G72" s="21"/>
      <c r="H72" s="21"/>
      <c r="I72" s="21"/>
      <c r="J72" s="21"/>
      <c r="K72" s="21"/>
      <c r="L72" s="21"/>
      <c r="M72" s="21"/>
      <c r="N72" s="21"/>
      <c r="O72" s="12"/>
      <c r="P72" s="22"/>
      <c r="Q72" s="22"/>
      <c r="R72" s="22"/>
      <c r="S72" s="89"/>
      <c r="T72" s="22"/>
      <c r="U72" s="13"/>
    </row>
    <row r="73" spans="1:53" ht="101.25" customHeight="1" x14ac:dyDescent="0.25">
      <c r="A73" s="671" t="s">
        <v>588</v>
      </c>
      <c r="B73" s="671"/>
      <c r="C73" s="671"/>
      <c r="D73" s="671"/>
      <c r="E73" s="671"/>
      <c r="F73" s="671"/>
      <c r="G73" s="671"/>
      <c r="H73" s="671"/>
      <c r="I73" s="671"/>
      <c r="J73" s="671"/>
      <c r="K73" s="671"/>
      <c r="L73" s="671"/>
      <c r="M73" s="671"/>
      <c r="N73" s="671"/>
      <c r="O73" s="671"/>
      <c r="P73" s="671"/>
      <c r="Q73" s="671"/>
      <c r="R73" s="671"/>
      <c r="S73" s="671"/>
      <c r="T73" s="671"/>
      <c r="U73" s="671"/>
      <c r="V73" s="671"/>
      <c r="W73" s="671"/>
      <c r="X73" s="671"/>
      <c r="Y73" s="671"/>
    </row>
    <row r="74" spans="1:53" ht="21"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53" ht="66" customHeight="1" x14ac:dyDescent="0.25">
      <c r="A75" s="851" t="s">
        <v>589</v>
      </c>
      <c r="B75" s="851"/>
      <c r="C75" s="851"/>
      <c r="D75" s="852"/>
      <c r="E75" s="591" t="s">
        <v>1293</v>
      </c>
      <c r="F75" s="591"/>
      <c r="G75" s="591"/>
      <c r="H75" s="591"/>
      <c r="I75" s="591"/>
      <c r="J75" s="591"/>
      <c r="K75" s="592"/>
      <c r="L75" s="592"/>
      <c r="M75" s="592"/>
      <c r="N75" s="592"/>
      <c r="O75" s="592"/>
      <c r="P75" s="592"/>
      <c r="Q75" s="246"/>
      <c r="R75" s="246"/>
      <c r="S75" s="246"/>
      <c r="T75" s="246"/>
      <c r="U75" s="246"/>
    </row>
    <row r="76" spans="1:53" ht="62.25" customHeight="1" x14ac:dyDescent="0.25">
      <c r="A76" s="851"/>
      <c r="B76" s="851"/>
      <c r="C76" s="851"/>
      <c r="D76" s="852"/>
      <c r="E76" s="593" t="s">
        <v>29</v>
      </c>
      <c r="F76" s="593"/>
      <c r="G76" s="593" t="s">
        <v>30</v>
      </c>
      <c r="H76" s="593"/>
      <c r="I76" s="247" t="s">
        <v>9</v>
      </c>
      <c r="J76" s="247" t="s">
        <v>10</v>
      </c>
      <c r="K76" s="31"/>
      <c r="L76" s="31"/>
      <c r="M76" s="31"/>
      <c r="N76" s="31"/>
      <c r="O76" s="31"/>
      <c r="P76" s="162"/>
      <c r="Q76" s="31"/>
      <c r="R76" s="31"/>
      <c r="S76" s="31"/>
      <c r="T76" s="31"/>
      <c r="U76" s="31"/>
    </row>
    <row r="77" spans="1:53" ht="81.75" customHeight="1" x14ac:dyDescent="0.25">
      <c r="A77" s="626" t="s">
        <v>600</v>
      </c>
      <c r="B77" s="627"/>
      <c r="C77" s="627"/>
      <c r="D77" s="627"/>
      <c r="E77" s="635">
        <f>+E82</f>
        <v>1408665000</v>
      </c>
      <c r="F77" s="635"/>
      <c r="G77" s="635">
        <f>G82</f>
        <v>0</v>
      </c>
      <c r="H77" s="635"/>
      <c r="I77" s="597">
        <f>I82</f>
        <v>0</v>
      </c>
      <c r="J77" s="598">
        <f>I77</f>
        <v>0</v>
      </c>
      <c r="K77" s="31"/>
      <c r="L77" s="31"/>
      <c r="M77" s="31"/>
      <c r="N77" s="31"/>
      <c r="O77" s="31"/>
      <c r="P77" s="162"/>
      <c r="Q77" s="31"/>
      <c r="R77" s="31"/>
      <c r="S77" s="31"/>
      <c r="T77" s="31"/>
      <c r="U77" s="31"/>
    </row>
    <row r="78" spans="1:53" ht="81.75" customHeight="1" x14ac:dyDescent="0.25">
      <c r="A78" s="629"/>
      <c r="B78" s="630"/>
      <c r="C78" s="630"/>
      <c r="D78" s="630"/>
      <c r="E78" s="635"/>
      <c r="F78" s="635"/>
      <c r="G78" s="635"/>
      <c r="H78" s="635"/>
      <c r="I78" s="597"/>
      <c r="J78" s="598"/>
      <c r="K78" s="31"/>
      <c r="L78" s="31"/>
      <c r="M78" s="31"/>
      <c r="N78" s="31"/>
      <c r="O78" s="31"/>
      <c r="P78" s="162"/>
      <c r="Q78" s="31"/>
      <c r="R78" s="31"/>
      <c r="S78" s="31"/>
      <c r="T78" s="31"/>
      <c r="U78" s="31"/>
      <c r="AL78" s="644" t="s">
        <v>1283</v>
      </c>
      <c r="AM78" s="645"/>
      <c r="AN78" s="645"/>
      <c r="AO78" s="645"/>
      <c r="AP78" s="645"/>
      <c r="AQ78" s="645"/>
      <c r="AR78" s="645"/>
      <c r="AS78" s="645"/>
      <c r="AT78" s="645"/>
      <c r="AU78" s="645"/>
      <c r="AV78" s="645"/>
      <c r="AW78" s="645"/>
      <c r="AX78" s="645"/>
      <c r="AY78" s="645"/>
      <c r="AZ78" s="645"/>
      <c r="BA78" s="646"/>
    </row>
    <row r="79" spans="1:53" ht="81.75" customHeight="1" x14ac:dyDescent="0.25">
      <c r="A79" s="629"/>
      <c r="B79" s="630"/>
      <c r="C79" s="630"/>
      <c r="D79" s="630"/>
      <c r="E79" s="635"/>
      <c r="F79" s="635"/>
      <c r="G79" s="635"/>
      <c r="H79" s="635"/>
      <c r="I79" s="597"/>
      <c r="J79" s="598"/>
      <c r="K79" s="31"/>
      <c r="L79" s="31"/>
      <c r="M79" s="31"/>
      <c r="N79" s="31"/>
      <c r="O79" s="31"/>
      <c r="P79" s="31"/>
      <c r="Q79" s="619">
        <v>2016</v>
      </c>
      <c r="R79" s="619"/>
      <c r="S79" s="619"/>
      <c r="T79" s="619"/>
      <c r="U79" s="619">
        <v>2017</v>
      </c>
      <c r="V79" s="619"/>
      <c r="W79" s="619"/>
      <c r="X79" s="619"/>
      <c r="Y79" s="619">
        <v>2018</v>
      </c>
      <c r="Z79" s="619"/>
      <c r="AA79" s="619"/>
      <c r="AB79" s="619"/>
      <c r="AC79" s="619">
        <v>2019</v>
      </c>
      <c r="AD79" s="619"/>
      <c r="AE79" s="619"/>
      <c r="AF79" s="619"/>
      <c r="AG79" s="619">
        <v>2020</v>
      </c>
      <c r="AH79" s="619"/>
      <c r="AI79" s="619"/>
      <c r="AJ79" s="619"/>
    </row>
    <row r="80" spans="1:53" ht="81.75" customHeight="1" x14ac:dyDescent="0.25">
      <c r="A80" s="632"/>
      <c r="B80" s="633"/>
      <c r="C80" s="633"/>
      <c r="D80" s="633"/>
      <c r="E80" s="635"/>
      <c r="F80" s="635"/>
      <c r="G80" s="635"/>
      <c r="H80" s="635"/>
      <c r="I80" s="597"/>
      <c r="J80" s="598"/>
      <c r="K80" s="31"/>
      <c r="L80" s="31"/>
      <c r="M80" s="31"/>
      <c r="N80" s="31"/>
      <c r="O80" s="31"/>
      <c r="P80" s="31"/>
      <c r="Q80" s="619"/>
      <c r="R80" s="619"/>
      <c r="S80" s="619"/>
      <c r="T80" s="619"/>
      <c r="U80" s="619"/>
      <c r="V80" s="619"/>
      <c r="W80" s="619"/>
      <c r="X80" s="619"/>
      <c r="Y80" s="619"/>
      <c r="Z80" s="619"/>
      <c r="AA80" s="619"/>
      <c r="AB80" s="619"/>
      <c r="AC80" s="619"/>
      <c r="AD80" s="619"/>
      <c r="AE80" s="619"/>
      <c r="AF80" s="619"/>
      <c r="AG80" s="619"/>
      <c r="AH80" s="619"/>
      <c r="AI80" s="619"/>
      <c r="AJ80" s="619"/>
      <c r="AL80" s="590" t="s">
        <v>1284</v>
      </c>
      <c r="AM80" s="590"/>
      <c r="AN80" s="590"/>
      <c r="AO80" s="590"/>
      <c r="AP80" s="590" t="s">
        <v>1285</v>
      </c>
      <c r="AQ80" s="590"/>
      <c r="AR80" s="590"/>
      <c r="AS80" s="590"/>
      <c r="AT80" s="590" t="s">
        <v>1286</v>
      </c>
      <c r="AU80" s="590"/>
      <c r="AV80" s="590"/>
      <c r="AW80" s="590"/>
      <c r="AX80" s="590" t="s">
        <v>1287</v>
      </c>
      <c r="AY80" s="590"/>
      <c r="AZ80" s="590"/>
      <c r="BA80" s="590"/>
    </row>
    <row r="81" spans="1:53" ht="110.25" customHeight="1" thickBot="1" x14ac:dyDescent="0.3">
      <c r="A81" s="855" t="s">
        <v>27</v>
      </c>
      <c r="B81" s="856"/>
      <c r="C81" s="622"/>
      <c r="D81" s="244" t="s">
        <v>147</v>
      </c>
      <c r="E81" s="34" t="s">
        <v>29</v>
      </c>
      <c r="F81" s="267" t="s">
        <v>833</v>
      </c>
      <c r="G81" s="817" t="s">
        <v>30</v>
      </c>
      <c r="H81" s="818"/>
      <c r="I81" s="34" t="s">
        <v>31</v>
      </c>
      <c r="J81" s="247" t="s">
        <v>10</v>
      </c>
      <c r="K81" s="855" t="s">
        <v>32</v>
      </c>
      <c r="L81" s="856"/>
      <c r="M81" s="856"/>
      <c r="N81" s="622"/>
      <c r="O81" s="259" t="s">
        <v>7</v>
      </c>
      <c r="P81" s="272" t="s">
        <v>836</v>
      </c>
      <c r="Q81" s="266" t="s">
        <v>11</v>
      </c>
      <c r="R81" s="266" t="s">
        <v>12</v>
      </c>
      <c r="S81" s="39" t="s">
        <v>9</v>
      </c>
      <c r="T81" s="354" t="s">
        <v>10</v>
      </c>
      <c r="U81" s="266" t="s">
        <v>11</v>
      </c>
      <c r="V81" s="266" t="s">
        <v>12</v>
      </c>
      <c r="W81" s="160" t="s">
        <v>9</v>
      </c>
      <c r="X81" s="354" t="s">
        <v>10</v>
      </c>
      <c r="Y81" s="266" t="s">
        <v>11</v>
      </c>
      <c r="Z81" s="266" t="s">
        <v>12</v>
      </c>
      <c r="AA81" s="39" t="s">
        <v>9</v>
      </c>
      <c r="AB81" s="354" t="s">
        <v>10</v>
      </c>
      <c r="AC81" s="266" t="s">
        <v>11</v>
      </c>
      <c r="AD81" s="266" t="s">
        <v>12</v>
      </c>
      <c r="AE81" s="160" t="s">
        <v>9</v>
      </c>
      <c r="AF81" s="354" t="s">
        <v>10</v>
      </c>
      <c r="AG81" s="266" t="s">
        <v>11</v>
      </c>
      <c r="AH81" s="266" t="s">
        <v>12</v>
      </c>
      <c r="AI81" s="160" t="s">
        <v>9</v>
      </c>
      <c r="AJ81" s="354" t="s">
        <v>10</v>
      </c>
      <c r="AL81" s="201" t="s">
        <v>13</v>
      </c>
      <c r="AM81" s="201" t="s">
        <v>14</v>
      </c>
      <c r="AN81" s="165" t="s">
        <v>9</v>
      </c>
      <c r="AO81" s="166" t="s">
        <v>10</v>
      </c>
      <c r="AP81" s="201" t="s">
        <v>13</v>
      </c>
      <c r="AQ81" s="201" t="s">
        <v>14</v>
      </c>
      <c r="AR81" s="165" t="s">
        <v>9</v>
      </c>
      <c r="AS81" s="166" t="s">
        <v>10</v>
      </c>
      <c r="AT81" s="201" t="s">
        <v>13</v>
      </c>
      <c r="AU81" s="201" t="s">
        <v>14</v>
      </c>
      <c r="AV81" s="165" t="s">
        <v>9</v>
      </c>
      <c r="AW81" s="166" t="s">
        <v>10</v>
      </c>
      <c r="AX81" s="201" t="s">
        <v>13</v>
      </c>
      <c r="AY81" s="201" t="s">
        <v>14</v>
      </c>
      <c r="AZ81" s="165" t="s">
        <v>9</v>
      </c>
      <c r="BA81" s="166" t="s">
        <v>10</v>
      </c>
    </row>
    <row r="82" spans="1:53" ht="378" customHeight="1" thickTop="1" thickBot="1" x14ac:dyDescent="0.3">
      <c r="A82" s="245" t="s">
        <v>33</v>
      </c>
      <c r="B82" s="850" t="s">
        <v>87</v>
      </c>
      <c r="C82" s="850"/>
      <c r="D82" s="178" t="s">
        <v>74</v>
      </c>
      <c r="E82" s="37">
        <v>1408665000</v>
      </c>
      <c r="F82" s="35">
        <f>+E82/'FUENTES '!L13</f>
        <v>0.45146234552806574</v>
      </c>
      <c r="G82" s="814"/>
      <c r="H82" s="815"/>
      <c r="I82" s="36">
        <f>G82/E82</f>
        <v>0</v>
      </c>
      <c r="J82" s="54">
        <f>I82</f>
        <v>0</v>
      </c>
      <c r="K82" s="816" t="s">
        <v>130</v>
      </c>
      <c r="L82" s="804"/>
      <c r="M82" s="804"/>
      <c r="N82" s="805"/>
      <c r="O82" s="81" t="s">
        <v>58</v>
      </c>
      <c r="P82" s="23">
        <v>1</v>
      </c>
      <c r="Q82" s="170">
        <v>1</v>
      </c>
      <c r="R82" s="170">
        <v>1</v>
      </c>
      <c r="S82" s="356">
        <f>+R82/Q82</f>
        <v>1</v>
      </c>
      <c r="T82" s="53">
        <f>+S82</f>
        <v>1</v>
      </c>
      <c r="U82" s="170">
        <v>1</v>
      </c>
      <c r="V82" s="171">
        <v>1</v>
      </c>
      <c r="W82" s="356">
        <f>+V82/U82</f>
        <v>1</v>
      </c>
      <c r="X82" s="53">
        <f>+W82</f>
        <v>1</v>
      </c>
      <c r="Y82" s="170">
        <v>1</v>
      </c>
      <c r="Z82" s="170">
        <v>1</v>
      </c>
      <c r="AA82" s="356">
        <f>+Z82/Y82</f>
        <v>1</v>
      </c>
      <c r="AB82" s="53">
        <f>+AA82</f>
        <v>1</v>
      </c>
      <c r="AC82" s="170">
        <v>1</v>
      </c>
      <c r="AD82" s="171">
        <v>1</v>
      </c>
      <c r="AE82" s="356">
        <f>+AD82/AC82</f>
        <v>1</v>
      </c>
      <c r="AF82" s="53">
        <f>+AE82</f>
        <v>1</v>
      </c>
      <c r="AG82" s="170">
        <v>1</v>
      </c>
      <c r="AH82" s="171"/>
      <c r="AI82" s="356">
        <f>+AH82/AG82</f>
        <v>0</v>
      </c>
      <c r="AJ82" s="53">
        <f>+AI82</f>
        <v>0</v>
      </c>
      <c r="AL82" s="170"/>
      <c r="AM82" s="171"/>
      <c r="AN82" s="356" t="e">
        <f>+AM82/AL82</f>
        <v>#DIV/0!</v>
      </c>
      <c r="AO82" s="42" t="e">
        <f>AN82</f>
        <v>#DIV/0!</v>
      </c>
      <c r="AP82" s="170">
        <f>+AG82</f>
        <v>1</v>
      </c>
      <c r="AQ82" s="350"/>
      <c r="AR82" s="356">
        <f>+AQ82/AP82</f>
        <v>0</v>
      </c>
      <c r="AS82" s="42">
        <f>AR82</f>
        <v>0</v>
      </c>
      <c r="AT82" s="170"/>
      <c r="AU82" s="171"/>
      <c r="AV82" s="356" t="e">
        <f>+AU82/AT82</f>
        <v>#DIV/0!</v>
      </c>
      <c r="AW82" s="42" t="e">
        <f>AV82</f>
        <v>#DIV/0!</v>
      </c>
      <c r="AX82" s="170"/>
      <c r="AY82" s="171"/>
      <c r="AZ82" s="356" t="e">
        <f>+AY82/AX82</f>
        <v>#DIV/0!</v>
      </c>
      <c r="BA82" s="42" t="e">
        <f>AZ82</f>
        <v>#DIV/0!</v>
      </c>
    </row>
    <row r="83" spans="1:53" ht="158.25" customHeight="1" thickTop="1" thickBot="1" x14ac:dyDescent="0.3">
      <c r="A83" s="809" t="s">
        <v>34</v>
      </c>
      <c r="B83" s="810"/>
      <c r="C83" s="811"/>
      <c r="D83" s="235"/>
      <c r="E83" s="38">
        <f>SUM(E82)</f>
        <v>1408665000</v>
      </c>
      <c r="F83" s="94">
        <f>F82</f>
        <v>0.45146234552806574</v>
      </c>
      <c r="G83" s="848">
        <f>SUM(G82)</f>
        <v>0</v>
      </c>
      <c r="H83" s="849">
        <v>0</v>
      </c>
      <c r="I83" s="334">
        <f>SUM(I82)</f>
        <v>0</v>
      </c>
      <c r="J83" s="54">
        <f>I83</f>
        <v>0</v>
      </c>
      <c r="K83" s="600"/>
      <c r="L83" s="600"/>
      <c r="M83" s="600"/>
      <c r="N83" s="600"/>
      <c r="O83" s="144"/>
      <c r="P83" s="74"/>
      <c r="Q83" s="74"/>
      <c r="R83" s="74"/>
      <c r="S83" s="90"/>
      <c r="T83" s="74"/>
      <c r="U83" s="74"/>
    </row>
    <row r="84" spans="1:53" s="45" customFormat="1" ht="79.5" customHeight="1" thickTop="1" thickBot="1" x14ac:dyDescent="0.3">
      <c r="A84" s="40"/>
      <c r="B84" s="40"/>
      <c r="C84" s="40"/>
      <c r="D84" s="40"/>
      <c r="E84" s="40"/>
      <c r="F84" s="40"/>
      <c r="G84" s="40"/>
      <c r="H84" s="40"/>
      <c r="I84" s="40"/>
      <c r="J84" s="40"/>
      <c r="K84" s="40"/>
      <c r="L84" s="40"/>
      <c r="M84" s="40"/>
      <c r="N84" s="40" t="s">
        <v>442</v>
      </c>
      <c r="O84" s="40"/>
      <c r="P84" s="40"/>
      <c r="Q84" s="40"/>
      <c r="R84" s="40"/>
      <c r="S84" s="85"/>
      <c r="T84" s="40"/>
      <c r="U84" s="40"/>
    </row>
    <row r="85" spans="1:53" ht="151.5" customHeight="1" thickTop="1" thickBot="1" x14ac:dyDescent="0.3">
      <c r="A85" s="636" t="s">
        <v>35</v>
      </c>
      <c r="B85" s="636"/>
      <c r="C85" s="637">
        <v>43860</v>
      </c>
      <c r="D85" s="637"/>
      <c r="E85" s="157" t="s">
        <v>595</v>
      </c>
      <c r="F85" s="52"/>
      <c r="G85" s="638" t="s">
        <v>37</v>
      </c>
      <c r="H85" s="639"/>
      <c r="I85" s="44"/>
      <c r="J85" s="640" t="s">
        <v>38</v>
      </c>
      <c r="K85" s="641"/>
      <c r="L85" s="44"/>
      <c r="M85" s="640" t="s">
        <v>39</v>
      </c>
      <c r="N85" s="641"/>
      <c r="O85" s="158"/>
      <c r="P85" s="642" t="s">
        <v>40</v>
      </c>
      <c r="Q85" s="643"/>
      <c r="R85" s="643"/>
    </row>
    <row r="86" spans="1:53" ht="48" customHeight="1" thickTop="1" x14ac:dyDescent="0.25"/>
    <row r="137" ht="12.75" customHeight="1" x14ac:dyDescent="0.25"/>
    <row r="138" ht="12.75" customHeight="1" x14ac:dyDescent="0.25"/>
  </sheetData>
  <autoFilter ref="A45:AP71" xr:uid="{00000000-0009-0000-0000-000003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59">
    <mergeCell ref="B54:C54"/>
    <mergeCell ref="B56:C56"/>
    <mergeCell ref="F56:G56"/>
    <mergeCell ref="H56:J56"/>
    <mergeCell ref="P55:R55"/>
    <mergeCell ref="B55:C55"/>
    <mergeCell ref="B48:C48"/>
    <mergeCell ref="F48:G48"/>
    <mergeCell ref="H48:J48"/>
    <mergeCell ref="P48:R48"/>
    <mergeCell ref="B53:C53"/>
    <mergeCell ref="P50:R50"/>
    <mergeCell ref="F54:G54"/>
    <mergeCell ref="P54:R54"/>
    <mergeCell ref="B62:C62"/>
    <mergeCell ref="P56:R56"/>
    <mergeCell ref="B57:C57"/>
    <mergeCell ref="F57:G57"/>
    <mergeCell ref="H57:J57"/>
    <mergeCell ref="P57:R57"/>
    <mergeCell ref="F67:G67"/>
    <mergeCell ref="B66:C66"/>
    <mergeCell ref="P63:R63"/>
    <mergeCell ref="B64:C64"/>
    <mergeCell ref="H64:J64"/>
    <mergeCell ref="P64:R64"/>
    <mergeCell ref="F63:G63"/>
    <mergeCell ref="F58:G58"/>
    <mergeCell ref="F59:G59"/>
    <mergeCell ref="B58:C58"/>
    <mergeCell ref="B59:C59"/>
    <mergeCell ref="B63:C63"/>
    <mergeCell ref="H63:J63"/>
    <mergeCell ref="P62:R62"/>
    <mergeCell ref="I77:I80"/>
    <mergeCell ref="J77:J80"/>
    <mergeCell ref="H70:J70"/>
    <mergeCell ref="B70:C70"/>
    <mergeCell ref="B71:C71"/>
    <mergeCell ref="F71:G71"/>
    <mergeCell ref="H71:J71"/>
    <mergeCell ref="L38:N38"/>
    <mergeCell ref="P38:R38"/>
    <mergeCell ref="F51:G51"/>
    <mergeCell ref="P51:R51"/>
    <mergeCell ref="P60:R60"/>
    <mergeCell ref="P61:R61"/>
    <mergeCell ref="P58:R58"/>
    <mergeCell ref="P59:R59"/>
    <mergeCell ref="H45:J46"/>
    <mergeCell ref="H47:J47"/>
    <mergeCell ref="P68:R68"/>
    <mergeCell ref="H65:J65"/>
    <mergeCell ref="B65:C65"/>
    <mergeCell ref="P65:R65"/>
    <mergeCell ref="A43:Y43"/>
    <mergeCell ref="P66:R66"/>
    <mergeCell ref="F64:G64"/>
    <mergeCell ref="F61:G61"/>
    <mergeCell ref="H55:J55"/>
    <mergeCell ref="H58:J58"/>
    <mergeCell ref="P49:R49"/>
    <mergeCell ref="H61:J61"/>
    <mergeCell ref="H62:J62"/>
    <mergeCell ref="F53:G53"/>
    <mergeCell ref="P53:R53"/>
    <mergeCell ref="F65:G65"/>
    <mergeCell ref="H53:J53"/>
    <mergeCell ref="F55:G55"/>
    <mergeCell ref="P85:R85"/>
    <mergeCell ref="A85:B85"/>
    <mergeCell ref="C85:D85"/>
    <mergeCell ref="G85:H85"/>
    <mergeCell ref="J85:K85"/>
    <mergeCell ref="M85:N85"/>
    <mergeCell ref="B47:C47"/>
    <mergeCell ref="H51:J51"/>
    <mergeCell ref="H50:J50"/>
    <mergeCell ref="P70:R70"/>
    <mergeCell ref="H68:J68"/>
    <mergeCell ref="H69:J69"/>
    <mergeCell ref="H67:J67"/>
    <mergeCell ref="B60:C60"/>
    <mergeCell ref="B61:C61"/>
    <mergeCell ref="P69:R69"/>
    <mergeCell ref="B68:C68"/>
    <mergeCell ref="P67:R67"/>
    <mergeCell ref="B67:C67"/>
    <mergeCell ref="A81:C81"/>
    <mergeCell ref="G81:H81"/>
    <mergeCell ref="K81:N81"/>
    <mergeCell ref="Q79:T80"/>
    <mergeCell ref="H59:J59"/>
    <mergeCell ref="A83:C83"/>
    <mergeCell ref="G83:H83"/>
    <mergeCell ref="K83:N83"/>
    <mergeCell ref="B82:C82"/>
    <mergeCell ref="G82:H82"/>
    <mergeCell ref="H49:J49"/>
    <mergeCell ref="F49:G49"/>
    <mergeCell ref="H60:J60"/>
    <mergeCell ref="B69:C69"/>
    <mergeCell ref="F70:G70"/>
    <mergeCell ref="F62:G62"/>
    <mergeCell ref="A73:Y73"/>
    <mergeCell ref="A75:D76"/>
    <mergeCell ref="P71:R71"/>
    <mergeCell ref="K71:L71"/>
    <mergeCell ref="U79:X80"/>
    <mergeCell ref="Y79:AB80"/>
    <mergeCell ref="A77:D80"/>
    <mergeCell ref="E77:F80"/>
    <mergeCell ref="G77:H80"/>
    <mergeCell ref="F52:G52"/>
    <mergeCell ref="P52:R52"/>
    <mergeCell ref="B52:C52"/>
    <mergeCell ref="H52:J52"/>
    <mergeCell ref="N45:N46"/>
    <mergeCell ref="P40:S40"/>
    <mergeCell ref="P45:R46"/>
    <mergeCell ref="S45:S46"/>
    <mergeCell ref="B45:C46"/>
    <mergeCell ref="U45:U46"/>
    <mergeCell ref="O45:O46"/>
    <mergeCell ref="T45:T46"/>
    <mergeCell ref="K82:N82"/>
    <mergeCell ref="A40:B40"/>
    <mergeCell ref="C40:F40"/>
    <mergeCell ref="G40:I40"/>
    <mergeCell ref="J40:L40"/>
    <mergeCell ref="F50:G50"/>
    <mergeCell ref="B49:C49"/>
    <mergeCell ref="B50:C50"/>
    <mergeCell ref="B51:C51"/>
    <mergeCell ref="K45:K46"/>
    <mergeCell ref="L45:L46"/>
    <mergeCell ref="M45:M46"/>
    <mergeCell ref="A45:A46"/>
    <mergeCell ref="D45:D46"/>
    <mergeCell ref="F69:G69"/>
    <mergeCell ref="F60:G60"/>
    <mergeCell ref="A34:A35"/>
    <mergeCell ref="D34:D35"/>
    <mergeCell ref="L37:N37"/>
    <mergeCell ref="P37:R37"/>
    <mergeCell ref="L39:N39"/>
    <mergeCell ref="P39:R39"/>
    <mergeCell ref="J38:K38"/>
    <mergeCell ref="J39:K39"/>
    <mergeCell ref="B37:C37"/>
    <mergeCell ref="E34:I35"/>
    <mergeCell ref="E38:I38"/>
    <mergeCell ref="E39:I39"/>
    <mergeCell ref="B39:C39"/>
    <mergeCell ref="L34:N35"/>
    <mergeCell ref="O34:O35"/>
    <mergeCell ref="P34:R35"/>
    <mergeCell ref="J34:K35"/>
    <mergeCell ref="B34:C35"/>
    <mergeCell ref="A3:U3"/>
    <mergeCell ref="A5:U5"/>
    <mergeCell ref="A6:B6"/>
    <mergeCell ref="A12:Y12"/>
    <mergeCell ref="A8:B8"/>
    <mergeCell ref="C8:U8"/>
    <mergeCell ref="C10:U10"/>
    <mergeCell ref="P25:R25"/>
    <mergeCell ref="A28:Y28"/>
    <mergeCell ref="D14:E15"/>
    <mergeCell ref="C9:U9"/>
    <mergeCell ref="U14:U15"/>
    <mergeCell ref="A14:C15"/>
    <mergeCell ref="V14:Y14"/>
    <mergeCell ref="C6:U6"/>
    <mergeCell ref="V23:Y23"/>
    <mergeCell ref="U23:U24"/>
    <mergeCell ref="A23:H24"/>
    <mergeCell ref="I23:N24"/>
    <mergeCell ref="F14:H15"/>
    <mergeCell ref="I14:I15"/>
    <mergeCell ref="J14:O15"/>
    <mergeCell ref="P14:S15"/>
    <mergeCell ref="T14:T15"/>
    <mergeCell ref="L36:N36"/>
    <mergeCell ref="P36:R36"/>
    <mergeCell ref="B36:C36"/>
    <mergeCell ref="E36:I36"/>
    <mergeCell ref="J36:K36"/>
    <mergeCell ref="E37:I37"/>
    <mergeCell ref="J37:K37"/>
    <mergeCell ref="B38:C38"/>
    <mergeCell ref="V34:Y34"/>
    <mergeCell ref="U34:U35"/>
    <mergeCell ref="S34:S35"/>
    <mergeCell ref="T34:T35"/>
    <mergeCell ref="A16:C18"/>
    <mergeCell ref="D16:E18"/>
    <mergeCell ref="F16:H18"/>
    <mergeCell ref="J16:O16"/>
    <mergeCell ref="P16:S16"/>
    <mergeCell ref="A21:Y21"/>
    <mergeCell ref="A31:B31"/>
    <mergeCell ref="A32:B32"/>
    <mergeCell ref="C31:Y31"/>
    <mergeCell ref="C32:Y32"/>
    <mergeCell ref="A25:H25"/>
    <mergeCell ref="I25:N25"/>
    <mergeCell ref="O23:O24"/>
    <mergeCell ref="P23:R24"/>
    <mergeCell ref="S23:S24"/>
    <mergeCell ref="T23:T24"/>
    <mergeCell ref="C30:Y30"/>
    <mergeCell ref="A30:B30"/>
    <mergeCell ref="AA17:AP17"/>
    <mergeCell ref="J17:O17"/>
    <mergeCell ref="J18:O18"/>
    <mergeCell ref="P17:S17"/>
    <mergeCell ref="P18:S18"/>
    <mergeCell ref="U17:Y17"/>
    <mergeCell ref="AA12:AP12"/>
    <mergeCell ref="AA14:AD14"/>
    <mergeCell ref="AE14:AH14"/>
    <mergeCell ref="AI14:AL14"/>
    <mergeCell ref="AM14:AP14"/>
    <mergeCell ref="AA32:AP32"/>
    <mergeCell ref="AA34:AD34"/>
    <mergeCell ref="AE34:AH34"/>
    <mergeCell ref="AI34:AL34"/>
    <mergeCell ref="AM34:AP34"/>
    <mergeCell ref="AA43:AP43"/>
    <mergeCell ref="AA21:AP21"/>
    <mergeCell ref="AA23:AD23"/>
    <mergeCell ref="AE23:AH23"/>
    <mergeCell ref="AI23:AL23"/>
    <mergeCell ref="AM23:AP23"/>
    <mergeCell ref="V45:Y45"/>
    <mergeCell ref="AG79:AJ80"/>
    <mergeCell ref="E45:E46"/>
    <mergeCell ref="F45:G46"/>
    <mergeCell ref="H54:J54"/>
    <mergeCell ref="F66:G66"/>
    <mergeCell ref="H66:J66"/>
    <mergeCell ref="F68:G68"/>
    <mergeCell ref="AL78:BA78"/>
    <mergeCell ref="AL80:AO80"/>
    <mergeCell ref="AP80:AS80"/>
    <mergeCell ref="AT80:AW80"/>
    <mergeCell ref="AX80:BA80"/>
    <mergeCell ref="E75:J75"/>
    <mergeCell ref="K75:P75"/>
    <mergeCell ref="E76:F76"/>
    <mergeCell ref="G76:H76"/>
    <mergeCell ref="AC79:AF80"/>
    <mergeCell ref="AA45:AD45"/>
    <mergeCell ref="AE45:AH45"/>
    <mergeCell ref="AI45:AL45"/>
    <mergeCell ref="AM45:AP45"/>
    <mergeCell ref="F47:G47"/>
    <mergeCell ref="P47:R47"/>
  </mergeCells>
  <conditionalFormatting sqref="Y25">
    <cfRule type="iconSet" priority="696">
      <iconSet iconSet="4Arrows" showValue="0">
        <cfvo type="percent" val="0"/>
        <cfvo type="num" val="0.6"/>
        <cfvo type="num" val="0.8"/>
        <cfvo type="num" val="0.9"/>
      </iconSet>
    </cfRule>
    <cfRule type="cellIs" dxfId="1991" priority="697" operator="lessThan">
      <formula>0.6</formula>
    </cfRule>
    <cfRule type="cellIs" dxfId="1990" priority="698" operator="between">
      <formula>0.8</formula>
      <formula>0.899999999999999</formula>
    </cfRule>
    <cfRule type="cellIs" dxfId="1989" priority="699" operator="between">
      <formula>0.6</formula>
      <formula>0.8</formula>
    </cfRule>
    <cfRule type="cellIs" dxfId="1988" priority="700" operator="greaterThanOrEqual">
      <formula>0.9</formula>
    </cfRule>
  </conditionalFormatting>
  <conditionalFormatting sqref="AD25">
    <cfRule type="iconSet" priority="621">
      <iconSet iconSet="4Arrows" showValue="0">
        <cfvo type="percent" val="0"/>
        <cfvo type="num" val="0.6"/>
        <cfvo type="num" val="0.8"/>
        <cfvo type="num" val="0.9"/>
      </iconSet>
    </cfRule>
    <cfRule type="cellIs" dxfId="1987" priority="622" operator="lessThan">
      <formula>0.6</formula>
    </cfRule>
    <cfRule type="cellIs" dxfId="1986" priority="623" operator="between">
      <formula>0.8</formula>
      <formula>0.899999999999999</formula>
    </cfRule>
    <cfRule type="cellIs" dxfId="1985" priority="624" operator="between">
      <formula>0.6</formula>
      <formula>0.8</formula>
    </cfRule>
    <cfRule type="cellIs" dxfId="1984" priority="625" operator="greaterThanOrEqual">
      <formula>0.9</formula>
    </cfRule>
  </conditionalFormatting>
  <conditionalFormatting sqref="AH25">
    <cfRule type="iconSet" priority="616">
      <iconSet iconSet="4Arrows" showValue="0">
        <cfvo type="percent" val="0"/>
        <cfvo type="num" val="0.6"/>
        <cfvo type="num" val="0.8"/>
        <cfvo type="num" val="0.9"/>
      </iconSet>
    </cfRule>
    <cfRule type="cellIs" dxfId="1983" priority="617" operator="lessThan">
      <formula>0.6</formula>
    </cfRule>
    <cfRule type="cellIs" dxfId="1982" priority="618" operator="between">
      <formula>0.8</formula>
      <formula>0.899999999999999</formula>
    </cfRule>
    <cfRule type="cellIs" dxfId="1981" priority="619" operator="between">
      <formula>0.6</formula>
      <formula>0.8</formula>
    </cfRule>
    <cfRule type="cellIs" dxfId="1980" priority="620" operator="greaterThanOrEqual">
      <formula>0.9</formula>
    </cfRule>
  </conditionalFormatting>
  <conditionalFormatting sqref="AL25">
    <cfRule type="iconSet" priority="611">
      <iconSet iconSet="4Arrows" showValue="0">
        <cfvo type="percent" val="0"/>
        <cfvo type="num" val="0.6"/>
        <cfvo type="num" val="0.8"/>
        <cfvo type="num" val="0.9"/>
      </iconSet>
    </cfRule>
    <cfRule type="cellIs" dxfId="1979" priority="612" operator="lessThan">
      <formula>0.6</formula>
    </cfRule>
    <cfRule type="cellIs" dxfId="1978" priority="613" operator="between">
      <formula>0.8</formula>
      <formula>0.899999999999999</formula>
    </cfRule>
    <cfRule type="cellIs" dxfId="1977" priority="614" operator="between">
      <formula>0.6</formula>
      <formula>0.8</formula>
    </cfRule>
    <cfRule type="cellIs" dxfId="1976" priority="615" operator="greaterThanOrEqual">
      <formula>0.9</formula>
    </cfRule>
  </conditionalFormatting>
  <conditionalFormatting sqref="AP25">
    <cfRule type="iconSet" priority="606">
      <iconSet iconSet="4Arrows" showValue="0">
        <cfvo type="percent" val="0"/>
        <cfvo type="num" val="0.6"/>
        <cfvo type="num" val="0.8"/>
        <cfvo type="num" val="0.9"/>
      </iconSet>
    </cfRule>
    <cfRule type="cellIs" dxfId="1975" priority="607" operator="lessThan">
      <formula>0.6</formula>
    </cfRule>
    <cfRule type="cellIs" dxfId="1974" priority="608" operator="between">
      <formula>0.8</formula>
      <formula>0.899999999999999</formula>
    </cfRule>
    <cfRule type="cellIs" dxfId="1973" priority="609" operator="between">
      <formula>0.6</formula>
      <formula>0.8</formula>
    </cfRule>
    <cfRule type="cellIs" dxfId="1972" priority="610" operator="greaterThanOrEqual">
      <formula>0.9</formula>
    </cfRule>
  </conditionalFormatting>
  <conditionalFormatting sqref="AD36:AD39">
    <cfRule type="iconSet" priority="561">
      <iconSet iconSet="4Arrows" showValue="0">
        <cfvo type="percent" val="0"/>
        <cfvo type="num" val="0.6"/>
        <cfvo type="num" val="0.8"/>
        <cfvo type="num" val="0.9"/>
      </iconSet>
    </cfRule>
    <cfRule type="cellIs" dxfId="1971" priority="562" operator="lessThan">
      <formula>0.6</formula>
    </cfRule>
    <cfRule type="cellIs" dxfId="1970" priority="563" operator="between">
      <formula>0.8</formula>
      <formula>0.899999999999999</formula>
    </cfRule>
    <cfRule type="cellIs" dxfId="1969" priority="564" operator="between">
      <formula>0.6</formula>
      <formula>0.8</formula>
    </cfRule>
    <cfRule type="cellIs" dxfId="1968" priority="565" operator="greaterThanOrEqual">
      <formula>0.9</formula>
    </cfRule>
  </conditionalFormatting>
  <conditionalFormatting sqref="AH36:AH39">
    <cfRule type="iconSet" priority="556">
      <iconSet iconSet="4Arrows" showValue="0">
        <cfvo type="percent" val="0"/>
        <cfvo type="num" val="0.6"/>
        <cfvo type="num" val="0.8"/>
        <cfvo type="num" val="0.9"/>
      </iconSet>
    </cfRule>
    <cfRule type="cellIs" dxfId="1967" priority="557" operator="lessThan">
      <formula>0.6</formula>
    </cfRule>
    <cfRule type="cellIs" dxfId="1966" priority="558" operator="between">
      <formula>0.8</formula>
      <formula>0.899999999999999</formula>
    </cfRule>
    <cfRule type="cellIs" dxfId="1965" priority="559" operator="between">
      <formula>0.6</formula>
      <formula>0.8</formula>
    </cfRule>
    <cfRule type="cellIs" dxfId="1964" priority="560" operator="greaterThanOrEqual">
      <formula>0.9</formula>
    </cfRule>
  </conditionalFormatting>
  <conditionalFormatting sqref="Y16">
    <cfRule type="iconSet" priority="481">
      <iconSet iconSet="4Arrows" showValue="0">
        <cfvo type="percent" val="0"/>
        <cfvo type="num" val="0.6"/>
        <cfvo type="num" val="0.8"/>
        <cfvo type="num" val="0.9"/>
      </iconSet>
    </cfRule>
    <cfRule type="cellIs" dxfId="1963" priority="482" operator="lessThan">
      <formula>0.6</formula>
    </cfRule>
    <cfRule type="cellIs" dxfId="1962" priority="483" operator="between">
      <formula>0.8</formula>
      <formula>0.899999999999999</formula>
    </cfRule>
    <cfRule type="cellIs" dxfId="1961" priority="484" operator="between">
      <formula>0.6</formula>
      <formula>0.8</formula>
    </cfRule>
    <cfRule type="cellIs" dxfId="1960" priority="485" operator="greaterThanOrEqual">
      <formula>0.9</formula>
    </cfRule>
  </conditionalFormatting>
  <conditionalFormatting sqref="AD16">
    <cfRule type="iconSet" priority="471">
      <iconSet iconSet="4Arrows" showValue="0">
        <cfvo type="percent" val="0"/>
        <cfvo type="num" val="0.6"/>
        <cfvo type="num" val="0.8"/>
        <cfvo type="num" val="0.9"/>
      </iconSet>
    </cfRule>
    <cfRule type="cellIs" dxfId="1959" priority="472" operator="lessThan">
      <formula>0.6</formula>
    </cfRule>
    <cfRule type="cellIs" dxfId="1958" priority="473" operator="between">
      <formula>0.8</formula>
      <formula>0.899999999999999</formula>
    </cfRule>
    <cfRule type="cellIs" dxfId="1957" priority="474" operator="between">
      <formula>0.6</formula>
      <formula>0.8</formula>
    </cfRule>
    <cfRule type="cellIs" dxfId="1956" priority="475" operator="greaterThanOrEqual">
      <formula>0.9</formula>
    </cfRule>
  </conditionalFormatting>
  <conditionalFormatting sqref="AH16">
    <cfRule type="iconSet" priority="466">
      <iconSet iconSet="4Arrows" showValue="0">
        <cfvo type="percent" val="0"/>
        <cfvo type="num" val="0.6"/>
        <cfvo type="num" val="0.8"/>
        <cfvo type="num" val="0.9"/>
      </iconSet>
    </cfRule>
    <cfRule type="cellIs" dxfId="1955" priority="467" operator="lessThan">
      <formula>0.6</formula>
    </cfRule>
    <cfRule type="cellIs" dxfId="1954" priority="468" operator="between">
      <formula>0.8</formula>
      <formula>0.899999999999999</formula>
    </cfRule>
    <cfRule type="cellIs" dxfId="1953" priority="469" operator="between">
      <formula>0.6</formula>
      <formula>0.8</formula>
    </cfRule>
    <cfRule type="cellIs" dxfId="1952" priority="470" operator="greaterThanOrEqual">
      <formula>0.9</formula>
    </cfRule>
  </conditionalFormatting>
  <conditionalFormatting sqref="AL16">
    <cfRule type="iconSet" priority="461">
      <iconSet iconSet="4Arrows" showValue="0">
        <cfvo type="percent" val="0"/>
        <cfvo type="num" val="0.6"/>
        <cfvo type="num" val="0.8"/>
        <cfvo type="num" val="0.9"/>
      </iconSet>
    </cfRule>
    <cfRule type="cellIs" dxfId="1951" priority="462" operator="lessThan">
      <formula>0.6</formula>
    </cfRule>
    <cfRule type="cellIs" dxfId="1950" priority="463" operator="between">
      <formula>0.8</formula>
      <formula>0.899999999999999</formula>
    </cfRule>
    <cfRule type="cellIs" dxfId="1949" priority="464" operator="between">
      <formula>0.6</formula>
      <formula>0.8</formula>
    </cfRule>
    <cfRule type="cellIs" dxfId="1948" priority="465" operator="greaterThanOrEqual">
      <formula>0.9</formula>
    </cfRule>
  </conditionalFormatting>
  <conditionalFormatting sqref="AP16">
    <cfRule type="iconSet" priority="456">
      <iconSet iconSet="4Arrows" showValue="0">
        <cfvo type="percent" val="0"/>
        <cfvo type="num" val="0.6"/>
        <cfvo type="num" val="0.8"/>
        <cfvo type="num" val="0.9"/>
      </iconSet>
    </cfRule>
    <cfRule type="cellIs" dxfId="1947" priority="457" operator="lessThan">
      <formula>0.6</formula>
    </cfRule>
    <cfRule type="cellIs" dxfId="1946" priority="458" operator="between">
      <formula>0.8</formula>
      <formula>0.899999999999999</formula>
    </cfRule>
    <cfRule type="cellIs" dxfId="1945" priority="459" operator="between">
      <formula>0.6</formula>
      <formula>0.8</formula>
    </cfRule>
    <cfRule type="cellIs" dxfId="1944" priority="460" operator="greaterThanOrEqual">
      <formula>0.9</formula>
    </cfRule>
  </conditionalFormatting>
  <conditionalFormatting sqref="J77">
    <cfRule type="iconSet" priority="431">
      <iconSet iconSet="4Arrows" showValue="0">
        <cfvo type="percent" val="0"/>
        <cfvo type="num" val="0.6"/>
        <cfvo type="num" val="0.8"/>
        <cfvo type="num" val="0.9"/>
      </iconSet>
    </cfRule>
    <cfRule type="cellIs" dxfId="1943" priority="432" operator="lessThan">
      <formula>0.6</formula>
    </cfRule>
    <cfRule type="cellIs" dxfId="1942" priority="433" operator="between">
      <formula>0.8</formula>
      <formula>0.899999999999999</formula>
    </cfRule>
    <cfRule type="cellIs" dxfId="1941" priority="434" operator="between">
      <formula>0.6</formula>
      <formula>0.8</formula>
    </cfRule>
    <cfRule type="cellIs" dxfId="1940" priority="435" operator="greaterThanOrEqual">
      <formula>0.9</formula>
    </cfRule>
  </conditionalFormatting>
  <conditionalFormatting sqref="J82">
    <cfRule type="iconSet" priority="426">
      <iconSet iconSet="4Arrows" showValue="0">
        <cfvo type="percent" val="0"/>
        <cfvo type="num" val="0.6"/>
        <cfvo type="num" val="0.8"/>
        <cfvo type="num" val="0.9"/>
      </iconSet>
    </cfRule>
    <cfRule type="cellIs" dxfId="1939" priority="427" operator="lessThan">
      <formula>0.6</formula>
    </cfRule>
    <cfRule type="cellIs" dxfId="1938" priority="428" operator="between">
      <formula>0.8</formula>
      <formula>0.899999999999999</formula>
    </cfRule>
    <cfRule type="cellIs" dxfId="1937" priority="429" operator="between">
      <formula>0.6</formula>
      <formula>0.8</formula>
    </cfRule>
    <cfRule type="cellIs" dxfId="1936" priority="430" operator="greaterThanOrEqual">
      <formula>0.9</formula>
    </cfRule>
  </conditionalFormatting>
  <conditionalFormatting sqref="J83">
    <cfRule type="iconSet" priority="421">
      <iconSet iconSet="4Arrows" showValue="0">
        <cfvo type="percent" val="0"/>
        <cfvo type="num" val="0.6"/>
        <cfvo type="num" val="0.8"/>
        <cfvo type="num" val="0.9"/>
      </iconSet>
    </cfRule>
    <cfRule type="cellIs" dxfId="1935" priority="422" operator="lessThan">
      <formula>0.6</formula>
    </cfRule>
    <cfRule type="cellIs" dxfId="1934" priority="423" operator="between">
      <formula>0.8</formula>
      <formula>0.899999999999999</formula>
    </cfRule>
    <cfRule type="cellIs" dxfId="1933" priority="424" operator="between">
      <formula>0.6</formula>
      <formula>0.8</formula>
    </cfRule>
    <cfRule type="cellIs" dxfId="1932" priority="425" operator="greaterThanOrEqual">
      <formula>0.9</formula>
    </cfRule>
  </conditionalFormatting>
  <conditionalFormatting sqref="X82">
    <cfRule type="iconSet" priority="416">
      <iconSet iconSet="4Arrows" showValue="0">
        <cfvo type="percent" val="0"/>
        <cfvo type="num" val="0.6"/>
        <cfvo type="num" val="0.8"/>
        <cfvo type="num" val="0.9"/>
      </iconSet>
    </cfRule>
    <cfRule type="cellIs" dxfId="1931" priority="417" operator="lessThan">
      <formula>0.6</formula>
    </cfRule>
    <cfRule type="cellIs" dxfId="1930" priority="418" operator="between">
      <formula>0.8</formula>
      <formula>0.899999999999999</formula>
    </cfRule>
    <cfRule type="cellIs" dxfId="1929" priority="419" operator="between">
      <formula>0.6</formula>
      <formula>0.8</formula>
    </cfRule>
    <cfRule type="cellIs" dxfId="1928" priority="420" operator="greaterThanOrEqual">
      <formula>0.9</formula>
    </cfRule>
  </conditionalFormatting>
  <conditionalFormatting sqref="T82">
    <cfRule type="iconSet" priority="411">
      <iconSet iconSet="4Arrows" showValue="0">
        <cfvo type="percent" val="0"/>
        <cfvo type="num" val="0.6"/>
        <cfvo type="num" val="0.8"/>
        <cfvo type="num" val="0.9"/>
      </iconSet>
    </cfRule>
    <cfRule type="cellIs" dxfId="1927" priority="412" operator="lessThan">
      <formula>0.6</formula>
    </cfRule>
    <cfRule type="cellIs" dxfId="1926" priority="413" operator="between">
      <formula>0.8</formula>
      <formula>0.899999999999999</formula>
    </cfRule>
    <cfRule type="cellIs" dxfId="1925" priority="414" operator="between">
      <formula>0.6</formula>
      <formula>0.8</formula>
    </cfRule>
    <cfRule type="cellIs" dxfId="1924" priority="415" operator="greaterThanOrEqual">
      <formula>0.9</formula>
    </cfRule>
  </conditionalFormatting>
  <conditionalFormatting sqref="AO82">
    <cfRule type="iconSet" priority="406">
      <iconSet iconSet="4Arrows" showValue="0">
        <cfvo type="percent" val="0"/>
        <cfvo type="num" val="0.6"/>
        <cfvo type="num" val="0.8"/>
        <cfvo type="num" val="0.9"/>
      </iconSet>
    </cfRule>
    <cfRule type="cellIs" dxfId="1923" priority="407" operator="lessThan">
      <formula>0.6</formula>
    </cfRule>
    <cfRule type="cellIs" dxfId="1922" priority="408" operator="between">
      <formula>0.8</formula>
      <formula>0.899999999999999</formula>
    </cfRule>
    <cfRule type="cellIs" dxfId="1921" priority="409" operator="between">
      <formula>0.6</formula>
      <formula>0.8</formula>
    </cfRule>
    <cfRule type="cellIs" dxfId="1920" priority="410" operator="greaterThanOrEqual">
      <formula>0.9</formula>
    </cfRule>
  </conditionalFormatting>
  <conditionalFormatting sqref="AS82">
    <cfRule type="iconSet" priority="401">
      <iconSet iconSet="4Arrows" showValue="0">
        <cfvo type="percent" val="0"/>
        <cfvo type="num" val="0.6"/>
        <cfvo type="num" val="0.8"/>
        <cfvo type="num" val="0.9"/>
      </iconSet>
    </cfRule>
    <cfRule type="cellIs" dxfId="1919" priority="402" operator="lessThan">
      <formula>0.6</formula>
    </cfRule>
    <cfRule type="cellIs" dxfId="1918" priority="403" operator="between">
      <formula>0.8</formula>
      <formula>0.899999999999999</formula>
    </cfRule>
    <cfRule type="cellIs" dxfId="1917" priority="404" operator="between">
      <formula>0.6</formula>
      <formula>0.8</formula>
    </cfRule>
    <cfRule type="cellIs" dxfId="1916" priority="405" operator="greaterThanOrEqual">
      <formula>0.9</formula>
    </cfRule>
  </conditionalFormatting>
  <conditionalFormatting sqref="AW82">
    <cfRule type="iconSet" priority="396">
      <iconSet iconSet="4Arrows" showValue="0">
        <cfvo type="percent" val="0"/>
        <cfvo type="num" val="0.6"/>
        <cfvo type="num" val="0.8"/>
        <cfvo type="num" val="0.9"/>
      </iconSet>
    </cfRule>
    <cfRule type="cellIs" dxfId="1915" priority="397" operator="lessThan">
      <formula>0.6</formula>
    </cfRule>
    <cfRule type="cellIs" dxfId="1914" priority="398" operator="between">
      <formula>0.8</formula>
      <formula>0.899999999999999</formula>
    </cfRule>
    <cfRule type="cellIs" dxfId="1913" priority="399" operator="between">
      <formula>0.6</formula>
      <formula>0.8</formula>
    </cfRule>
    <cfRule type="cellIs" dxfId="1912" priority="400" operator="greaterThanOrEqual">
      <formula>0.9</formula>
    </cfRule>
  </conditionalFormatting>
  <conditionalFormatting sqref="BA82">
    <cfRule type="iconSet" priority="391">
      <iconSet iconSet="4Arrows" showValue="0">
        <cfvo type="percent" val="0"/>
        <cfvo type="num" val="0.6"/>
        <cfvo type="num" val="0.8"/>
        <cfvo type="num" val="0.9"/>
      </iconSet>
    </cfRule>
    <cfRule type="cellIs" dxfId="1911" priority="392" operator="lessThan">
      <formula>0.6</formula>
    </cfRule>
    <cfRule type="cellIs" dxfId="1910" priority="393" operator="between">
      <formula>0.8</formula>
      <formula>0.899999999999999</formula>
    </cfRule>
    <cfRule type="cellIs" dxfId="1909" priority="394" operator="between">
      <formula>0.6</formula>
      <formula>0.8</formula>
    </cfRule>
    <cfRule type="cellIs" dxfId="1908" priority="395" operator="greaterThanOrEqual">
      <formula>0.9</formula>
    </cfRule>
  </conditionalFormatting>
  <conditionalFormatting sqref="AF82">
    <cfRule type="iconSet" priority="361">
      <iconSet iconSet="4Arrows" showValue="0">
        <cfvo type="percent" val="0"/>
        <cfvo type="num" val="0.6"/>
        <cfvo type="num" val="0.8"/>
        <cfvo type="num" val="0.9"/>
      </iconSet>
    </cfRule>
    <cfRule type="cellIs" dxfId="1907" priority="362" operator="lessThan">
      <formula>0.6</formula>
    </cfRule>
    <cfRule type="cellIs" dxfId="1906" priority="363" operator="between">
      <formula>0.8</formula>
      <formula>0.899999999999999</formula>
    </cfRule>
    <cfRule type="cellIs" dxfId="1905" priority="364" operator="between">
      <formula>0.6</formula>
      <formula>0.8</formula>
    </cfRule>
    <cfRule type="cellIs" dxfId="1904" priority="365" operator="greaterThanOrEqual">
      <formula>0.9</formula>
    </cfRule>
  </conditionalFormatting>
  <conditionalFormatting sqref="AB82">
    <cfRule type="iconSet" priority="356">
      <iconSet iconSet="4Arrows" showValue="0">
        <cfvo type="percent" val="0"/>
        <cfvo type="num" val="0.6"/>
        <cfvo type="num" val="0.8"/>
        <cfvo type="num" val="0.9"/>
      </iconSet>
    </cfRule>
    <cfRule type="cellIs" dxfId="1903" priority="357" operator="lessThan">
      <formula>0.6</formula>
    </cfRule>
    <cfRule type="cellIs" dxfId="1902" priority="358" operator="between">
      <formula>0.8</formula>
      <formula>0.899999999999999</formula>
    </cfRule>
    <cfRule type="cellIs" dxfId="1901" priority="359" operator="between">
      <formula>0.6</formula>
      <formula>0.8</formula>
    </cfRule>
    <cfRule type="cellIs" dxfId="1900" priority="360" operator="greaterThanOrEqual">
      <formula>0.9</formula>
    </cfRule>
  </conditionalFormatting>
  <conditionalFormatting sqref="AJ82">
    <cfRule type="iconSet" priority="351">
      <iconSet iconSet="4Arrows" showValue="0">
        <cfvo type="percent" val="0"/>
        <cfvo type="num" val="0.6"/>
        <cfvo type="num" val="0.8"/>
        <cfvo type="num" val="0.9"/>
      </iconSet>
    </cfRule>
    <cfRule type="cellIs" dxfId="1899" priority="352" operator="lessThan">
      <formula>0.6</formula>
    </cfRule>
    <cfRule type="cellIs" dxfId="1898" priority="353" operator="between">
      <formula>0.8</formula>
      <formula>0.899999999999999</formula>
    </cfRule>
    <cfRule type="cellIs" dxfId="1897" priority="354" operator="between">
      <formula>0.6</formula>
      <formula>0.8</formula>
    </cfRule>
    <cfRule type="cellIs" dxfId="1896" priority="355" operator="greaterThanOrEqual">
      <formula>0.9</formula>
    </cfRule>
  </conditionalFormatting>
  <conditionalFormatting sqref="Y18">
    <cfRule type="iconSet" priority="331">
      <iconSet iconSet="4Arrows" showValue="0">
        <cfvo type="percent" val="0"/>
        <cfvo type="num" val="0.6"/>
        <cfvo type="num" val="0.8"/>
        <cfvo type="num" val="0.9"/>
      </iconSet>
    </cfRule>
    <cfRule type="cellIs" dxfId="1895" priority="332" operator="lessThan">
      <formula>0.6</formula>
    </cfRule>
    <cfRule type="cellIs" dxfId="1894" priority="333" operator="between">
      <formula>0.8</formula>
      <formula>0.899999999999999</formula>
    </cfRule>
    <cfRule type="cellIs" dxfId="1893" priority="334" operator="between">
      <formula>0.6</formula>
      <formula>0.8</formula>
    </cfRule>
    <cfRule type="cellIs" dxfId="1892" priority="335" operator="greaterThanOrEqual">
      <formula>0.9</formula>
    </cfRule>
  </conditionalFormatting>
  <conditionalFormatting sqref="AD18">
    <cfRule type="iconSet" priority="326">
      <iconSet iconSet="4Arrows" showValue="0">
        <cfvo type="percent" val="0"/>
        <cfvo type="num" val="0.6"/>
        <cfvo type="num" val="0.8"/>
        <cfvo type="num" val="0.9"/>
      </iconSet>
    </cfRule>
    <cfRule type="cellIs" dxfId="1891" priority="327" operator="lessThan">
      <formula>0.6</formula>
    </cfRule>
    <cfRule type="cellIs" dxfId="1890" priority="328" operator="between">
      <formula>0.8</formula>
      <formula>0.899999999999999</formula>
    </cfRule>
    <cfRule type="cellIs" dxfId="1889" priority="329" operator="between">
      <formula>0.6</formula>
      <formula>0.8</formula>
    </cfRule>
    <cfRule type="cellIs" dxfId="1888" priority="330" operator="greaterThanOrEqual">
      <formula>0.9</formula>
    </cfRule>
  </conditionalFormatting>
  <conditionalFormatting sqref="AH18">
    <cfRule type="iconSet" priority="321">
      <iconSet iconSet="4Arrows" showValue="0">
        <cfvo type="percent" val="0"/>
        <cfvo type="num" val="0.6"/>
        <cfvo type="num" val="0.8"/>
        <cfvo type="num" val="0.9"/>
      </iconSet>
    </cfRule>
    <cfRule type="cellIs" dxfId="1887" priority="322" operator="lessThan">
      <formula>0.6</formula>
    </cfRule>
    <cfRule type="cellIs" dxfId="1886" priority="323" operator="between">
      <formula>0.8</formula>
      <formula>0.899999999999999</formula>
    </cfRule>
    <cfRule type="cellIs" dxfId="1885" priority="324" operator="between">
      <formula>0.6</formula>
      <formula>0.8</formula>
    </cfRule>
    <cfRule type="cellIs" dxfId="1884" priority="325" operator="greaterThanOrEqual">
      <formula>0.9</formula>
    </cfRule>
  </conditionalFormatting>
  <conditionalFormatting sqref="AL18">
    <cfRule type="iconSet" priority="316">
      <iconSet iconSet="4Arrows" showValue="0">
        <cfvo type="percent" val="0"/>
        <cfvo type="num" val="0.6"/>
        <cfvo type="num" val="0.8"/>
        <cfvo type="num" val="0.9"/>
      </iconSet>
    </cfRule>
    <cfRule type="cellIs" dxfId="1883" priority="317" operator="lessThan">
      <formula>0.6</formula>
    </cfRule>
    <cfRule type="cellIs" dxfId="1882" priority="318" operator="between">
      <formula>0.8</formula>
      <formula>0.899999999999999</formula>
    </cfRule>
    <cfRule type="cellIs" dxfId="1881" priority="319" operator="between">
      <formula>0.6</formula>
      <formula>0.8</formula>
    </cfRule>
    <cfRule type="cellIs" dxfId="1880" priority="320" operator="greaterThanOrEqual">
      <formula>0.9</formula>
    </cfRule>
  </conditionalFormatting>
  <conditionalFormatting sqref="AP18">
    <cfRule type="iconSet" priority="311">
      <iconSet iconSet="4Arrows" showValue="0">
        <cfvo type="percent" val="0"/>
        <cfvo type="num" val="0.6"/>
        <cfvo type="num" val="0.8"/>
        <cfvo type="num" val="0.9"/>
      </iconSet>
    </cfRule>
    <cfRule type="cellIs" dxfId="1879" priority="312" operator="lessThan">
      <formula>0.6</formula>
    </cfRule>
    <cfRule type="cellIs" dxfId="1878" priority="313" operator="between">
      <formula>0.8</formula>
      <formula>0.899999999999999</formula>
    </cfRule>
    <cfRule type="cellIs" dxfId="1877" priority="314" operator="between">
      <formula>0.6</formula>
      <formula>0.8</formula>
    </cfRule>
    <cfRule type="cellIs" dxfId="1876" priority="315" operator="greaterThanOrEqual">
      <formula>0.9</formula>
    </cfRule>
  </conditionalFormatting>
  <conditionalFormatting sqref="Y36:Y39">
    <cfRule type="iconSet" priority="116">
      <iconSet iconSet="4Arrows" showValue="0">
        <cfvo type="percent" val="0"/>
        <cfvo type="num" val="0.6"/>
        <cfvo type="num" val="0.8"/>
        <cfvo type="num" val="0.9"/>
      </iconSet>
    </cfRule>
    <cfRule type="cellIs" dxfId="1875" priority="117" operator="lessThan">
      <formula>0.6</formula>
    </cfRule>
    <cfRule type="cellIs" dxfId="1874" priority="118" operator="between">
      <formula>0.8</formula>
      <formula>0.899999999999999</formula>
    </cfRule>
    <cfRule type="cellIs" dxfId="1873" priority="119" operator="between">
      <formula>0.6</formula>
      <formula>0.8</formula>
    </cfRule>
    <cfRule type="cellIs" dxfId="1872" priority="120" operator="greaterThanOrEqual">
      <formula>0.9</formula>
    </cfRule>
  </conditionalFormatting>
  <conditionalFormatting sqref="AL36:AL39">
    <cfRule type="iconSet" priority="81">
      <iconSet iconSet="4Arrows" showValue="0">
        <cfvo type="percent" val="0"/>
        <cfvo type="num" val="0.6"/>
        <cfvo type="num" val="0.8"/>
        <cfvo type="num" val="0.9"/>
      </iconSet>
    </cfRule>
    <cfRule type="cellIs" dxfId="1871" priority="82" operator="lessThan">
      <formula>0.6</formula>
    </cfRule>
    <cfRule type="cellIs" dxfId="1870" priority="83" operator="between">
      <formula>0.8</formula>
      <formula>0.899999999999999</formula>
    </cfRule>
    <cfRule type="cellIs" dxfId="1869" priority="84" operator="between">
      <formula>0.6</formula>
      <formula>0.8</formula>
    </cfRule>
    <cfRule type="cellIs" dxfId="1868" priority="85" operator="greaterThanOrEqual">
      <formula>0.9</formula>
    </cfRule>
  </conditionalFormatting>
  <conditionalFormatting sqref="AP36:AP39">
    <cfRule type="iconSet" priority="76">
      <iconSet iconSet="4Arrows" showValue="0">
        <cfvo type="percent" val="0"/>
        <cfvo type="num" val="0.6"/>
        <cfvo type="num" val="0.8"/>
        <cfvo type="num" val="0.9"/>
      </iconSet>
    </cfRule>
    <cfRule type="cellIs" dxfId="1867" priority="77" operator="lessThan">
      <formula>0.6</formula>
    </cfRule>
    <cfRule type="cellIs" dxfId="1866" priority="78" operator="between">
      <formula>0.8</formula>
      <formula>0.899999999999999</formula>
    </cfRule>
    <cfRule type="cellIs" dxfId="1865" priority="79" operator="between">
      <formula>0.6</formula>
      <formula>0.8</formula>
    </cfRule>
    <cfRule type="cellIs" dxfId="1864" priority="80" operator="greaterThanOrEqual">
      <formula>0.9</formula>
    </cfRule>
  </conditionalFormatting>
  <conditionalFormatting sqref="AD47:AD55 AD58:AD71">
    <cfRule type="iconSet" priority="71">
      <iconSet iconSet="4Arrows" showValue="0">
        <cfvo type="percent" val="0"/>
        <cfvo type="num" val="0.6"/>
        <cfvo type="num" val="0.8"/>
        <cfvo type="num" val="0.9"/>
      </iconSet>
    </cfRule>
    <cfRule type="cellIs" dxfId="1863" priority="72" operator="lessThan">
      <formula>0.6</formula>
    </cfRule>
    <cfRule type="cellIs" dxfId="1862" priority="73" operator="between">
      <formula>0.8</formula>
      <formula>0.899999999999999</formula>
    </cfRule>
    <cfRule type="cellIs" dxfId="1861" priority="74" operator="between">
      <formula>0.6</formula>
      <formula>0.8</formula>
    </cfRule>
    <cfRule type="cellIs" dxfId="1860" priority="75" operator="greaterThanOrEqual">
      <formula>0.9</formula>
    </cfRule>
  </conditionalFormatting>
  <conditionalFormatting sqref="AH47:AH55 AH58:AH71">
    <cfRule type="iconSet" priority="66">
      <iconSet iconSet="4Arrows" showValue="0">
        <cfvo type="percent" val="0"/>
        <cfvo type="num" val="0.6"/>
        <cfvo type="num" val="0.8"/>
        <cfvo type="num" val="0.9"/>
      </iconSet>
    </cfRule>
    <cfRule type="cellIs" dxfId="1859" priority="67" operator="lessThan">
      <formula>0.6</formula>
    </cfRule>
    <cfRule type="cellIs" dxfId="1858" priority="68" operator="between">
      <formula>0.8</formula>
      <formula>0.899999999999999</formula>
    </cfRule>
    <cfRule type="cellIs" dxfId="1857" priority="69" operator="between">
      <formula>0.6</formula>
      <formula>0.8</formula>
    </cfRule>
    <cfRule type="cellIs" dxfId="1856" priority="70" operator="greaterThanOrEqual">
      <formula>0.9</formula>
    </cfRule>
  </conditionalFormatting>
  <conditionalFormatting sqref="AL47:AL55 AL58:AL71">
    <cfRule type="iconSet" priority="61">
      <iconSet iconSet="4Arrows" showValue="0">
        <cfvo type="percent" val="0"/>
        <cfvo type="num" val="0.6"/>
        <cfvo type="num" val="0.8"/>
        <cfvo type="num" val="0.9"/>
      </iconSet>
    </cfRule>
    <cfRule type="cellIs" dxfId="1855" priority="62" operator="lessThan">
      <formula>0.6</formula>
    </cfRule>
    <cfRule type="cellIs" dxfId="1854" priority="63" operator="between">
      <formula>0.8</formula>
      <formula>0.899999999999999</formula>
    </cfRule>
    <cfRule type="cellIs" dxfId="1853" priority="64" operator="between">
      <formula>0.6</formula>
      <formula>0.8</formula>
    </cfRule>
    <cfRule type="cellIs" dxfId="1852" priority="65" operator="greaterThanOrEqual">
      <formula>0.9</formula>
    </cfRule>
  </conditionalFormatting>
  <conditionalFormatting sqref="AP47:AP55 AP58:AP71">
    <cfRule type="iconSet" priority="56">
      <iconSet iconSet="4Arrows" showValue="0">
        <cfvo type="percent" val="0"/>
        <cfvo type="num" val="0.6"/>
        <cfvo type="num" val="0.8"/>
        <cfvo type="num" val="0.9"/>
      </iconSet>
    </cfRule>
    <cfRule type="cellIs" dxfId="1851" priority="57" operator="lessThan">
      <formula>0.6</formula>
    </cfRule>
    <cfRule type="cellIs" dxfId="1850" priority="58" operator="between">
      <formula>0.8</formula>
      <formula>0.899999999999999</formula>
    </cfRule>
    <cfRule type="cellIs" dxfId="1849" priority="59" operator="between">
      <formula>0.6</formula>
      <formula>0.8</formula>
    </cfRule>
    <cfRule type="cellIs" dxfId="1848" priority="60" operator="greaterThanOrEqual">
      <formula>0.9</formula>
    </cfRule>
  </conditionalFormatting>
  <conditionalFormatting sqref="Y47:Y55 Y58:Y71">
    <cfRule type="iconSet" priority="51">
      <iconSet iconSet="4Arrows" showValue="0">
        <cfvo type="percent" val="0"/>
        <cfvo type="num" val="0.6"/>
        <cfvo type="num" val="0.8"/>
        <cfvo type="num" val="0.9"/>
      </iconSet>
    </cfRule>
    <cfRule type="cellIs" dxfId="1847" priority="52" operator="lessThan">
      <formula>0.6</formula>
    </cfRule>
    <cfRule type="cellIs" dxfId="1846" priority="53" operator="between">
      <formula>0.8</formula>
      <formula>0.899999999999999</formula>
    </cfRule>
    <cfRule type="cellIs" dxfId="1845" priority="54" operator="between">
      <formula>0.6</formula>
      <formula>0.8</formula>
    </cfRule>
    <cfRule type="cellIs" dxfId="1844" priority="55" operator="greaterThanOrEqual">
      <formula>0.9</formula>
    </cfRule>
  </conditionalFormatting>
  <conditionalFormatting sqref="AD56">
    <cfRule type="iconSet" priority="46">
      <iconSet iconSet="4Arrows" showValue="0">
        <cfvo type="percent" val="0"/>
        <cfvo type="num" val="0.6"/>
        <cfvo type="num" val="0.8"/>
        <cfvo type="num" val="0.9"/>
      </iconSet>
    </cfRule>
    <cfRule type="cellIs" dxfId="1843" priority="47" operator="lessThan">
      <formula>0.6</formula>
    </cfRule>
    <cfRule type="cellIs" dxfId="1842" priority="48" operator="between">
      <formula>0.8</formula>
      <formula>0.899999999999999</formula>
    </cfRule>
    <cfRule type="cellIs" dxfId="1841" priority="49" operator="between">
      <formula>0.6</formula>
      <formula>0.8</formula>
    </cfRule>
    <cfRule type="cellIs" dxfId="1840" priority="50" operator="greaterThanOrEqual">
      <formula>0.9</formula>
    </cfRule>
  </conditionalFormatting>
  <conditionalFormatting sqref="AH56">
    <cfRule type="iconSet" priority="41">
      <iconSet iconSet="4Arrows" showValue="0">
        <cfvo type="percent" val="0"/>
        <cfvo type="num" val="0.6"/>
        <cfvo type="num" val="0.8"/>
        <cfvo type="num" val="0.9"/>
      </iconSet>
    </cfRule>
    <cfRule type="cellIs" dxfId="1839" priority="42" operator="lessThan">
      <formula>0.6</formula>
    </cfRule>
    <cfRule type="cellIs" dxfId="1838" priority="43" operator="between">
      <formula>0.8</formula>
      <formula>0.899999999999999</formula>
    </cfRule>
    <cfRule type="cellIs" dxfId="1837" priority="44" operator="between">
      <formula>0.6</formula>
      <formula>0.8</formula>
    </cfRule>
    <cfRule type="cellIs" dxfId="1836" priority="45" operator="greaterThanOrEqual">
      <formula>0.9</formula>
    </cfRule>
  </conditionalFormatting>
  <conditionalFormatting sqref="AL56">
    <cfRule type="iconSet" priority="36">
      <iconSet iconSet="4Arrows" showValue="0">
        <cfvo type="percent" val="0"/>
        <cfvo type="num" val="0.6"/>
        <cfvo type="num" val="0.8"/>
        <cfvo type="num" val="0.9"/>
      </iconSet>
    </cfRule>
    <cfRule type="cellIs" dxfId="1835" priority="37" operator="lessThan">
      <formula>0.6</formula>
    </cfRule>
    <cfRule type="cellIs" dxfId="1834" priority="38" operator="between">
      <formula>0.8</formula>
      <formula>0.899999999999999</formula>
    </cfRule>
    <cfRule type="cellIs" dxfId="1833" priority="39" operator="between">
      <formula>0.6</formula>
      <formula>0.8</formula>
    </cfRule>
    <cfRule type="cellIs" dxfId="1832" priority="40" operator="greaterThanOrEqual">
      <formula>0.9</formula>
    </cfRule>
  </conditionalFormatting>
  <conditionalFormatting sqref="AP56">
    <cfRule type="iconSet" priority="31">
      <iconSet iconSet="4Arrows" showValue="0">
        <cfvo type="percent" val="0"/>
        <cfvo type="num" val="0.6"/>
        <cfvo type="num" val="0.8"/>
        <cfvo type="num" val="0.9"/>
      </iconSet>
    </cfRule>
    <cfRule type="cellIs" dxfId="1831" priority="32" operator="lessThan">
      <formula>0.6</formula>
    </cfRule>
    <cfRule type="cellIs" dxfId="1830" priority="33" operator="between">
      <formula>0.8</formula>
      <formula>0.899999999999999</formula>
    </cfRule>
    <cfRule type="cellIs" dxfId="1829" priority="34" operator="between">
      <formula>0.6</formula>
      <formula>0.8</formula>
    </cfRule>
    <cfRule type="cellIs" dxfId="1828" priority="35" operator="greaterThanOrEqual">
      <formula>0.9</formula>
    </cfRule>
  </conditionalFormatting>
  <conditionalFormatting sqref="Y56">
    <cfRule type="iconSet" priority="26">
      <iconSet iconSet="4Arrows" showValue="0">
        <cfvo type="percent" val="0"/>
        <cfvo type="num" val="0.6"/>
        <cfvo type="num" val="0.8"/>
        <cfvo type="num" val="0.9"/>
      </iconSet>
    </cfRule>
    <cfRule type="cellIs" dxfId="1827" priority="27" operator="lessThan">
      <formula>0.6</formula>
    </cfRule>
    <cfRule type="cellIs" dxfId="1826" priority="28" operator="between">
      <formula>0.8</formula>
      <formula>0.899999999999999</formula>
    </cfRule>
    <cfRule type="cellIs" dxfId="1825" priority="29" operator="between">
      <formula>0.6</formula>
      <formula>0.8</formula>
    </cfRule>
    <cfRule type="cellIs" dxfId="1824" priority="30" operator="greaterThanOrEqual">
      <formula>0.9</formula>
    </cfRule>
  </conditionalFormatting>
  <conditionalFormatting sqref="AD57">
    <cfRule type="iconSet" priority="21">
      <iconSet iconSet="4Arrows" showValue="0">
        <cfvo type="percent" val="0"/>
        <cfvo type="num" val="0.6"/>
        <cfvo type="num" val="0.8"/>
        <cfvo type="num" val="0.9"/>
      </iconSet>
    </cfRule>
    <cfRule type="cellIs" dxfId="1823" priority="22" operator="lessThan">
      <formula>0.6</formula>
    </cfRule>
    <cfRule type="cellIs" dxfId="1822" priority="23" operator="between">
      <formula>0.8</formula>
      <formula>0.899999999999999</formula>
    </cfRule>
    <cfRule type="cellIs" dxfId="1821" priority="24" operator="between">
      <formula>0.6</formula>
      <formula>0.8</formula>
    </cfRule>
    <cfRule type="cellIs" dxfId="1820" priority="25" operator="greaterThanOrEqual">
      <formula>0.9</formula>
    </cfRule>
  </conditionalFormatting>
  <conditionalFormatting sqref="AH57">
    <cfRule type="iconSet" priority="16">
      <iconSet iconSet="4Arrows" showValue="0">
        <cfvo type="percent" val="0"/>
        <cfvo type="num" val="0.6"/>
        <cfvo type="num" val="0.8"/>
        <cfvo type="num" val="0.9"/>
      </iconSet>
    </cfRule>
    <cfRule type="cellIs" dxfId="1819" priority="17" operator="lessThan">
      <formula>0.6</formula>
    </cfRule>
    <cfRule type="cellIs" dxfId="1818" priority="18" operator="between">
      <formula>0.8</formula>
      <formula>0.899999999999999</formula>
    </cfRule>
    <cfRule type="cellIs" dxfId="1817" priority="19" operator="between">
      <formula>0.6</formula>
      <formula>0.8</formula>
    </cfRule>
    <cfRule type="cellIs" dxfId="1816" priority="20" operator="greaterThanOrEqual">
      <formula>0.9</formula>
    </cfRule>
  </conditionalFormatting>
  <conditionalFormatting sqref="AL57">
    <cfRule type="iconSet" priority="11">
      <iconSet iconSet="4Arrows" showValue="0">
        <cfvo type="percent" val="0"/>
        <cfvo type="num" val="0.6"/>
        <cfvo type="num" val="0.8"/>
        <cfvo type="num" val="0.9"/>
      </iconSet>
    </cfRule>
    <cfRule type="cellIs" dxfId="1815" priority="12" operator="lessThan">
      <formula>0.6</formula>
    </cfRule>
    <cfRule type="cellIs" dxfId="1814" priority="13" operator="between">
      <formula>0.8</formula>
      <formula>0.899999999999999</formula>
    </cfRule>
    <cfRule type="cellIs" dxfId="1813" priority="14" operator="between">
      <formula>0.6</formula>
      <formula>0.8</formula>
    </cfRule>
    <cfRule type="cellIs" dxfId="1812" priority="15" operator="greaterThanOrEqual">
      <formula>0.9</formula>
    </cfRule>
  </conditionalFormatting>
  <conditionalFormatting sqref="AP57">
    <cfRule type="iconSet" priority="6">
      <iconSet iconSet="4Arrows" showValue="0">
        <cfvo type="percent" val="0"/>
        <cfvo type="num" val="0.6"/>
        <cfvo type="num" val="0.8"/>
        <cfvo type="num" val="0.9"/>
      </iconSet>
    </cfRule>
    <cfRule type="cellIs" dxfId="1811" priority="7" operator="lessThan">
      <formula>0.6</formula>
    </cfRule>
    <cfRule type="cellIs" dxfId="1810" priority="8" operator="between">
      <formula>0.8</formula>
      <formula>0.899999999999999</formula>
    </cfRule>
    <cfRule type="cellIs" dxfId="1809" priority="9" operator="between">
      <formula>0.6</formula>
      <formula>0.8</formula>
    </cfRule>
    <cfRule type="cellIs" dxfId="1808" priority="10" operator="greaterThanOrEqual">
      <formula>0.9</formula>
    </cfRule>
  </conditionalFormatting>
  <conditionalFormatting sqref="Y57">
    <cfRule type="iconSet" priority="1">
      <iconSet iconSet="4Arrows" showValue="0">
        <cfvo type="percent" val="0"/>
        <cfvo type="num" val="0.6"/>
        <cfvo type="num" val="0.8"/>
        <cfvo type="num" val="0.9"/>
      </iconSet>
    </cfRule>
    <cfRule type="cellIs" dxfId="1807" priority="2" operator="lessThan">
      <formula>0.6</formula>
    </cfRule>
    <cfRule type="cellIs" dxfId="1806" priority="3" operator="between">
      <formula>0.8</formula>
      <formula>0.899999999999999</formula>
    </cfRule>
    <cfRule type="cellIs" dxfId="1805" priority="4" operator="between">
      <formula>0.6</formula>
      <formula>0.8</formula>
    </cfRule>
    <cfRule type="cellIs" dxfId="1804" priority="5" operator="greaterThanOrEqual">
      <formula>0.9</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IV78"/>
  <sheetViews>
    <sheetView topLeftCell="E59" zoomScale="18" zoomScaleNormal="18" workbookViewId="0">
      <selection activeCell="I40" sqref="I40:J40"/>
    </sheetView>
  </sheetViews>
  <sheetFormatPr baseColWidth="10" defaultColWidth="20.7109375" defaultRowHeight="12.75" x14ac:dyDescent="0.25"/>
  <cols>
    <col min="1" max="1" width="61" style="46" customWidth="1"/>
    <col min="2" max="2" width="48.85546875" style="46" customWidth="1"/>
    <col min="3" max="3" width="69.7109375" style="46" customWidth="1"/>
    <col min="4" max="4" width="66.7109375" style="46" customWidth="1"/>
    <col min="5" max="5" width="86.28515625" style="46" customWidth="1"/>
    <col min="6" max="8" width="63.28515625" style="46" customWidth="1"/>
    <col min="9" max="9" width="93.7109375" style="46" customWidth="1"/>
    <col min="10" max="10" width="82.28515625" style="46" customWidth="1"/>
    <col min="11" max="11" width="59.7109375" style="46" customWidth="1"/>
    <col min="12" max="12" width="48.85546875" style="46" customWidth="1"/>
    <col min="13" max="13" width="59.85546875" style="46" customWidth="1"/>
    <col min="14" max="14" width="59.140625" style="46" customWidth="1"/>
    <col min="15" max="15" width="69.42578125" style="46" customWidth="1"/>
    <col min="16" max="16" width="44.140625" style="46" customWidth="1"/>
    <col min="17" max="18" width="33.85546875" style="46" customWidth="1"/>
    <col min="19" max="19" width="33.85546875" style="56" customWidth="1"/>
    <col min="20" max="20" width="33.85546875" style="46" customWidth="1"/>
    <col min="21" max="21" width="45" style="46" customWidth="1"/>
    <col min="22" max="36" width="33.85546875" style="46" customWidth="1"/>
    <col min="37" max="37" width="35" style="46" customWidth="1"/>
    <col min="38" max="40" width="28.7109375" style="46" customWidth="1"/>
    <col min="41" max="41" width="31.85546875" style="46" customWidth="1"/>
    <col min="42" max="44" width="28.7109375" style="46" customWidth="1"/>
    <col min="45" max="45" width="31.85546875" style="46" customWidth="1"/>
    <col min="46" max="48" width="28.7109375" style="46" customWidth="1"/>
    <col min="49" max="49" width="32.7109375" style="46" customWidth="1"/>
    <col min="50" max="52" width="28.7109375" style="46" customWidth="1"/>
    <col min="53" max="53" width="32.7109375" style="46" customWidth="1"/>
    <col min="54" max="201" width="11.42578125" style="46" customWidth="1"/>
    <col min="202" max="203" width="21.28515625" style="46" customWidth="1"/>
    <col min="204" max="204" width="37.140625" style="46" customWidth="1"/>
    <col min="205" max="205" width="49.28515625" style="46" customWidth="1"/>
    <col min="206" max="206" width="18.42578125" style="46" customWidth="1"/>
    <col min="207" max="207" width="62.28515625" style="46" customWidth="1"/>
    <col min="208" max="208" width="21.7109375" style="46" customWidth="1"/>
    <col min="209" max="209" width="18.42578125" style="46" customWidth="1"/>
    <col min="210" max="210" width="63" style="46" customWidth="1"/>
    <col min="211" max="211" width="22.28515625" style="46" customWidth="1"/>
    <col min="212" max="212" width="21" style="46" customWidth="1"/>
    <col min="213" max="216" width="15.85546875" style="46" customWidth="1"/>
    <col min="217" max="217" width="26.140625" style="46" customWidth="1"/>
    <col min="218" max="229" width="10.7109375" style="46" customWidth="1"/>
    <col min="230" max="237" width="0" style="46" hidden="1" customWidth="1"/>
    <col min="238" max="239" width="15.42578125" style="46" customWidth="1"/>
    <col min="240" max="240" width="18.7109375" style="46" customWidth="1"/>
    <col min="241" max="241" width="18.42578125" style="46" customWidth="1"/>
    <col min="242" max="243" width="15.42578125" style="46" customWidth="1"/>
    <col min="244" max="244" width="18.140625" style="46" customWidth="1"/>
    <col min="245" max="245" width="20.42578125" style="46" customWidth="1"/>
    <col min="246" max="246" width="18.140625" style="46" customWidth="1"/>
    <col min="247" max="247" width="15.42578125" style="46" customWidth="1"/>
    <col min="248" max="248" width="20" style="46" customWidth="1"/>
    <col min="249" max="249" width="18.140625" style="46" customWidth="1"/>
    <col min="250" max="250" width="15.42578125" style="46" customWidth="1"/>
    <col min="251" max="251" width="18.7109375" style="46" customWidth="1"/>
    <col min="252" max="252" width="15.42578125" style="46" customWidth="1"/>
    <col min="253" max="253" width="17.140625" style="46" customWidth="1"/>
    <col min="254" max="254" width="19.28515625" style="46" customWidth="1"/>
    <col min="255" max="255" width="17.42578125" style="46" customWidth="1"/>
    <col min="256" max="16384" width="20.710937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row>
    <row r="2" spans="1:42" ht="69.75" customHeight="1" x14ac:dyDescent="0.25">
      <c r="B2" s="55"/>
      <c r="C2" s="55" t="s">
        <v>140</v>
      </c>
      <c r="D2" s="55"/>
      <c r="E2" s="55"/>
      <c r="F2" s="55"/>
      <c r="G2" s="55"/>
      <c r="H2" s="55"/>
      <c r="I2" s="55"/>
      <c r="J2" s="55"/>
      <c r="K2" s="55"/>
      <c r="L2" s="55"/>
      <c r="M2" s="55"/>
      <c r="N2" s="55"/>
      <c r="O2" s="55"/>
      <c r="P2" s="55"/>
      <c r="Q2" s="55"/>
      <c r="R2" s="55"/>
      <c r="S2" s="82"/>
      <c r="T2" s="55"/>
      <c r="U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2" ht="114.75" customHeight="1" x14ac:dyDescent="0.25">
      <c r="B4" s="60"/>
      <c r="C4" s="60" t="s">
        <v>1282</v>
      </c>
      <c r="D4" s="60"/>
      <c r="E4" s="60"/>
      <c r="F4" s="60"/>
      <c r="G4" s="60"/>
      <c r="H4" s="60"/>
      <c r="I4" s="60"/>
      <c r="J4" s="60"/>
      <c r="K4" s="60"/>
      <c r="L4" s="60"/>
      <c r="M4" s="60"/>
      <c r="N4" s="60"/>
      <c r="O4" s="60"/>
      <c r="P4" s="60"/>
      <c r="Q4" s="60"/>
      <c r="R4" s="60"/>
      <c r="S4" s="83"/>
      <c r="T4" s="60"/>
      <c r="U4" s="60"/>
    </row>
    <row r="5" spans="1:42"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2" ht="135.75" customHeight="1" x14ac:dyDescent="0.25">
      <c r="A6" s="832" t="s">
        <v>591</v>
      </c>
      <c r="B6" s="832"/>
      <c r="C6" s="687" t="s">
        <v>191</v>
      </c>
      <c r="D6" s="687"/>
      <c r="E6" s="687"/>
      <c r="F6" s="687"/>
      <c r="G6" s="687"/>
      <c r="H6" s="687"/>
      <c r="I6" s="687"/>
      <c r="J6" s="687"/>
      <c r="K6" s="687"/>
      <c r="L6" s="687"/>
      <c r="M6" s="687"/>
      <c r="N6" s="687"/>
      <c r="O6" s="687"/>
      <c r="P6" s="687"/>
      <c r="Q6" s="687"/>
      <c r="R6" s="687"/>
      <c r="S6" s="687"/>
      <c r="T6" s="687"/>
      <c r="U6" s="687"/>
    </row>
    <row r="7" spans="1:42" ht="13.5" customHeight="1" x14ac:dyDescent="0.25">
      <c r="A7" s="65"/>
      <c r="B7" s="65"/>
      <c r="C7" s="66"/>
      <c r="D7" s="25"/>
      <c r="E7" s="58"/>
      <c r="F7" s="58"/>
      <c r="G7" s="58"/>
      <c r="H7" s="58"/>
      <c r="I7" s="1"/>
      <c r="J7" s="1"/>
      <c r="K7" s="1"/>
      <c r="L7" s="1"/>
      <c r="M7" s="1"/>
      <c r="N7" s="1"/>
      <c r="O7" s="1"/>
      <c r="P7" s="1"/>
      <c r="Q7" s="1"/>
      <c r="R7" s="1"/>
      <c r="S7" s="1"/>
      <c r="T7" s="1"/>
      <c r="U7" s="1"/>
    </row>
    <row r="8" spans="1:42" ht="408" customHeight="1" x14ac:dyDescent="0.25">
      <c r="A8" s="897" t="s">
        <v>593</v>
      </c>
      <c r="B8" s="897"/>
      <c r="C8" s="764" t="s">
        <v>615</v>
      </c>
      <c r="D8" s="765"/>
      <c r="E8" s="765"/>
      <c r="F8" s="765"/>
      <c r="G8" s="765"/>
      <c r="H8" s="765"/>
      <c r="I8" s="765"/>
      <c r="J8" s="765"/>
      <c r="K8" s="765"/>
      <c r="L8" s="765"/>
      <c r="M8" s="765"/>
      <c r="N8" s="765"/>
      <c r="O8" s="765"/>
      <c r="P8" s="765"/>
      <c r="Q8" s="765"/>
      <c r="R8" s="765"/>
      <c r="S8" s="765"/>
      <c r="T8" s="765"/>
      <c r="U8" s="766"/>
    </row>
    <row r="9" spans="1:42" ht="408" customHeight="1" x14ac:dyDescent="0.25">
      <c r="A9" s="203"/>
      <c r="B9" s="203"/>
      <c r="C9" s="755" t="s">
        <v>616</v>
      </c>
      <c r="D9" s="756"/>
      <c r="E9" s="756"/>
      <c r="F9" s="756"/>
      <c r="G9" s="756"/>
      <c r="H9" s="756"/>
      <c r="I9" s="756"/>
      <c r="J9" s="756"/>
      <c r="K9" s="756"/>
      <c r="L9" s="756"/>
      <c r="M9" s="756"/>
      <c r="N9" s="756"/>
      <c r="O9" s="756"/>
      <c r="P9" s="756"/>
      <c r="Q9" s="756"/>
      <c r="R9" s="756"/>
      <c r="S9" s="756"/>
      <c r="T9" s="756"/>
      <c r="U9" s="757"/>
    </row>
    <row r="10" spans="1:42" ht="55.5" customHeight="1" x14ac:dyDescent="0.25">
      <c r="A10" s="203"/>
      <c r="B10" s="203"/>
      <c r="C10" s="758" t="s">
        <v>617</v>
      </c>
      <c r="D10" s="759"/>
      <c r="E10" s="759"/>
      <c r="F10" s="759"/>
      <c r="G10" s="759"/>
      <c r="H10" s="759"/>
      <c r="I10" s="759"/>
      <c r="J10" s="759"/>
      <c r="K10" s="759"/>
      <c r="L10" s="759"/>
      <c r="M10" s="759"/>
      <c r="N10" s="759"/>
      <c r="O10" s="759"/>
      <c r="P10" s="759"/>
      <c r="Q10" s="759"/>
      <c r="R10" s="759"/>
      <c r="S10" s="759"/>
      <c r="T10" s="759"/>
      <c r="U10" s="760"/>
    </row>
    <row r="11" spans="1:42" ht="18.75" customHeight="1" x14ac:dyDescent="0.25">
      <c r="A11" s="67"/>
      <c r="B11" s="67"/>
      <c r="C11" s="67"/>
      <c r="D11" s="48"/>
      <c r="E11" s="57"/>
      <c r="F11" s="57"/>
      <c r="G11" s="57"/>
      <c r="H11" s="57"/>
      <c r="I11" s="63"/>
      <c r="J11" s="57"/>
      <c r="K11" s="57"/>
      <c r="L11" s="57"/>
      <c r="M11" s="57"/>
      <c r="N11" s="57"/>
      <c r="O11" s="57"/>
      <c r="P11" s="57"/>
      <c r="Q11" s="57"/>
      <c r="R11" s="57"/>
      <c r="S11" s="57"/>
      <c r="T11" s="57"/>
      <c r="U11" s="57"/>
    </row>
    <row r="12" spans="1:42" ht="21.75" customHeight="1" x14ac:dyDescent="0.25">
      <c r="A12" s="2"/>
      <c r="B12" s="2"/>
      <c r="C12" s="2"/>
      <c r="D12" s="2"/>
      <c r="E12" s="14"/>
      <c r="F12" s="14"/>
      <c r="G12" s="14"/>
      <c r="H12" s="14"/>
      <c r="I12" s="14"/>
      <c r="J12" s="14"/>
      <c r="K12" s="14"/>
      <c r="L12" s="14"/>
      <c r="M12" s="14"/>
      <c r="N12" s="14"/>
      <c r="O12" s="14"/>
      <c r="P12" s="14"/>
      <c r="Q12" s="14"/>
      <c r="R12" s="14"/>
      <c r="S12" s="84"/>
      <c r="T12" s="14"/>
      <c r="U12" s="14"/>
    </row>
    <row r="13" spans="1:42" ht="95.25" customHeight="1" x14ac:dyDescent="0.25">
      <c r="A13" s="711" t="s">
        <v>141</v>
      </c>
      <c r="B13" s="711"/>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AA13" s="644" t="s">
        <v>1283</v>
      </c>
      <c r="AB13" s="645"/>
      <c r="AC13" s="645"/>
      <c r="AD13" s="645"/>
      <c r="AE13" s="645"/>
      <c r="AF13" s="645"/>
      <c r="AG13" s="645"/>
      <c r="AH13" s="645"/>
      <c r="AI13" s="645"/>
      <c r="AJ13" s="645"/>
      <c r="AK13" s="645"/>
      <c r="AL13" s="645"/>
      <c r="AM13" s="645"/>
      <c r="AN13" s="645"/>
      <c r="AO13" s="645"/>
      <c r="AP13" s="646"/>
    </row>
    <row r="14" spans="1:42" x14ac:dyDescent="0.25">
      <c r="A14" s="3"/>
      <c r="B14" s="3"/>
      <c r="C14" s="3"/>
      <c r="D14" s="3"/>
      <c r="E14" s="3"/>
      <c r="F14" s="3"/>
      <c r="G14" s="3"/>
      <c r="H14" s="3"/>
      <c r="I14" s="3"/>
      <c r="J14" s="3"/>
      <c r="K14" s="3"/>
      <c r="L14" s="3"/>
      <c r="M14" s="3"/>
      <c r="N14" s="3"/>
      <c r="O14" s="3"/>
      <c r="P14" s="3"/>
      <c r="Q14" s="3"/>
      <c r="R14" s="3"/>
      <c r="S14" s="3"/>
      <c r="T14" s="4"/>
      <c r="U14" s="4"/>
    </row>
    <row r="15" spans="1:42" s="62" customFormat="1" ht="99" customHeight="1" x14ac:dyDescent="0.25">
      <c r="A15" s="715" t="s">
        <v>1</v>
      </c>
      <c r="B15" s="715"/>
      <c r="C15" s="715"/>
      <c r="D15" s="715" t="s">
        <v>2</v>
      </c>
      <c r="E15" s="715"/>
      <c r="F15" s="715" t="s">
        <v>3</v>
      </c>
      <c r="G15" s="715"/>
      <c r="H15" s="715"/>
      <c r="I15" s="715" t="s">
        <v>4</v>
      </c>
      <c r="J15" s="716" t="s">
        <v>5</v>
      </c>
      <c r="K15" s="717"/>
      <c r="L15" s="717"/>
      <c r="M15" s="717"/>
      <c r="N15" s="717"/>
      <c r="O15" s="718"/>
      <c r="P15" s="691" t="s">
        <v>6</v>
      </c>
      <c r="Q15" s="691"/>
      <c r="R15" s="691"/>
      <c r="S15" s="691"/>
      <c r="T15" s="767" t="s">
        <v>7</v>
      </c>
      <c r="U15" s="895" t="s">
        <v>8</v>
      </c>
      <c r="V15" s="590">
        <v>2020</v>
      </c>
      <c r="W15" s="590"/>
      <c r="X15" s="590"/>
      <c r="Y15" s="590"/>
      <c r="AA15" s="590" t="s">
        <v>1284</v>
      </c>
      <c r="AB15" s="590"/>
      <c r="AC15" s="590"/>
      <c r="AD15" s="590"/>
      <c r="AE15" s="590" t="s">
        <v>1285</v>
      </c>
      <c r="AF15" s="590"/>
      <c r="AG15" s="590"/>
      <c r="AH15" s="590"/>
      <c r="AI15" s="590" t="s">
        <v>1286</v>
      </c>
      <c r="AJ15" s="590"/>
      <c r="AK15" s="590"/>
      <c r="AL15" s="590"/>
      <c r="AM15" s="590" t="s">
        <v>1287</v>
      </c>
      <c r="AN15" s="590"/>
      <c r="AO15" s="590"/>
      <c r="AP15" s="590"/>
    </row>
    <row r="16" spans="1:42" s="62" customFormat="1" ht="99" customHeight="1" x14ac:dyDescent="0.25">
      <c r="A16" s="715"/>
      <c r="B16" s="715"/>
      <c r="C16" s="715"/>
      <c r="D16" s="715"/>
      <c r="E16" s="715"/>
      <c r="F16" s="715"/>
      <c r="G16" s="715"/>
      <c r="H16" s="715"/>
      <c r="I16" s="715"/>
      <c r="J16" s="719"/>
      <c r="K16" s="720"/>
      <c r="L16" s="720"/>
      <c r="M16" s="720"/>
      <c r="N16" s="720"/>
      <c r="O16" s="721"/>
      <c r="P16" s="691"/>
      <c r="Q16" s="691"/>
      <c r="R16" s="691"/>
      <c r="S16" s="691"/>
      <c r="T16" s="768"/>
      <c r="U16" s="896"/>
      <c r="V16" s="164" t="s">
        <v>11</v>
      </c>
      <c r="W16" s="164" t="s">
        <v>12</v>
      </c>
      <c r="X16" s="165" t="s">
        <v>9</v>
      </c>
      <c r="Y16" s="166" t="s">
        <v>10</v>
      </c>
      <c r="AA16" s="201" t="s">
        <v>13</v>
      </c>
      <c r="AB16" s="201" t="s">
        <v>14</v>
      </c>
      <c r="AC16" s="165" t="s">
        <v>9</v>
      </c>
      <c r="AD16" s="166" t="s">
        <v>10</v>
      </c>
      <c r="AE16" s="201" t="s">
        <v>13</v>
      </c>
      <c r="AF16" s="201" t="s">
        <v>14</v>
      </c>
      <c r="AG16" s="165" t="s">
        <v>9</v>
      </c>
      <c r="AH16" s="166" t="s">
        <v>10</v>
      </c>
      <c r="AI16" s="201" t="s">
        <v>13</v>
      </c>
      <c r="AJ16" s="201" t="s">
        <v>14</v>
      </c>
      <c r="AK16" s="165" t="s">
        <v>9</v>
      </c>
      <c r="AL16" s="166" t="s">
        <v>10</v>
      </c>
      <c r="AM16" s="201" t="s">
        <v>13</v>
      </c>
      <c r="AN16" s="201" t="s">
        <v>14</v>
      </c>
      <c r="AO16" s="165" t="s">
        <v>9</v>
      </c>
      <c r="AP16" s="166" t="s">
        <v>10</v>
      </c>
    </row>
    <row r="17" spans="1:42" ht="190.5" customHeight="1" x14ac:dyDescent="0.25">
      <c r="A17" s="712" t="s">
        <v>46</v>
      </c>
      <c r="B17" s="673"/>
      <c r="C17" s="674"/>
      <c r="D17" s="712" t="s">
        <v>156</v>
      </c>
      <c r="E17" s="674"/>
      <c r="F17" s="886" t="s">
        <v>157</v>
      </c>
      <c r="G17" s="887"/>
      <c r="H17" s="888"/>
      <c r="I17" s="118" t="s">
        <v>50</v>
      </c>
      <c r="J17" s="731" t="s">
        <v>159</v>
      </c>
      <c r="K17" s="732"/>
      <c r="L17" s="732"/>
      <c r="M17" s="732"/>
      <c r="N17" s="732"/>
      <c r="O17" s="733"/>
      <c r="P17" s="722" t="s">
        <v>162</v>
      </c>
      <c r="Q17" s="624"/>
      <c r="R17" s="624"/>
      <c r="S17" s="625"/>
      <c r="T17" s="79" t="s">
        <v>52</v>
      </c>
      <c r="U17" s="96">
        <v>4</v>
      </c>
      <c r="V17" s="182">
        <v>1</v>
      </c>
      <c r="W17" s="182"/>
      <c r="X17" s="255">
        <f>+W17/V17</f>
        <v>0</v>
      </c>
      <c r="Y17" s="42">
        <f>X17</f>
        <v>0</v>
      </c>
      <c r="AA17" s="182"/>
      <c r="AB17" s="182"/>
      <c r="AC17" s="255" t="e">
        <f>+AB17/AA17</f>
        <v>#DIV/0!</v>
      </c>
      <c r="AD17" s="42" t="e">
        <f>AC17</f>
        <v>#DIV/0!</v>
      </c>
      <c r="AE17" s="182">
        <f>+V17</f>
        <v>1</v>
      </c>
      <c r="AF17" s="182"/>
      <c r="AG17" s="255">
        <f>+AF17/AE17</f>
        <v>0</v>
      </c>
      <c r="AH17" s="42">
        <f>AG17</f>
        <v>0</v>
      </c>
      <c r="AI17" s="182"/>
      <c r="AJ17" s="182"/>
      <c r="AK17" s="255" t="e">
        <f>+AJ17/AI17</f>
        <v>#DIV/0!</v>
      </c>
      <c r="AL17" s="42" t="e">
        <f>AK17</f>
        <v>#DIV/0!</v>
      </c>
      <c r="AM17" s="182"/>
      <c r="AN17" s="182"/>
      <c r="AO17" s="255" t="e">
        <f>+AN17/AM17</f>
        <v>#DIV/0!</v>
      </c>
      <c r="AP17" s="42" t="e">
        <f>AO17</f>
        <v>#DIV/0!</v>
      </c>
    </row>
    <row r="18" spans="1:42" ht="98.25" customHeight="1" x14ac:dyDescent="0.25">
      <c r="A18" s="713"/>
      <c r="B18" s="675"/>
      <c r="C18" s="676"/>
      <c r="D18" s="713"/>
      <c r="E18" s="676"/>
      <c r="F18" s="889"/>
      <c r="G18" s="890"/>
      <c r="H18" s="891"/>
      <c r="I18" s="875" t="s">
        <v>13</v>
      </c>
      <c r="J18" s="712" t="s">
        <v>158</v>
      </c>
      <c r="K18" s="673"/>
      <c r="L18" s="673"/>
      <c r="M18" s="673"/>
      <c r="N18" s="673"/>
      <c r="O18" s="674"/>
      <c r="P18" s="876" t="s">
        <v>161</v>
      </c>
      <c r="Q18" s="877"/>
      <c r="R18" s="877"/>
      <c r="S18" s="878"/>
      <c r="T18" s="882" t="s">
        <v>52</v>
      </c>
      <c r="U18" s="884">
        <v>1</v>
      </c>
      <c r="V18" s="771">
        <f>'Dirección G. Corporativa'!V22</f>
        <v>1</v>
      </c>
      <c r="W18" s="771"/>
      <c r="X18" s="859">
        <f>W18/V18</f>
        <v>0</v>
      </c>
      <c r="Y18" s="860">
        <f>X18</f>
        <v>0</v>
      </c>
      <c r="AA18" s="857"/>
      <c r="AB18" s="857"/>
      <c r="AC18" s="859" t="e">
        <f>AB18/AA18</f>
        <v>#DIV/0!</v>
      </c>
      <c r="AD18" s="860" t="e">
        <f>AC18</f>
        <v>#DIV/0!</v>
      </c>
      <c r="AE18" s="857">
        <f>+V18</f>
        <v>1</v>
      </c>
      <c r="AF18" s="857"/>
      <c r="AG18" s="859">
        <f>AF18/AE18</f>
        <v>0</v>
      </c>
      <c r="AH18" s="860">
        <f>AG18</f>
        <v>0</v>
      </c>
      <c r="AI18" s="857"/>
      <c r="AJ18" s="857"/>
      <c r="AK18" s="859" t="e">
        <f>AJ18/AI18</f>
        <v>#DIV/0!</v>
      </c>
      <c r="AL18" s="860" t="e">
        <f>AK18</f>
        <v>#DIV/0!</v>
      </c>
      <c r="AM18" s="857"/>
      <c r="AN18" s="857"/>
      <c r="AO18" s="859" t="e">
        <f>AN18/AM18</f>
        <v>#DIV/0!</v>
      </c>
      <c r="AP18" s="860" t="e">
        <f>AO18</f>
        <v>#DIV/0!</v>
      </c>
    </row>
    <row r="19" spans="1:42" ht="168.75" customHeight="1" x14ac:dyDescent="0.25">
      <c r="A19" s="714"/>
      <c r="B19" s="677"/>
      <c r="C19" s="678"/>
      <c r="D19" s="714"/>
      <c r="E19" s="678"/>
      <c r="F19" s="892"/>
      <c r="G19" s="893"/>
      <c r="H19" s="894"/>
      <c r="I19" s="875"/>
      <c r="J19" s="714"/>
      <c r="K19" s="677"/>
      <c r="L19" s="677"/>
      <c r="M19" s="677"/>
      <c r="N19" s="677"/>
      <c r="O19" s="678"/>
      <c r="P19" s="879"/>
      <c r="Q19" s="880"/>
      <c r="R19" s="880"/>
      <c r="S19" s="881"/>
      <c r="T19" s="883"/>
      <c r="U19" s="885"/>
      <c r="V19" s="853"/>
      <c r="W19" s="853"/>
      <c r="X19" s="859"/>
      <c r="Y19" s="861"/>
      <c r="AA19" s="858"/>
      <c r="AB19" s="858"/>
      <c r="AC19" s="859"/>
      <c r="AD19" s="861"/>
      <c r="AE19" s="862"/>
      <c r="AF19" s="858"/>
      <c r="AG19" s="859"/>
      <c r="AH19" s="861"/>
      <c r="AI19" s="858"/>
      <c r="AJ19" s="858"/>
      <c r="AK19" s="859"/>
      <c r="AL19" s="861"/>
      <c r="AM19" s="858"/>
      <c r="AN19" s="858"/>
      <c r="AO19" s="859"/>
      <c r="AP19" s="861"/>
    </row>
    <row r="20" spans="1:42" ht="12.75" customHeight="1" x14ac:dyDescent="0.25">
      <c r="A20" s="2"/>
      <c r="B20" s="2"/>
      <c r="C20" s="2"/>
      <c r="D20" s="2"/>
      <c r="E20" s="14"/>
      <c r="F20" s="14"/>
      <c r="G20" s="14"/>
      <c r="H20" s="14"/>
      <c r="I20" s="14"/>
      <c r="J20" s="14"/>
      <c r="K20" s="14"/>
      <c r="L20" s="14"/>
      <c r="M20" s="14"/>
      <c r="N20" s="14"/>
      <c r="O20" s="14"/>
      <c r="P20" s="14"/>
      <c r="Q20" s="14"/>
      <c r="R20" s="14"/>
      <c r="S20" s="84"/>
      <c r="T20" s="14"/>
      <c r="U20" s="14"/>
    </row>
    <row r="21" spans="1:42" ht="12.75" customHeight="1" x14ac:dyDescent="0.25">
      <c r="A21" s="2"/>
      <c r="B21" s="2"/>
      <c r="C21" s="2"/>
      <c r="D21" s="2"/>
      <c r="E21" s="14"/>
      <c r="F21" s="14"/>
      <c r="G21" s="14"/>
      <c r="H21" s="14"/>
      <c r="I21" s="14"/>
      <c r="J21" s="14"/>
      <c r="K21" s="14"/>
      <c r="L21" s="14"/>
      <c r="M21" s="14"/>
      <c r="N21" s="14"/>
      <c r="O21" s="14"/>
      <c r="P21" s="14"/>
      <c r="Q21" s="14"/>
      <c r="R21" s="14"/>
      <c r="S21" s="84"/>
      <c r="T21" s="14"/>
      <c r="U21" s="14"/>
    </row>
    <row r="22" spans="1:42" ht="95.25" customHeight="1" x14ac:dyDescent="0.25">
      <c r="A22" s="761" t="s">
        <v>142</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AA22" s="644" t="s">
        <v>1283</v>
      </c>
      <c r="AB22" s="645"/>
      <c r="AC22" s="645"/>
      <c r="AD22" s="645"/>
      <c r="AE22" s="645"/>
      <c r="AF22" s="645"/>
      <c r="AG22" s="645"/>
      <c r="AH22" s="645"/>
      <c r="AI22" s="645"/>
      <c r="AJ22" s="645"/>
      <c r="AK22" s="645"/>
      <c r="AL22" s="645"/>
      <c r="AM22" s="645"/>
      <c r="AN22" s="645"/>
      <c r="AO22" s="645"/>
      <c r="AP22" s="646"/>
    </row>
    <row r="23" spans="1:42" x14ac:dyDescent="0.25">
      <c r="A23" s="40"/>
      <c r="B23" s="40"/>
      <c r="C23" s="40"/>
      <c r="D23" s="40"/>
      <c r="E23" s="40"/>
      <c r="F23" s="40"/>
      <c r="G23" s="40"/>
      <c r="H23" s="40"/>
      <c r="I23" s="40"/>
      <c r="J23" s="40"/>
      <c r="K23" s="40"/>
      <c r="L23" s="40"/>
      <c r="M23" s="40"/>
      <c r="N23" s="40"/>
      <c r="O23" s="40"/>
      <c r="P23" s="40"/>
      <c r="Q23" s="40"/>
      <c r="R23" s="40"/>
      <c r="S23" s="85"/>
      <c r="T23" s="40"/>
      <c r="U23" s="40"/>
    </row>
    <row r="24" spans="1:42" s="71" customFormat="1" ht="84" customHeight="1" x14ac:dyDescent="0.25">
      <c r="A24" s="715" t="s">
        <v>15</v>
      </c>
      <c r="B24" s="715"/>
      <c r="C24" s="715"/>
      <c r="D24" s="715"/>
      <c r="E24" s="715"/>
      <c r="F24" s="715"/>
      <c r="G24" s="715"/>
      <c r="H24" s="715"/>
      <c r="I24" s="730" t="s">
        <v>16</v>
      </c>
      <c r="J24" s="730"/>
      <c r="K24" s="730"/>
      <c r="L24" s="730"/>
      <c r="M24" s="730"/>
      <c r="N24" s="730"/>
      <c r="O24" s="715" t="s">
        <v>17</v>
      </c>
      <c r="P24" s="696" t="s">
        <v>18</v>
      </c>
      <c r="Q24" s="697"/>
      <c r="R24" s="698"/>
      <c r="S24" s="709" t="s">
        <v>148</v>
      </c>
      <c r="T24" s="767" t="s">
        <v>7</v>
      </c>
      <c r="U24" s="873" t="s">
        <v>1310</v>
      </c>
      <c r="V24" s="590">
        <v>2020</v>
      </c>
      <c r="W24" s="590"/>
      <c r="X24" s="590"/>
      <c r="Y24" s="590"/>
      <c r="AA24" s="590" t="s">
        <v>1284</v>
      </c>
      <c r="AB24" s="590"/>
      <c r="AC24" s="590"/>
      <c r="AD24" s="590"/>
      <c r="AE24" s="590" t="s">
        <v>1285</v>
      </c>
      <c r="AF24" s="590"/>
      <c r="AG24" s="590"/>
      <c r="AH24" s="590"/>
      <c r="AI24" s="590" t="s">
        <v>1286</v>
      </c>
      <c r="AJ24" s="590"/>
      <c r="AK24" s="590"/>
      <c r="AL24" s="590"/>
      <c r="AM24" s="590" t="s">
        <v>1287</v>
      </c>
      <c r="AN24" s="590"/>
      <c r="AO24" s="590"/>
      <c r="AP24" s="590"/>
    </row>
    <row r="25" spans="1:42" s="71" customFormat="1" ht="84" customHeight="1" x14ac:dyDescent="0.25">
      <c r="A25" s="715"/>
      <c r="B25" s="715"/>
      <c r="C25" s="715"/>
      <c r="D25" s="715"/>
      <c r="E25" s="715"/>
      <c r="F25" s="715"/>
      <c r="G25" s="715"/>
      <c r="H25" s="715"/>
      <c r="I25" s="730"/>
      <c r="J25" s="730"/>
      <c r="K25" s="730"/>
      <c r="L25" s="730"/>
      <c r="M25" s="730"/>
      <c r="N25" s="730"/>
      <c r="O25" s="715"/>
      <c r="P25" s="699"/>
      <c r="Q25" s="700"/>
      <c r="R25" s="701"/>
      <c r="S25" s="710"/>
      <c r="T25" s="768"/>
      <c r="U25" s="874"/>
      <c r="V25" s="164" t="s">
        <v>11</v>
      </c>
      <c r="W25" s="164" t="s">
        <v>12</v>
      </c>
      <c r="X25" s="165" t="s">
        <v>9</v>
      </c>
      <c r="Y25" s="166" t="s">
        <v>10</v>
      </c>
      <c r="AA25" s="201" t="s">
        <v>13</v>
      </c>
      <c r="AB25" s="201" t="s">
        <v>14</v>
      </c>
      <c r="AC25" s="165" t="s">
        <v>9</v>
      </c>
      <c r="AD25" s="166" t="s">
        <v>10</v>
      </c>
      <c r="AE25" s="201" t="s">
        <v>13</v>
      </c>
      <c r="AF25" s="201" t="s">
        <v>14</v>
      </c>
      <c r="AG25" s="165" t="s">
        <v>9</v>
      </c>
      <c r="AH25" s="166" t="s">
        <v>10</v>
      </c>
      <c r="AI25" s="201" t="s">
        <v>13</v>
      </c>
      <c r="AJ25" s="201" t="s">
        <v>14</v>
      </c>
      <c r="AK25" s="165" t="s">
        <v>9</v>
      </c>
      <c r="AL25" s="166" t="s">
        <v>10</v>
      </c>
      <c r="AM25" s="201" t="s">
        <v>13</v>
      </c>
      <c r="AN25" s="201" t="s">
        <v>14</v>
      </c>
      <c r="AO25" s="165" t="s">
        <v>9</v>
      </c>
      <c r="AP25" s="166" t="s">
        <v>10</v>
      </c>
    </row>
    <row r="26" spans="1:42" ht="292.5" customHeight="1" x14ac:dyDescent="0.25">
      <c r="A26" s="737" t="s">
        <v>55</v>
      </c>
      <c r="B26" s="737"/>
      <c r="C26" s="737"/>
      <c r="D26" s="737"/>
      <c r="E26" s="737"/>
      <c r="F26" s="737"/>
      <c r="G26" s="737"/>
      <c r="H26" s="737"/>
      <c r="I26" s="737" t="s">
        <v>56</v>
      </c>
      <c r="J26" s="737"/>
      <c r="K26" s="737"/>
      <c r="L26" s="737"/>
      <c r="M26" s="737"/>
      <c r="N26" s="737"/>
      <c r="O26" s="78">
        <v>123</v>
      </c>
      <c r="P26" s="870" t="s">
        <v>57</v>
      </c>
      <c r="Q26" s="871"/>
      <c r="R26" s="872"/>
      <c r="S26" s="86" t="s">
        <v>149</v>
      </c>
      <c r="T26" s="79" t="s">
        <v>58</v>
      </c>
      <c r="U26" s="23">
        <f>'Dirección G. Corporativa'!U22</f>
        <v>1</v>
      </c>
      <c r="V26" s="373">
        <f>'Dirección G. Corporativa'!V30</f>
        <v>100</v>
      </c>
      <c r="W26" s="373"/>
      <c r="X26" s="382">
        <f>W26/V26</f>
        <v>0</v>
      </c>
      <c r="Y26" s="42">
        <f>X26</f>
        <v>0</v>
      </c>
      <c r="AA26" s="377"/>
      <c r="AB26" s="377"/>
      <c r="AC26" s="382" t="e">
        <f>AB26/AA26</f>
        <v>#DIV/0!</v>
      </c>
      <c r="AD26" s="42" t="e">
        <f>AC26</f>
        <v>#DIV/0!</v>
      </c>
      <c r="AE26" s="377">
        <f>+V26</f>
        <v>100</v>
      </c>
      <c r="AF26" s="182"/>
      <c r="AG26" s="382">
        <f>AF26/AE26</f>
        <v>0</v>
      </c>
      <c r="AH26" s="42">
        <f>AG26</f>
        <v>0</v>
      </c>
      <c r="AI26" s="182"/>
      <c r="AJ26" s="182"/>
      <c r="AK26" s="382" t="e">
        <f>AJ26/AI26</f>
        <v>#DIV/0!</v>
      </c>
      <c r="AL26" s="42" t="e">
        <f>AK26</f>
        <v>#DIV/0!</v>
      </c>
      <c r="AM26" s="377"/>
      <c r="AN26" s="182"/>
      <c r="AO26" s="382" t="e">
        <f>AN26/AM26</f>
        <v>#DIV/0!</v>
      </c>
      <c r="AP26" s="42" t="e">
        <f>AO26</f>
        <v>#DIV/0!</v>
      </c>
    </row>
    <row r="27" spans="1:42" ht="12.75" customHeight="1" x14ac:dyDescent="0.25">
      <c r="A27" s="2"/>
      <c r="B27" s="2"/>
      <c r="C27" s="2"/>
      <c r="D27" s="2"/>
      <c r="E27" s="14"/>
      <c r="F27" s="14"/>
      <c r="G27" s="14"/>
      <c r="H27" s="14"/>
      <c r="I27" s="14"/>
      <c r="J27" s="14"/>
      <c r="K27" s="14"/>
      <c r="L27" s="14"/>
      <c r="M27" s="14"/>
      <c r="N27" s="14"/>
      <c r="O27" s="14"/>
      <c r="P27" s="14"/>
      <c r="Q27" s="14"/>
      <c r="R27" s="14"/>
      <c r="S27" s="84"/>
      <c r="T27" s="14"/>
      <c r="U27" s="14"/>
    </row>
    <row r="28" spans="1:42" ht="12.75" customHeight="1" x14ac:dyDescent="0.25">
      <c r="A28" s="2"/>
      <c r="B28" s="2"/>
      <c r="C28" s="2"/>
      <c r="D28" s="2"/>
      <c r="E28" s="14"/>
      <c r="F28" s="14"/>
      <c r="G28" s="14"/>
      <c r="H28" s="14"/>
      <c r="I28" s="14"/>
      <c r="J28" s="14"/>
      <c r="K28" s="14"/>
      <c r="L28" s="14"/>
      <c r="M28" s="14"/>
      <c r="N28" s="14"/>
      <c r="O28" s="14"/>
      <c r="P28" s="14"/>
      <c r="Q28" s="14"/>
      <c r="R28" s="14"/>
      <c r="S28" s="84"/>
      <c r="T28" s="14"/>
      <c r="U28" s="14"/>
    </row>
    <row r="29" spans="1:42" ht="91.5" customHeight="1" x14ac:dyDescent="0.25">
      <c r="A29" s="596" t="s">
        <v>144</v>
      </c>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row>
    <row r="30" spans="1:42" s="15" customFormat="1" ht="12" customHeight="1" x14ac:dyDescent="0.25">
      <c r="A30" s="5"/>
      <c r="B30" s="5"/>
      <c r="C30" s="5"/>
      <c r="D30" s="5"/>
      <c r="E30" s="5"/>
      <c r="F30" s="5"/>
      <c r="G30" s="5"/>
      <c r="H30" s="5"/>
      <c r="I30" s="5"/>
      <c r="J30" s="5"/>
      <c r="K30" s="5"/>
      <c r="L30" s="5"/>
      <c r="M30" s="5"/>
      <c r="N30" s="5"/>
      <c r="O30" s="5"/>
      <c r="P30" s="5"/>
      <c r="Q30" s="5"/>
      <c r="R30" s="5"/>
      <c r="S30" s="5"/>
      <c r="T30" s="5"/>
      <c r="U30" s="5"/>
    </row>
    <row r="31" spans="1:42" s="15" customFormat="1" ht="107.25" customHeight="1" x14ac:dyDescent="0.25">
      <c r="A31" s="739" t="s">
        <v>59</v>
      </c>
      <c r="B31" s="739"/>
      <c r="C31" s="738" t="s">
        <v>60</v>
      </c>
      <c r="D31" s="738"/>
      <c r="E31" s="738"/>
      <c r="F31" s="738"/>
      <c r="G31" s="738"/>
      <c r="H31" s="738"/>
      <c r="I31" s="738"/>
      <c r="J31" s="738"/>
      <c r="K31" s="738"/>
      <c r="L31" s="738"/>
      <c r="M31" s="738"/>
      <c r="N31" s="738"/>
      <c r="O31" s="738"/>
      <c r="P31" s="738"/>
      <c r="Q31" s="738"/>
      <c r="R31" s="738"/>
      <c r="S31" s="738"/>
      <c r="T31" s="738"/>
      <c r="U31" s="738"/>
      <c r="V31" s="738"/>
      <c r="W31" s="738"/>
      <c r="X31" s="738"/>
      <c r="Y31" s="738"/>
    </row>
    <row r="32" spans="1:42" s="15" customFormat="1" ht="109.5" customHeight="1" x14ac:dyDescent="0.25">
      <c r="A32" s="739" t="s">
        <v>19</v>
      </c>
      <c r="B32" s="739"/>
      <c r="C32" s="738" t="s">
        <v>61</v>
      </c>
      <c r="D32" s="738"/>
      <c r="E32" s="738"/>
      <c r="F32" s="738"/>
      <c r="G32" s="738"/>
      <c r="H32" s="738"/>
      <c r="I32" s="738"/>
      <c r="J32" s="738"/>
      <c r="K32" s="738"/>
      <c r="L32" s="738"/>
      <c r="M32" s="738"/>
      <c r="N32" s="738"/>
      <c r="O32" s="738"/>
      <c r="P32" s="738"/>
      <c r="Q32" s="738"/>
      <c r="R32" s="738"/>
      <c r="S32" s="738"/>
      <c r="T32" s="738"/>
      <c r="U32" s="738"/>
      <c r="V32" s="738"/>
      <c r="W32" s="738"/>
      <c r="X32" s="738"/>
      <c r="Y32" s="738"/>
    </row>
    <row r="33" spans="1:256" s="15" customFormat="1" ht="159.75" customHeight="1" x14ac:dyDescent="0.25">
      <c r="A33" s="739" t="s">
        <v>62</v>
      </c>
      <c r="B33" s="739"/>
      <c r="C33" s="738" t="s">
        <v>63</v>
      </c>
      <c r="D33" s="738"/>
      <c r="E33" s="738"/>
      <c r="F33" s="738"/>
      <c r="G33" s="738"/>
      <c r="H33" s="738"/>
      <c r="I33" s="738"/>
      <c r="J33" s="738"/>
      <c r="K33" s="738"/>
      <c r="L33" s="738"/>
      <c r="M33" s="738"/>
      <c r="N33" s="738"/>
      <c r="O33" s="738"/>
      <c r="P33" s="738"/>
      <c r="Q33" s="738"/>
      <c r="R33" s="738"/>
      <c r="S33" s="738"/>
      <c r="T33" s="738"/>
      <c r="U33" s="738"/>
      <c r="V33" s="738"/>
      <c r="W33" s="738"/>
      <c r="X33" s="738"/>
      <c r="Y33" s="738"/>
      <c r="AA33" s="644" t="s">
        <v>1283</v>
      </c>
      <c r="AB33" s="645"/>
      <c r="AC33" s="645"/>
      <c r="AD33" s="645"/>
      <c r="AE33" s="645"/>
      <c r="AF33" s="645"/>
      <c r="AG33" s="645"/>
      <c r="AH33" s="645"/>
      <c r="AI33" s="645"/>
      <c r="AJ33" s="645"/>
      <c r="AK33" s="645"/>
      <c r="AL33" s="645"/>
      <c r="AM33" s="645"/>
      <c r="AN33" s="645"/>
      <c r="AO33" s="645"/>
      <c r="AP33" s="646"/>
    </row>
    <row r="34" spans="1:256" s="15" customFormat="1" ht="17.25" customHeight="1" x14ac:dyDescent="0.25">
      <c r="A34" s="5"/>
      <c r="B34" s="5"/>
      <c r="C34" s="5"/>
      <c r="D34" s="5"/>
      <c r="E34" s="5"/>
      <c r="F34" s="5"/>
      <c r="G34" s="5"/>
      <c r="H34" s="5"/>
      <c r="I34" s="5"/>
      <c r="J34" s="5"/>
      <c r="K34" s="5"/>
      <c r="L34" s="5"/>
      <c r="M34" s="5"/>
      <c r="N34" s="5"/>
      <c r="O34" s="5"/>
      <c r="P34" s="5"/>
      <c r="Q34" s="5"/>
      <c r="R34" s="5"/>
      <c r="S34" s="5"/>
      <c r="T34" s="5"/>
      <c r="U34" s="5"/>
      <c r="AA34" s="46"/>
      <c r="AB34" s="46"/>
      <c r="AC34" s="46"/>
      <c r="AD34" s="46"/>
      <c r="AE34" s="46"/>
      <c r="AF34" s="46"/>
      <c r="AG34" s="46"/>
      <c r="AH34" s="46"/>
      <c r="AI34" s="46"/>
      <c r="AJ34" s="46"/>
      <c r="AK34" s="46"/>
      <c r="AL34" s="46"/>
      <c r="AM34" s="46"/>
      <c r="AN34" s="46"/>
      <c r="AO34" s="46"/>
      <c r="AP34" s="46"/>
    </row>
    <row r="35" spans="1:256" ht="68.25" customHeight="1" x14ac:dyDescent="0.25">
      <c r="A35" s="672" t="s">
        <v>20</v>
      </c>
      <c r="B35" s="672" t="s">
        <v>21</v>
      </c>
      <c r="C35" s="672"/>
      <c r="D35" s="672" t="s">
        <v>587</v>
      </c>
      <c r="E35" s="672" t="s">
        <v>582</v>
      </c>
      <c r="F35" s="672"/>
      <c r="G35" s="672"/>
      <c r="H35" s="672"/>
      <c r="I35" s="672" t="s">
        <v>583</v>
      </c>
      <c r="J35" s="672"/>
      <c r="K35" s="672" t="s">
        <v>620</v>
      </c>
      <c r="L35" s="672"/>
      <c r="M35" s="672"/>
      <c r="N35" s="672"/>
      <c r="O35" s="680" t="s">
        <v>96</v>
      </c>
      <c r="P35" s="691" t="s">
        <v>23</v>
      </c>
      <c r="Q35" s="691"/>
      <c r="R35" s="691"/>
      <c r="S35" s="691" t="s">
        <v>148</v>
      </c>
      <c r="T35" s="692" t="s">
        <v>7</v>
      </c>
      <c r="U35" s="740" t="s">
        <v>1288</v>
      </c>
      <c r="V35" s="770">
        <v>2020</v>
      </c>
      <c r="W35" s="770"/>
      <c r="X35" s="770"/>
      <c r="Y35" s="770"/>
      <c r="AA35" s="590" t="s">
        <v>1284</v>
      </c>
      <c r="AB35" s="590"/>
      <c r="AC35" s="590"/>
      <c r="AD35" s="590"/>
      <c r="AE35" s="590" t="s">
        <v>1285</v>
      </c>
      <c r="AF35" s="590"/>
      <c r="AG35" s="590"/>
      <c r="AH35" s="590"/>
      <c r="AI35" s="590" t="s">
        <v>1286</v>
      </c>
      <c r="AJ35" s="590"/>
      <c r="AK35" s="590"/>
      <c r="AL35" s="590"/>
      <c r="AM35" s="590" t="s">
        <v>1287</v>
      </c>
      <c r="AN35" s="590"/>
      <c r="AO35" s="590"/>
      <c r="AP35" s="590"/>
    </row>
    <row r="36" spans="1:256" ht="140.25" customHeight="1" x14ac:dyDescent="0.25">
      <c r="A36" s="672"/>
      <c r="B36" s="672"/>
      <c r="C36" s="672"/>
      <c r="D36" s="672"/>
      <c r="E36" s="672"/>
      <c r="F36" s="672"/>
      <c r="G36" s="672"/>
      <c r="H36" s="672"/>
      <c r="I36" s="672"/>
      <c r="J36" s="672"/>
      <c r="K36" s="672"/>
      <c r="L36" s="672"/>
      <c r="M36" s="672"/>
      <c r="N36" s="672"/>
      <c r="O36" s="680"/>
      <c r="P36" s="691"/>
      <c r="Q36" s="691"/>
      <c r="R36" s="691"/>
      <c r="S36" s="691"/>
      <c r="T36" s="692"/>
      <c r="U36" s="741"/>
      <c r="V36" s="164" t="s">
        <v>11</v>
      </c>
      <c r="W36" s="164" t="s">
        <v>12</v>
      </c>
      <c r="X36" s="165" t="s">
        <v>9</v>
      </c>
      <c r="Y36" s="166" t="s">
        <v>10</v>
      </c>
      <c r="AA36" s="201" t="s">
        <v>13</v>
      </c>
      <c r="AB36" s="201" t="s">
        <v>14</v>
      </c>
      <c r="AC36" s="165" t="s">
        <v>9</v>
      </c>
      <c r="AD36" s="166" t="s">
        <v>10</v>
      </c>
      <c r="AE36" s="201" t="s">
        <v>13</v>
      </c>
      <c r="AF36" s="201" t="s">
        <v>14</v>
      </c>
      <c r="AG36" s="165" t="s">
        <v>9</v>
      </c>
      <c r="AH36" s="166" t="s">
        <v>10</v>
      </c>
      <c r="AI36" s="201" t="s">
        <v>13</v>
      </c>
      <c r="AJ36" s="201" t="s">
        <v>14</v>
      </c>
      <c r="AK36" s="165" t="s">
        <v>9</v>
      </c>
      <c r="AL36" s="166" t="s">
        <v>10</v>
      </c>
      <c r="AM36" s="201" t="s">
        <v>13</v>
      </c>
      <c r="AN36" s="201" t="s">
        <v>14</v>
      </c>
      <c r="AO36" s="165" t="s">
        <v>9</v>
      </c>
      <c r="AP36" s="166" t="s">
        <v>10</v>
      </c>
    </row>
    <row r="37" spans="1:256" s="45" customFormat="1" ht="264" customHeight="1" x14ac:dyDescent="0.25">
      <c r="A37" s="199" t="s">
        <v>166</v>
      </c>
      <c r="B37" s="780" t="s">
        <v>167</v>
      </c>
      <c r="C37" s="781"/>
      <c r="D37" s="97" t="s">
        <v>187</v>
      </c>
      <c r="E37" s="898" t="s">
        <v>619</v>
      </c>
      <c r="F37" s="898"/>
      <c r="G37" s="898"/>
      <c r="H37" s="898"/>
      <c r="I37" s="828" t="s">
        <v>860</v>
      </c>
      <c r="J37" s="828"/>
      <c r="K37" s="899" t="s">
        <v>192</v>
      </c>
      <c r="L37" s="899"/>
      <c r="M37" s="899"/>
      <c r="N37" s="899"/>
      <c r="O37" s="187" t="s">
        <v>185</v>
      </c>
      <c r="P37" s="901" t="s">
        <v>859</v>
      </c>
      <c r="Q37" s="901"/>
      <c r="R37" s="901"/>
      <c r="S37" s="93" t="s">
        <v>149</v>
      </c>
      <c r="T37" s="80" t="s">
        <v>58</v>
      </c>
      <c r="U37" s="390" t="s">
        <v>1201</v>
      </c>
      <c r="V37" s="275">
        <v>1</v>
      </c>
      <c r="W37" s="275"/>
      <c r="X37" s="356">
        <f t="shared" ref="X37:X42" si="0">W37/V37</f>
        <v>0</v>
      </c>
      <c r="Y37" s="42">
        <f t="shared" ref="Y37:Y42" si="1">X37</f>
        <v>0</v>
      </c>
      <c r="Z37" s="46"/>
      <c r="AA37" s="275"/>
      <c r="AB37" s="275"/>
      <c r="AC37" s="356" t="e">
        <f t="shared" ref="AC37:AC42" si="2">AB37/AA37</f>
        <v>#DIV/0!</v>
      </c>
      <c r="AD37" s="42" t="e">
        <f t="shared" ref="AD37:AD42" si="3">AC37</f>
        <v>#DIV/0!</v>
      </c>
      <c r="AE37" s="275"/>
      <c r="AF37" s="275"/>
      <c r="AG37" s="356" t="e">
        <f t="shared" ref="AG37:AG42" si="4">AF37/AE37</f>
        <v>#DIV/0!</v>
      </c>
      <c r="AH37" s="42" t="e">
        <f t="shared" ref="AH37:AH42" si="5">AG37</f>
        <v>#DIV/0!</v>
      </c>
      <c r="AI37" s="182"/>
      <c r="AJ37" s="182"/>
      <c r="AK37" s="356" t="e">
        <f t="shared" ref="AK37:AK42" si="6">AJ37/AI37</f>
        <v>#DIV/0!</v>
      </c>
      <c r="AL37" s="42" t="e">
        <f t="shared" ref="AL37:AL42" si="7">AK37</f>
        <v>#DIV/0!</v>
      </c>
      <c r="AM37" s="275">
        <f t="shared" ref="AM37:AM42" si="8">+V37</f>
        <v>1</v>
      </c>
      <c r="AN37" s="182"/>
      <c r="AO37" s="356">
        <f t="shared" ref="AO37:AO42" si="9">AN37/AM37</f>
        <v>0</v>
      </c>
      <c r="AP37" s="42">
        <f t="shared" ref="AP37:AP42" si="10">AO37</f>
        <v>0</v>
      </c>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row>
    <row r="38" spans="1:256" s="45" customFormat="1" ht="284.25" customHeight="1" x14ac:dyDescent="0.25">
      <c r="A38" s="199" t="s">
        <v>166</v>
      </c>
      <c r="B38" s="780" t="s">
        <v>167</v>
      </c>
      <c r="C38" s="781"/>
      <c r="D38" s="97" t="s">
        <v>187</v>
      </c>
      <c r="E38" s="898" t="s">
        <v>188</v>
      </c>
      <c r="F38" s="898"/>
      <c r="G38" s="898"/>
      <c r="H38" s="898"/>
      <c r="I38" s="828" t="s">
        <v>861</v>
      </c>
      <c r="J38" s="828"/>
      <c r="K38" s="899" t="s">
        <v>192</v>
      </c>
      <c r="L38" s="899"/>
      <c r="M38" s="899"/>
      <c r="N38" s="899"/>
      <c r="O38" s="187" t="s">
        <v>185</v>
      </c>
      <c r="P38" s="901" t="s">
        <v>1202</v>
      </c>
      <c r="Q38" s="901"/>
      <c r="R38" s="901"/>
      <c r="S38" s="93" t="s">
        <v>149</v>
      </c>
      <c r="T38" s="80" t="s">
        <v>58</v>
      </c>
      <c r="U38" s="390" t="s">
        <v>1201</v>
      </c>
      <c r="V38" s="275">
        <v>1</v>
      </c>
      <c r="W38" s="275"/>
      <c r="X38" s="356">
        <f t="shared" si="0"/>
        <v>0</v>
      </c>
      <c r="Y38" s="42">
        <f t="shared" si="1"/>
        <v>0</v>
      </c>
      <c r="Z38" s="46"/>
      <c r="AA38" s="275"/>
      <c r="AB38" s="275"/>
      <c r="AC38" s="356" t="e">
        <f t="shared" si="2"/>
        <v>#DIV/0!</v>
      </c>
      <c r="AD38" s="42" t="e">
        <f t="shared" si="3"/>
        <v>#DIV/0!</v>
      </c>
      <c r="AE38" s="275"/>
      <c r="AF38" s="275"/>
      <c r="AG38" s="356" t="e">
        <f t="shared" si="4"/>
        <v>#DIV/0!</v>
      </c>
      <c r="AH38" s="42" t="e">
        <f t="shared" si="5"/>
        <v>#DIV/0!</v>
      </c>
      <c r="AI38" s="182"/>
      <c r="AJ38" s="182"/>
      <c r="AK38" s="356" t="e">
        <f t="shared" si="6"/>
        <v>#DIV/0!</v>
      </c>
      <c r="AL38" s="42" t="e">
        <f t="shared" si="7"/>
        <v>#DIV/0!</v>
      </c>
      <c r="AM38" s="275">
        <f t="shared" si="8"/>
        <v>1</v>
      </c>
      <c r="AN38" s="182"/>
      <c r="AO38" s="356">
        <f t="shared" si="9"/>
        <v>0</v>
      </c>
      <c r="AP38" s="42">
        <f t="shared" si="10"/>
        <v>0</v>
      </c>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row>
    <row r="39" spans="1:256" s="45" customFormat="1" ht="241.5" customHeight="1" x14ac:dyDescent="0.25">
      <c r="A39" s="199" t="s">
        <v>166</v>
      </c>
      <c r="B39" s="780" t="s">
        <v>167</v>
      </c>
      <c r="C39" s="781"/>
      <c r="D39" s="97" t="s">
        <v>187</v>
      </c>
      <c r="E39" s="898" t="s">
        <v>188</v>
      </c>
      <c r="F39" s="898"/>
      <c r="G39" s="898"/>
      <c r="H39" s="898"/>
      <c r="I39" s="828" t="s">
        <v>863</v>
      </c>
      <c r="J39" s="828"/>
      <c r="K39" s="899" t="s">
        <v>192</v>
      </c>
      <c r="L39" s="899"/>
      <c r="M39" s="899"/>
      <c r="N39" s="899"/>
      <c r="O39" s="187" t="s">
        <v>185</v>
      </c>
      <c r="P39" s="900" t="s">
        <v>862</v>
      </c>
      <c r="Q39" s="900"/>
      <c r="R39" s="900"/>
      <c r="S39" s="93" t="s">
        <v>149</v>
      </c>
      <c r="T39" s="80" t="s">
        <v>110</v>
      </c>
      <c r="U39" s="390" t="s">
        <v>1201</v>
      </c>
      <c r="V39" s="275">
        <v>1</v>
      </c>
      <c r="W39" s="275"/>
      <c r="X39" s="356">
        <f t="shared" si="0"/>
        <v>0</v>
      </c>
      <c r="Y39" s="42">
        <f t="shared" si="1"/>
        <v>0</v>
      </c>
      <c r="Z39" s="46"/>
      <c r="AA39" s="182"/>
      <c r="AB39" s="182"/>
      <c r="AC39" s="356" t="e">
        <f t="shared" si="2"/>
        <v>#DIV/0!</v>
      </c>
      <c r="AD39" s="42" t="e">
        <f t="shared" si="3"/>
        <v>#DIV/0!</v>
      </c>
      <c r="AE39" s="275"/>
      <c r="AF39" s="275"/>
      <c r="AG39" s="356" t="e">
        <f t="shared" si="4"/>
        <v>#DIV/0!</v>
      </c>
      <c r="AH39" s="42" t="e">
        <f t="shared" si="5"/>
        <v>#DIV/0!</v>
      </c>
      <c r="AI39" s="182"/>
      <c r="AJ39" s="182"/>
      <c r="AK39" s="356" t="e">
        <f t="shared" si="6"/>
        <v>#DIV/0!</v>
      </c>
      <c r="AL39" s="42" t="e">
        <f t="shared" si="7"/>
        <v>#DIV/0!</v>
      </c>
      <c r="AM39" s="275">
        <f t="shared" si="8"/>
        <v>1</v>
      </c>
      <c r="AN39" s="182"/>
      <c r="AO39" s="356">
        <f t="shared" si="9"/>
        <v>0</v>
      </c>
      <c r="AP39" s="42">
        <f t="shared" si="10"/>
        <v>0</v>
      </c>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row>
    <row r="40" spans="1:256" s="45" customFormat="1" ht="241.5" customHeight="1" x14ac:dyDescent="0.25">
      <c r="A40" s="199" t="s">
        <v>166</v>
      </c>
      <c r="B40" s="780" t="s">
        <v>167</v>
      </c>
      <c r="C40" s="781"/>
      <c r="D40" s="97" t="s">
        <v>187</v>
      </c>
      <c r="E40" s="898" t="s">
        <v>188</v>
      </c>
      <c r="F40" s="898"/>
      <c r="G40" s="898"/>
      <c r="H40" s="898"/>
      <c r="I40" s="828" t="s">
        <v>865</v>
      </c>
      <c r="J40" s="828"/>
      <c r="K40" s="899" t="s">
        <v>192</v>
      </c>
      <c r="L40" s="899"/>
      <c r="M40" s="899"/>
      <c r="N40" s="899"/>
      <c r="O40" s="187" t="s">
        <v>185</v>
      </c>
      <c r="P40" s="900" t="s">
        <v>864</v>
      </c>
      <c r="Q40" s="900"/>
      <c r="R40" s="900"/>
      <c r="S40" s="93" t="s">
        <v>149</v>
      </c>
      <c r="T40" s="80" t="s">
        <v>110</v>
      </c>
      <c r="U40" s="390" t="s">
        <v>1201</v>
      </c>
      <c r="V40" s="275">
        <v>1</v>
      </c>
      <c r="W40" s="275"/>
      <c r="X40" s="356">
        <f t="shared" si="0"/>
        <v>0</v>
      </c>
      <c r="Y40" s="42">
        <f t="shared" si="1"/>
        <v>0</v>
      </c>
      <c r="Z40" s="46"/>
      <c r="AA40" s="275"/>
      <c r="AB40" s="275"/>
      <c r="AC40" s="356" t="e">
        <f t="shared" si="2"/>
        <v>#DIV/0!</v>
      </c>
      <c r="AD40" s="42" t="e">
        <f t="shared" si="3"/>
        <v>#DIV/0!</v>
      </c>
      <c r="AE40" s="275"/>
      <c r="AF40" s="357"/>
      <c r="AG40" s="356" t="e">
        <f t="shared" si="4"/>
        <v>#DIV/0!</v>
      </c>
      <c r="AH40" s="42" t="e">
        <f t="shared" si="5"/>
        <v>#DIV/0!</v>
      </c>
      <c r="AI40" s="182"/>
      <c r="AJ40" s="182"/>
      <c r="AK40" s="356" t="e">
        <f t="shared" si="6"/>
        <v>#DIV/0!</v>
      </c>
      <c r="AL40" s="42" t="e">
        <f t="shared" si="7"/>
        <v>#DIV/0!</v>
      </c>
      <c r="AM40" s="275">
        <f t="shared" si="8"/>
        <v>1</v>
      </c>
      <c r="AN40" s="182"/>
      <c r="AO40" s="356">
        <f t="shared" si="9"/>
        <v>0</v>
      </c>
      <c r="AP40" s="42">
        <f t="shared" si="10"/>
        <v>0</v>
      </c>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row>
    <row r="41" spans="1:256" s="45" customFormat="1" ht="241.5" customHeight="1" x14ac:dyDescent="0.25">
      <c r="A41" s="199" t="s">
        <v>166</v>
      </c>
      <c r="B41" s="780" t="s">
        <v>167</v>
      </c>
      <c r="C41" s="781"/>
      <c r="D41" s="97" t="s">
        <v>187</v>
      </c>
      <c r="E41" s="898" t="s">
        <v>188</v>
      </c>
      <c r="F41" s="898"/>
      <c r="G41" s="898"/>
      <c r="H41" s="898"/>
      <c r="I41" s="828" t="s">
        <v>868</v>
      </c>
      <c r="J41" s="828"/>
      <c r="K41" s="899" t="s">
        <v>192</v>
      </c>
      <c r="L41" s="899"/>
      <c r="M41" s="899"/>
      <c r="N41" s="899"/>
      <c r="O41" s="187" t="s">
        <v>185</v>
      </c>
      <c r="P41" s="900" t="s">
        <v>867</v>
      </c>
      <c r="Q41" s="900"/>
      <c r="R41" s="900"/>
      <c r="S41" s="93" t="s">
        <v>151</v>
      </c>
      <c r="T41" s="80" t="s">
        <v>110</v>
      </c>
      <c r="U41" s="390">
        <v>1</v>
      </c>
      <c r="V41" s="275">
        <f>U41</f>
        <v>1</v>
      </c>
      <c r="W41" s="275"/>
      <c r="X41" s="356">
        <f t="shared" si="0"/>
        <v>0</v>
      </c>
      <c r="Y41" s="42">
        <f t="shared" si="1"/>
        <v>0</v>
      </c>
      <c r="Z41" s="46"/>
      <c r="AA41" s="275"/>
      <c r="AB41" s="275"/>
      <c r="AC41" s="356" t="e">
        <f t="shared" si="2"/>
        <v>#DIV/0!</v>
      </c>
      <c r="AD41" s="42" t="e">
        <f t="shared" si="3"/>
        <v>#DIV/0!</v>
      </c>
      <c r="AE41" s="170"/>
      <c r="AF41" s="349"/>
      <c r="AG41" s="356" t="e">
        <f t="shared" si="4"/>
        <v>#DIV/0!</v>
      </c>
      <c r="AH41" s="42" t="e">
        <f t="shared" si="5"/>
        <v>#DIV/0!</v>
      </c>
      <c r="AI41" s="182"/>
      <c r="AJ41" s="182"/>
      <c r="AK41" s="356" t="e">
        <f t="shared" si="6"/>
        <v>#DIV/0!</v>
      </c>
      <c r="AL41" s="42" t="e">
        <f t="shared" si="7"/>
        <v>#DIV/0!</v>
      </c>
      <c r="AM41" s="275">
        <f t="shared" si="8"/>
        <v>1</v>
      </c>
      <c r="AN41" s="182"/>
      <c r="AO41" s="356">
        <f t="shared" si="9"/>
        <v>0</v>
      </c>
      <c r="AP41" s="42">
        <f t="shared" si="10"/>
        <v>0</v>
      </c>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row>
    <row r="42" spans="1:256" s="45" customFormat="1" ht="287.25" customHeight="1" x14ac:dyDescent="0.25">
      <c r="A42" s="199" t="s">
        <v>166</v>
      </c>
      <c r="B42" s="780" t="s">
        <v>167</v>
      </c>
      <c r="C42" s="781"/>
      <c r="D42" s="97" t="s">
        <v>187</v>
      </c>
      <c r="E42" s="898" t="s">
        <v>188</v>
      </c>
      <c r="F42" s="898"/>
      <c r="G42" s="898"/>
      <c r="H42" s="898"/>
      <c r="I42" s="828" t="s">
        <v>870</v>
      </c>
      <c r="J42" s="828"/>
      <c r="K42" s="899" t="s">
        <v>192</v>
      </c>
      <c r="L42" s="899"/>
      <c r="M42" s="899"/>
      <c r="N42" s="899"/>
      <c r="O42" s="187" t="s">
        <v>185</v>
      </c>
      <c r="P42" s="900" t="s">
        <v>869</v>
      </c>
      <c r="Q42" s="900"/>
      <c r="R42" s="900"/>
      <c r="S42" s="93" t="s">
        <v>151</v>
      </c>
      <c r="T42" s="80" t="s">
        <v>110</v>
      </c>
      <c r="U42" s="390">
        <v>1</v>
      </c>
      <c r="V42" s="275">
        <f>U42</f>
        <v>1</v>
      </c>
      <c r="W42" s="275"/>
      <c r="X42" s="356">
        <f t="shared" si="0"/>
        <v>0</v>
      </c>
      <c r="Y42" s="42">
        <f t="shared" si="1"/>
        <v>0</v>
      </c>
      <c r="Z42" s="46"/>
      <c r="AA42" s="275"/>
      <c r="AB42" s="275"/>
      <c r="AC42" s="356" t="e">
        <f t="shared" si="2"/>
        <v>#DIV/0!</v>
      </c>
      <c r="AD42" s="42" t="e">
        <f t="shared" si="3"/>
        <v>#DIV/0!</v>
      </c>
      <c r="AE42" s="275"/>
      <c r="AF42" s="275"/>
      <c r="AG42" s="356" t="e">
        <f t="shared" si="4"/>
        <v>#DIV/0!</v>
      </c>
      <c r="AH42" s="42" t="e">
        <f t="shared" si="5"/>
        <v>#DIV/0!</v>
      </c>
      <c r="AI42" s="182"/>
      <c r="AJ42" s="182"/>
      <c r="AK42" s="356" t="e">
        <f t="shared" si="6"/>
        <v>#DIV/0!</v>
      </c>
      <c r="AL42" s="42" t="e">
        <f t="shared" si="7"/>
        <v>#DIV/0!</v>
      </c>
      <c r="AM42" s="275">
        <f t="shared" si="8"/>
        <v>1</v>
      </c>
      <c r="AN42" s="182"/>
      <c r="AO42" s="356">
        <f t="shared" si="9"/>
        <v>0</v>
      </c>
      <c r="AP42" s="42">
        <f t="shared" si="10"/>
        <v>0</v>
      </c>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row>
    <row r="43" spans="1:256" s="45" customFormat="1" ht="55.5" hidden="1" customHeight="1" x14ac:dyDescent="0.25">
      <c r="A43" s="786"/>
      <c r="B43" s="787"/>
      <c r="C43" s="788"/>
      <c r="D43" s="789"/>
      <c r="E43" s="789"/>
      <c r="F43" s="790"/>
      <c r="G43" s="788"/>
      <c r="H43" s="789"/>
      <c r="I43" s="790"/>
      <c r="J43" s="788"/>
      <c r="K43" s="789"/>
      <c r="L43" s="790"/>
      <c r="M43" s="8"/>
      <c r="N43" s="8"/>
      <c r="O43" s="8"/>
      <c r="P43" s="791"/>
      <c r="Q43" s="791"/>
      <c r="R43" s="791"/>
      <c r="S43" s="791"/>
      <c r="T43" s="61"/>
      <c r="U43" s="24"/>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row>
    <row r="44" spans="1:256" s="45" customFormat="1" x14ac:dyDescent="0.25">
      <c r="A44" s="40"/>
      <c r="B44" s="40"/>
      <c r="C44" s="40"/>
      <c r="D44" s="40"/>
      <c r="E44" s="40"/>
      <c r="F44" s="40"/>
      <c r="G44" s="40"/>
      <c r="H44" s="40"/>
      <c r="I44" s="40"/>
      <c r="J44" s="40"/>
      <c r="K44" s="40"/>
      <c r="L44" s="40"/>
      <c r="M44" s="40"/>
      <c r="N44" s="40"/>
      <c r="O44" s="40"/>
      <c r="P44" s="40"/>
      <c r="Q44" s="40"/>
      <c r="R44" s="40"/>
      <c r="S44" s="85"/>
      <c r="T44" s="40"/>
      <c r="U44" s="40"/>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row>
    <row r="46" spans="1:256" ht="96.75" customHeight="1" x14ac:dyDescent="0.25">
      <c r="A46" s="671" t="s">
        <v>154</v>
      </c>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AA46" s="644" t="s">
        <v>1283</v>
      </c>
      <c r="AB46" s="645"/>
      <c r="AC46" s="645"/>
      <c r="AD46" s="645"/>
      <c r="AE46" s="645"/>
      <c r="AF46" s="645"/>
      <c r="AG46" s="645"/>
      <c r="AH46" s="645"/>
      <c r="AI46" s="645"/>
      <c r="AJ46" s="645"/>
      <c r="AK46" s="645"/>
      <c r="AL46" s="645"/>
      <c r="AM46" s="645"/>
      <c r="AN46" s="645"/>
      <c r="AO46" s="645"/>
      <c r="AP46" s="646"/>
    </row>
    <row r="47" spans="1:256" s="45" customFormat="1" x14ac:dyDescent="0.25">
      <c r="A47" s="9"/>
      <c r="B47" s="9"/>
      <c r="C47" s="9"/>
      <c r="D47" s="9"/>
      <c r="E47" s="9"/>
      <c r="F47" s="9"/>
      <c r="G47" s="9"/>
      <c r="H47" s="9"/>
      <c r="I47" s="9"/>
      <c r="J47" s="9"/>
      <c r="K47" s="9"/>
      <c r="L47" s="9"/>
      <c r="M47" s="9"/>
      <c r="N47" s="9"/>
      <c r="O47" s="9"/>
      <c r="P47" s="9"/>
      <c r="Q47" s="9"/>
      <c r="R47" s="9"/>
      <c r="S47" s="87"/>
      <c r="T47" s="9"/>
      <c r="U47" s="9"/>
      <c r="AA47" s="46"/>
      <c r="AB47" s="46"/>
      <c r="AC47" s="46"/>
      <c r="AD47" s="46"/>
      <c r="AE47" s="46"/>
      <c r="AF47" s="46"/>
      <c r="AG47" s="46"/>
      <c r="AH47" s="46"/>
      <c r="AI47" s="46"/>
      <c r="AJ47" s="46"/>
      <c r="AK47" s="46"/>
      <c r="AL47" s="46"/>
      <c r="AM47" s="46"/>
      <c r="AN47" s="46"/>
      <c r="AO47" s="46"/>
      <c r="AP47" s="46"/>
    </row>
    <row r="48" spans="1:256" s="28" customFormat="1" ht="120" customHeight="1" x14ac:dyDescent="0.25">
      <c r="A48" s="672" t="s">
        <v>22</v>
      </c>
      <c r="B48" s="659" t="s">
        <v>81</v>
      </c>
      <c r="C48" s="659"/>
      <c r="D48" s="715" t="s">
        <v>108</v>
      </c>
      <c r="E48" s="715" t="s">
        <v>93</v>
      </c>
      <c r="F48" s="715" t="s">
        <v>85</v>
      </c>
      <c r="G48" s="715"/>
      <c r="H48" s="702" t="s">
        <v>26</v>
      </c>
      <c r="I48" s="703"/>
      <c r="J48" s="704"/>
      <c r="K48" s="715" t="s">
        <v>82</v>
      </c>
      <c r="L48" s="715" t="s">
        <v>83</v>
      </c>
      <c r="M48" s="715" t="s">
        <v>28</v>
      </c>
      <c r="N48" s="591" t="s">
        <v>104</v>
      </c>
      <c r="O48" s="591" t="s">
        <v>105</v>
      </c>
      <c r="P48" s="696" t="s">
        <v>106</v>
      </c>
      <c r="Q48" s="697"/>
      <c r="R48" s="698"/>
      <c r="S48" s="709" t="s">
        <v>148</v>
      </c>
      <c r="T48" s="692" t="s">
        <v>7</v>
      </c>
      <c r="U48" s="740" t="s">
        <v>1288</v>
      </c>
      <c r="V48" s="770">
        <v>2020</v>
      </c>
      <c r="W48" s="770"/>
      <c r="X48" s="770"/>
      <c r="Y48" s="770"/>
      <c r="AA48" s="590" t="s">
        <v>1284</v>
      </c>
      <c r="AB48" s="590"/>
      <c r="AC48" s="590"/>
      <c r="AD48" s="590"/>
      <c r="AE48" s="590" t="s">
        <v>1285</v>
      </c>
      <c r="AF48" s="590"/>
      <c r="AG48" s="590"/>
      <c r="AH48" s="590"/>
      <c r="AI48" s="590" t="s">
        <v>1286</v>
      </c>
      <c r="AJ48" s="590"/>
      <c r="AK48" s="590"/>
      <c r="AL48" s="590"/>
      <c r="AM48" s="590" t="s">
        <v>1287</v>
      </c>
      <c r="AN48" s="590"/>
      <c r="AO48" s="590"/>
      <c r="AP48" s="590"/>
    </row>
    <row r="49" spans="1:42" s="28" customFormat="1" ht="91.5" customHeight="1" x14ac:dyDescent="0.25">
      <c r="A49" s="672"/>
      <c r="B49" s="659"/>
      <c r="C49" s="659"/>
      <c r="D49" s="715"/>
      <c r="E49" s="715"/>
      <c r="F49" s="715"/>
      <c r="G49" s="715"/>
      <c r="H49" s="705"/>
      <c r="I49" s="706"/>
      <c r="J49" s="707"/>
      <c r="K49" s="715"/>
      <c r="L49" s="715"/>
      <c r="M49" s="715"/>
      <c r="N49" s="591"/>
      <c r="O49" s="591"/>
      <c r="P49" s="699"/>
      <c r="Q49" s="700"/>
      <c r="R49" s="701"/>
      <c r="S49" s="710"/>
      <c r="T49" s="692"/>
      <c r="U49" s="741"/>
      <c r="V49" s="164" t="s">
        <v>11</v>
      </c>
      <c r="W49" s="164" t="s">
        <v>12</v>
      </c>
      <c r="X49" s="165" t="s">
        <v>9</v>
      </c>
      <c r="Y49" s="166" t="s">
        <v>10</v>
      </c>
      <c r="AA49" s="201" t="s">
        <v>13</v>
      </c>
      <c r="AB49" s="201" t="s">
        <v>14</v>
      </c>
      <c r="AC49" s="165" t="s">
        <v>9</v>
      </c>
      <c r="AD49" s="166" t="s">
        <v>10</v>
      </c>
      <c r="AE49" s="201" t="s">
        <v>13</v>
      </c>
      <c r="AF49" s="201" t="s">
        <v>14</v>
      </c>
      <c r="AG49" s="165" t="s">
        <v>9</v>
      </c>
      <c r="AH49" s="166" t="s">
        <v>10</v>
      </c>
      <c r="AI49" s="201" t="s">
        <v>13</v>
      </c>
      <c r="AJ49" s="201" t="s">
        <v>14</v>
      </c>
      <c r="AK49" s="165" t="s">
        <v>9</v>
      </c>
      <c r="AL49" s="166" t="s">
        <v>10</v>
      </c>
      <c r="AM49" s="201" t="s">
        <v>13</v>
      </c>
      <c r="AN49" s="201" t="s">
        <v>14</v>
      </c>
      <c r="AO49" s="165" t="s">
        <v>9</v>
      </c>
      <c r="AP49" s="166" t="s">
        <v>10</v>
      </c>
    </row>
    <row r="50" spans="1:42" s="49" customFormat="1" ht="248.25" customHeight="1" x14ac:dyDescent="0.25">
      <c r="A50" s="204" t="s">
        <v>187</v>
      </c>
      <c r="B50" s="670" t="s">
        <v>84</v>
      </c>
      <c r="C50" s="670"/>
      <c r="D50" s="202" t="s">
        <v>202</v>
      </c>
      <c r="E50" s="205" t="s">
        <v>158</v>
      </c>
      <c r="F50" s="864" t="s">
        <v>193</v>
      </c>
      <c r="G50" s="865"/>
      <c r="H50" s="867" t="str">
        <f>+Hoja1!H96</f>
        <v>Servicios profesionales de apoyo a la Oficina Asesora de Jurídica en materia relacionadas con las competencias a su cargo, con énfasis en defensa judicial y extrajudicial.</v>
      </c>
      <c r="I50" s="868"/>
      <c r="J50" s="869"/>
      <c r="K50" s="260">
        <f>+Hoja1!X96</f>
        <v>43845</v>
      </c>
      <c r="L50" s="260">
        <f>+Hoja1!AC96</f>
        <v>44175</v>
      </c>
      <c r="M50" s="333"/>
      <c r="N50" s="123">
        <f>+Hoja1!F96</f>
        <v>61029455</v>
      </c>
      <c r="O50" s="462"/>
      <c r="P50" s="803" t="s">
        <v>107</v>
      </c>
      <c r="Q50" s="804"/>
      <c r="R50" s="805"/>
      <c r="S50" s="93" t="s">
        <v>151</v>
      </c>
      <c r="T50" s="80" t="s">
        <v>58</v>
      </c>
      <c r="U50" s="294">
        <v>1</v>
      </c>
      <c r="V50" s="399">
        <v>1</v>
      </c>
      <c r="W50" s="399"/>
      <c r="X50" s="356">
        <f t="shared" ref="X50:X62" si="11">W50/V50</f>
        <v>0</v>
      </c>
      <c r="Y50" s="42">
        <f t="shared" ref="Y50:Y62" si="12">X50</f>
        <v>0</v>
      </c>
      <c r="Z50" s="46"/>
      <c r="AA50" s="275"/>
      <c r="AB50" s="275"/>
      <c r="AC50" s="356" t="e">
        <f t="shared" ref="AC50:AC62" si="13">AB50/AA50</f>
        <v>#DIV/0!</v>
      </c>
      <c r="AD50" s="42" t="e">
        <f t="shared" ref="AD50:AD62" si="14">AC50</f>
        <v>#DIV/0!</v>
      </c>
      <c r="AE50" s="275"/>
      <c r="AF50" s="275"/>
      <c r="AG50" s="356" t="e">
        <f t="shared" ref="AG50:AG62" si="15">AF50/AE50</f>
        <v>#DIV/0!</v>
      </c>
      <c r="AH50" s="42" t="e">
        <f t="shared" ref="AH50:AH62" si="16">AG50</f>
        <v>#DIV/0!</v>
      </c>
      <c r="AI50" s="182"/>
      <c r="AJ50" s="182"/>
      <c r="AK50" s="356" t="e">
        <f t="shared" ref="AK50:AK62" si="17">AJ50/AI50</f>
        <v>#DIV/0!</v>
      </c>
      <c r="AL50" s="42" t="e">
        <f t="shared" ref="AL50:AL62" si="18">AK50</f>
        <v>#DIV/0!</v>
      </c>
      <c r="AM50" s="275">
        <f t="shared" ref="AM50:AM62" si="19">+V50</f>
        <v>1</v>
      </c>
      <c r="AN50" s="182"/>
      <c r="AO50" s="356">
        <f t="shared" ref="AO50:AO62" si="20">AN50/AM50</f>
        <v>0</v>
      </c>
      <c r="AP50" s="42">
        <f t="shared" ref="AP50:AP62" si="21">AO50</f>
        <v>0</v>
      </c>
    </row>
    <row r="51" spans="1:42" s="49" customFormat="1" ht="265.5" customHeight="1" x14ac:dyDescent="0.25">
      <c r="A51" s="204" t="s">
        <v>187</v>
      </c>
      <c r="B51" s="670" t="s">
        <v>84</v>
      </c>
      <c r="C51" s="670"/>
      <c r="D51" s="202" t="s">
        <v>202</v>
      </c>
      <c r="E51" s="205" t="s">
        <v>158</v>
      </c>
      <c r="F51" s="864" t="s">
        <v>193</v>
      </c>
      <c r="G51" s="865"/>
      <c r="H51" s="867" t="str">
        <f>+Hoja1!H97</f>
        <v>Servicios profesionales de apoyo a la Oficina Asesora de Jurídica en materia relacionadas con las competencias a su cargo, con énfasis en defensa judicial y extrajudicial.</v>
      </c>
      <c r="I51" s="868"/>
      <c r="J51" s="869"/>
      <c r="K51" s="260">
        <f>+Hoja1!X97</f>
        <v>43858</v>
      </c>
      <c r="L51" s="260">
        <f>+Hoja1!AC97</f>
        <v>44188</v>
      </c>
      <c r="M51" s="333"/>
      <c r="N51" s="123">
        <f>+Hoja1!F97</f>
        <v>75735455</v>
      </c>
      <c r="O51" s="462"/>
      <c r="P51" s="803" t="s">
        <v>107</v>
      </c>
      <c r="Q51" s="804"/>
      <c r="R51" s="805"/>
      <c r="S51" s="93" t="s">
        <v>151</v>
      </c>
      <c r="T51" s="80" t="s">
        <v>58</v>
      </c>
      <c r="U51" s="294">
        <v>1</v>
      </c>
      <c r="V51" s="399">
        <v>1</v>
      </c>
      <c r="W51" s="399"/>
      <c r="X51" s="356">
        <f t="shared" si="11"/>
        <v>0</v>
      </c>
      <c r="Y51" s="42">
        <f t="shared" si="12"/>
        <v>0</v>
      </c>
      <c r="Z51" s="46"/>
      <c r="AA51" s="275"/>
      <c r="AB51" s="275"/>
      <c r="AC51" s="356" t="e">
        <f t="shared" si="13"/>
        <v>#DIV/0!</v>
      </c>
      <c r="AD51" s="42" t="e">
        <f t="shared" si="14"/>
        <v>#DIV/0!</v>
      </c>
      <c r="AE51" s="275"/>
      <c r="AF51" s="275"/>
      <c r="AG51" s="356" t="e">
        <f t="shared" si="15"/>
        <v>#DIV/0!</v>
      </c>
      <c r="AH51" s="42" t="e">
        <f t="shared" si="16"/>
        <v>#DIV/0!</v>
      </c>
      <c r="AI51" s="182"/>
      <c r="AJ51" s="182"/>
      <c r="AK51" s="356" t="e">
        <f t="shared" si="17"/>
        <v>#DIV/0!</v>
      </c>
      <c r="AL51" s="42" t="e">
        <f t="shared" si="18"/>
        <v>#DIV/0!</v>
      </c>
      <c r="AM51" s="275">
        <f t="shared" si="19"/>
        <v>1</v>
      </c>
      <c r="AN51" s="182"/>
      <c r="AO51" s="356">
        <f t="shared" si="20"/>
        <v>0</v>
      </c>
      <c r="AP51" s="42">
        <f t="shared" si="21"/>
        <v>0</v>
      </c>
    </row>
    <row r="52" spans="1:42" s="49" customFormat="1" ht="365.25" customHeight="1" x14ac:dyDescent="0.25">
      <c r="A52" s="204" t="s">
        <v>187</v>
      </c>
      <c r="B52" s="670" t="s">
        <v>84</v>
      </c>
      <c r="C52" s="670"/>
      <c r="D52" s="202" t="s">
        <v>202</v>
      </c>
      <c r="E52" s="205" t="s">
        <v>158</v>
      </c>
      <c r="F52" s="864" t="s">
        <v>193</v>
      </c>
      <c r="G52" s="865"/>
      <c r="H52" s="867" t="str">
        <f>+Hoja1!H98</f>
        <v>Servicios profesionales para apoyar a la Oficina Asesora de Jurídica en la revisión, estructuración y desarrollo de procesos contractuales en las diferentes modalidades,y otros temas que competen al área.</v>
      </c>
      <c r="I52" s="868"/>
      <c r="J52" s="869"/>
      <c r="K52" s="260">
        <f>+Hoja1!X98</f>
        <v>43845</v>
      </c>
      <c r="L52" s="260">
        <f>+Hoja1!AC98</f>
        <v>44175</v>
      </c>
      <c r="M52" s="333"/>
      <c r="N52" s="123">
        <f>+Hoja1!F98</f>
        <v>89300909</v>
      </c>
      <c r="O52" s="462"/>
      <c r="P52" s="803" t="s">
        <v>107</v>
      </c>
      <c r="Q52" s="804"/>
      <c r="R52" s="805"/>
      <c r="S52" s="93" t="s">
        <v>151</v>
      </c>
      <c r="T52" s="80" t="s">
        <v>58</v>
      </c>
      <c r="U52" s="294">
        <v>1</v>
      </c>
      <c r="V52" s="399">
        <v>1</v>
      </c>
      <c r="W52" s="399"/>
      <c r="X52" s="356">
        <f t="shared" si="11"/>
        <v>0</v>
      </c>
      <c r="Y52" s="42">
        <f t="shared" si="12"/>
        <v>0</v>
      </c>
      <c r="Z52" s="46"/>
      <c r="AA52" s="275"/>
      <c r="AB52" s="275"/>
      <c r="AC52" s="356" t="e">
        <f t="shared" si="13"/>
        <v>#DIV/0!</v>
      </c>
      <c r="AD52" s="42" t="e">
        <f t="shared" si="14"/>
        <v>#DIV/0!</v>
      </c>
      <c r="AE52" s="275"/>
      <c r="AF52" s="275"/>
      <c r="AG52" s="356" t="e">
        <f t="shared" si="15"/>
        <v>#DIV/0!</v>
      </c>
      <c r="AH52" s="42" t="e">
        <f t="shared" si="16"/>
        <v>#DIV/0!</v>
      </c>
      <c r="AI52" s="182"/>
      <c r="AJ52" s="182"/>
      <c r="AK52" s="356" t="e">
        <f t="shared" si="17"/>
        <v>#DIV/0!</v>
      </c>
      <c r="AL52" s="42" t="e">
        <f t="shared" si="18"/>
        <v>#DIV/0!</v>
      </c>
      <c r="AM52" s="275">
        <f t="shared" si="19"/>
        <v>1</v>
      </c>
      <c r="AN52" s="182"/>
      <c r="AO52" s="356">
        <f t="shared" si="20"/>
        <v>0</v>
      </c>
      <c r="AP52" s="42">
        <f t="shared" si="21"/>
        <v>0</v>
      </c>
    </row>
    <row r="53" spans="1:42" s="49" customFormat="1" ht="215.25" customHeight="1" x14ac:dyDescent="0.25">
      <c r="A53" s="204" t="s">
        <v>187</v>
      </c>
      <c r="B53" s="670" t="s">
        <v>84</v>
      </c>
      <c r="C53" s="670"/>
      <c r="D53" s="202" t="s">
        <v>202</v>
      </c>
      <c r="E53" s="205" t="s">
        <v>158</v>
      </c>
      <c r="F53" s="864" t="s">
        <v>193</v>
      </c>
      <c r="G53" s="865"/>
      <c r="H53" s="867" t="str">
        <f>+Hoja1!H99</f>
        <v>Servicios profesionales a la Oficina Asesora de Jurídica en materias relacionadas con las competencias a su cargo.</v>
      </c>
      <c r="I53" s="868"/>
      <c r="J53" s="869"/>
      <c r="K53" s="260">
        <f>+Hoja1!X99</f>
        <v>43858</v>
      </c>
      <c r="L53" s="260">
        <f>+Hoja1!AC99</f>
        <v>44188</v>
      </c>
      <c r="M53" s="333"/>
      <c r="N53" s="123">
        <f>+Hoja1!F99</f>
        <v>82522727</v>
      </c>
      <c r="O53" s="462"/>
      <c r="P53" s="803" t="s">
        <v>107</v>
      </c>
      <c r="Q53" s="804"/>
      <c r="R53" s="805"/>
      <c r="S53" s="93" t="s">
        <v>151</v>
      </c>
      <c r="T53" s="80" t="s">
        <v>58</v>
      </c>
      <c r="U53" s="294">
        <v>1</v>
      </c>
      <c r="V53" s="399">
        <v>1</v>
      </c>
      <c r="W53" s="399"/>
      <c r="X53" s="356">
        <f t="shared" si="11"/>
        <v>0</v>
      </c>
      <c r="Y53" s="42">
        <f t="shared" si="12"/>
        <v>0</v>
      </c>
      <c r="Z53" s="46"/>
      <c r="AA53" s="275"/>
      <c r="AB53" s="275"/>
      <c r="AC53" s="356" t="e">
        <f t="shared" si="13"/>
        <v>#DIV/0!</v>
      </c>
      <c r="AD53" s="42" t="e">
        <f t="shared" si="14"/>
        <v>#DIV/0!</v>
      </c>
      <c r="AE53" s="275"/>
      <c r="AF53" s="275"/>
      <c r="AG53" s="356" t="e">
        <f t="shared" si="15"/>
        <v>#DIV/0!</v>
      </c>
      <c r="AH53" s="42" t="e">
        <f t="shared" si="16"/>
        <v>#DIV/0!</v>
      </c>
      <c r="AI53" s="182"/>
      <c r="AJ53" s="182"/>
      <c r="AK53" s="356" t="e">
        <f t="shared" si="17"/>
        <v>#DIV/0!</v>
      </c>
      <c r="AL53" s="42" t="e">
        <f t="shared" si="18"/>
        <v>#DIV/0!</v>
      </c>
      <c r="AM53" s="275">
        <f t="shared" si="19"/>
        <v>1</v>
      </c>
      <c r="AN53" s="182"/>
      <c r="AO53" s="356">
        <f t="shared" si="20"/>
        <v>0</v>
      </c>
      <c r="AP53" s="42">
        <f t="shared" si="21"/>
        <v>0</v>
      </c>
    </row>
    <row r="54" spans="1:42" s="49" customFormat="1" ht="215.25" customHeight="1" x14ac:dyDescent="0.25">
      <c r="A54" s="204" t="s">
        <v>187</v>
      </c>
      <c r="B54" s="670" t="s">
        <v>84</v>
      </c>
      <c r="C54" s="670"/>
      <c r="D54" s="202" t="s">
        <v>202</v>
      </c>
      <c r="E54" s="205" t="s">
        <v>158</v>
      </c>
      <c r="F54" s="864" t="s">
        <v>193</v>
      </c>
      <c r="G54" s="865"/>
      <c r="H54" s="867" t="str">
        <f>+Hoja1!H100</f>
        <v>Servicios profesionales para la Oficina Asesora de Jurídica, en materia relacionadas con las competencias a su cargo con énfasis en asuntos normativos y regulatorios.</v>
      </c>
      <c r="I54" s="868"/>
      <c r="J54" s="869"/>
      <c r="K54" s="260">
        <f>+Hoja1!X100</f>
        <v>43876</v>
      </c>
      <c r="L54" s="260">
        <f>+Hoja1!AC100</f>
        <v>44206</v>
      </c>
      <c r="M54" s="333"/>
      <c r="N54" s="123">
        <f>+Hoja1!F100</f>
        <v>61029455</v>
      </c>
      <c r="O54" s="462"/>
      <c r="P54" s="803" t="s">
        <v>107</v>
      </c>
      <c r="Q54" s="804"/>
      <c r="R54" s="805"/>
      <c r="S54" s="93" t="s">
        <v>151</v>
      </c>
      <c r="T54" s="80" t="s">
        <v>58</v>
      </c>
      <c r="U54" s="294">
        <v>1</v>
      </c>
      <c r="V54" s="399">
        <v>1</v>
      </c>
      <c r="W54" s="399"/>
      <c r="X54" s="356">
        <f>W54/V54</f>
        <v>0</v>
      </c>
      <c r="Y54" s="42">
        <f>X54</f>
        <v>0</v>
      </c>
      <c r="Z54" s="46"/>
      <c r="AA54" s="275"/>
      <c r="AB54" s="275"/>
      <c r="AC54" s="356" t="e">
        <f>AB54/AA54</f>
        <v>#DIV/0!</v>
      </c>
      <c r="AD54" s="42" t="e">
        <f>AC54</f>
        <v>#DIV/0!</v>
      </c>
      <c r="AE54" s="275"/>
      <c r="AF54" s="275"/>
      <c r="AG54" s="356" t="e">
        <f>AF54/AE54</f>
        <v>#DIV/0!</v>
      </c>
      <c r="AH54" s="42" t="e">
        <f>AG54</f>
        <v>#DIV/0!</v>
      </c>
      <c r="AI54" s="182"/>
      <c r="AJ54" s="182"/>
      <c r="AK54" s="356" t="e">
        <f>AJ54/AI54</f>
        <v>#DIV/0!</v>
      </c>
      <c r="AL54" s="42" t="e">
        <f>AK54</f>
        <v>#DIV/0!</v>
      </c>
      <c r="AM54" s="275">
        <f>+V54</f>
        <v>1</v>
      </c>
      <c r="AN54" s="182"/>
      <c r="AO54" s="356">
        <f>AN54/AM54</f>
        <v>0</v>
      </c>
      <c r="AP54" s="42">
        <f>AO54</f>
        <v>0</v>
      </c>
    </row>
    <row r="55" spans="1:42" s="49" customFormat="1" ht="215.25" customHeight="1" x14ac:dyDescent="0.25">
      <c r="A55" s="204" t="s">
        <v>187</v>
      </c>
      <c r="B55" s="670" t="s">
        <v>84</v>
      </c>
      <c r="C55" s="670"/>
      <c r="D55" s="202" t="s">
        <v>203</v>
      </c>
      <c r="E55" s="205" t="s">
        <v>158</v>
      </c>
      <c r="F55" s="864" t="s">
        <v>193</v>
      </c>
      <c r="G55" s="865"/>
      <c r="H55" s="867" t="str">
        <f>+Hoja1!H101</f>
        <v>SUSPENSIÓN PREVENTIVA</v>
      </c>
      <c r="I55" s="868"/>
      <c r="J55" s="869"/>
      <c r="K55" s="260">
        <f>+Hoja1!X101</f>
        <v>43981</v>
      </c>
      <c r="L55" s="260" t="s">
        <v>680</v>
      </c>
      <c r="M55" s="333"/>
      <c r="N55" s="123">
        <f>+Hoja1!F101</f>
        <v>61265089</v>
      </c>
      <c r="O55" s="462"/>
      <c r="P55" s="803" t="s">
        <v>107</v>
      </c>
      <c r="Q55" s="804"/>
      <c r="R55" s="805"/>
      <c r="S55" s="93" t="s">
        <v>151</v>
      </c>
      <c r="T55" s="80" t="s">
        <v>58</v>
      </c>
      <c r="U55" s="294">
        <v>1</v>
      </c>
      <c r="V55" s="399">
        <v>1</v>
      </c>
      <c r="W55" s="399"/>
      <c r="X55" s="356">
        <f t="shared" si="11"/>
        <v>0</v>
      </c>
      <c r="Y55" s="42">
        <f t="shared" si="12"/>
        <v>0</v>
      </c>
      <c r="Z55" s="46"/>
      <c r="AA55" s="275"/>
      <c r="AB55" s="275"/>
      <c r="AC55" s="356" t="e">
        <f t="shared" si="13"/>
        <v>#DIV/0!</v>
      </c>
      <c r="AD55" s="42" t="e">
        <f t="shared" si="14"/>
        <v>#DIV/0!</v>
      </c>
      <c r="AE55" s="275"/>
      <c r="AF55" s="275"/>
      <c r="AG55" s="356" t="e">
        <f t="shared" si="15"/>
        <v>#DIV/0!</v>
      </c>
      <c r="AH55" s="42" t="e">
        <f t="shared" si="16"/>
        <v>#DIV/0!</v>
      </c>
      <c r="AI55" s="182"/>
      <c r="AJ55" s="182"/>
      <c r="AK55" s="356" t="e">
        <f t="shared" si="17"/>
        <v>#DIV/0!</v>
      </c>
      <c r="AL55" s="42" t="e">
        <f t="shared" si="18"/>
        <v>#DIV/0!</v>
      </c>
      <c r="AM55" s="275">
        <f t="shared" si="19"/>
        <v>1</v>
      </c>
      <c r="AN55" s="182"/>
      <c r="AO55" s="356">
        <f t="shared" si="20"/>
        <v>0</v>
      </c>
      <c r="AP55" s="42">
        <f t="shared" si="21"/>
        <v>0</v>
      </c>
    </row>
    <row r="56" spans="1:42" s="49" customFormat="1" ht="215.25" customHeight="1" x14ac:dyDescent="0.25">
      <c r="A56" s="204" t="s">
        <v>187</v>
      </c>
      <c r="B56" s="670" t="s">
        <v>84</v>
      </c>
      <c r="C56" s="670"/>
      <c r="D56" s="202" t="s">
        <v>203</v>
      </c>
      <c r="E56" s="205" t="s">
        <v>158</v>
      </c>
      <c r="F56" s="864" t="s">
        <v>193</v>
      </c>
      <c r="G56" s="865"/>
      <c r="H56" s="867" t="str">
        <f>+Hoja1!H102</f>
        <v>Servicios profesionales de apoyo a la Oficina Asesora de Jurídica en materia relacionadas con las competencias a su cargo, con énfasis en gestión contractual</v>
      </c>
      <c r="I56" s="868"/>
      <c r="J56" s="869"/>
      <c r="K56" s="260">
        <f>+Hoja1!X102</f>
        <v>43845</v>
      </c>
      <c r="L56" s="260">
        <f>+Hoja1!AC102</f>
        <v>44175</v>
      </c>
      <c r="M56" s="333"/>
      <c r="N56" s="123">
        <f>+Hoja1!F102</f>
        <v>75735455</v>
      </c>
      <c r="O56" s="462"/>
      <c r="P56" s="803" t="s">
        <v>107</v>
      </c>
      <c r="Q56" s="804"/>
      <c r="R56" s="805"/>
      <c r="S56" s="93" t="s">
        <v>151</v>
      </c>
      <c r="T56" s="80" t="s">
        <v>58</v>
      </c>
      <c r="U56" s="294">
        <v>1</v>
      </c>
      <c r="V56" s="399">
        <v>1</v>
      </c>
      <c r="W56" s="399"/>
      <c r="X56" s="356">
        <f t="shared" si="11"/>
        <v>0</v>
      </c>
      <c r="Y56" s="42">
        <f t="shared" si="12"/>
        <v>0</v>
      </c>
      <c r="Z56" s="46"/>
      <c r="AA56" s="275"/>
      <c r="AB56" s="275"/>
      <c r="AC56" s="356" t="e">
        <f t="shared" si="13"/>
        <v>#DIV/0!</v>
      </c>
      <c r="AD56" s="42" t="e">
        <f t="shared" si="14"/>
        <v>#DIV/0!</v>
      </c>
      <c r="AE56" s="275"/>
      <c r="AF56" s="275"/>
      <c r="AG56" s="356" t="e">
        <f t="shared" si="15"/>
        <v>#DIV/0!</v>
      </c>
      <c r="AH56" s="42" t="e">
        <f t="shared" si="16"/>
        <v>#DIV/0!</v>
      </c>
      <c r="AI56" s="182"/>
      <c r="AJ56" s="182"/>
      <c r="AK56" s="356" t="e">
        <f t="shared" si="17"/>
        <v>#DIV/0!</v>
      </c>
      <c r="AL56" s="42" t="e">
        <f t="shared" si="18"/>
        <v>#DIV/0!</v>
      </c>
      <c r="AM56" s="275">
        <f t="shared" si="19"/>
        <v>1</v>
      </c>
      <c r="AN56" s="182"/>
      <c r="AO56" s="356">
        <f t="shared" si="20"/>
        <v>0</v>
      </c>
      <c r="AP56" s="42">
        <f t="shared" si="21"/>
        <v>0</v>
      </c>
    </row>
    <row r="57" spans="1:42" s="49" customFormat="1" ht="257.25" customHeight="1" x14ac:dyDescent="0.25">
      <c r="A57" s="204" t="s">
        <v>187</v>
      </c>
      <c r="B57" s="670" t="s">
        <v>84</v>
      </c>
      <c r="C57" s="670"/>
      <c r="D57" s="202" t="s">
        <v>203</v>
      </c>
      <c r="E57" s="205" t="s">
        <v>158</v>
      </c>
      <c r="F57" s="864" t="s">
        <v>193</v>
      </c>
      <c r="G57" s="865"/>
      <c r="H57" s="867" t="str">
        <f>+Hoja1!H104</f>
        <v>Servicios profesionales a la Oficina Asesora de Jurídica, en materias relacionadas con las competencias a su cargo en asuntos normativos y regulatorios.</v>
      </c>
      <c r="I57" s="868"/>
      <c r="J57" s="869"/>
      <c r="K57" s="260">
        <f>+Hoja1!X104</f>
        <v>43876</v>
      </c>
      <c r="L57" s="260">
        <f>+Hoja1!AC104</f>
        <v>44206</v>
      </c>
      <c r="M57" s="333"/>
      <c r="N57" s="123">
        <f>+Hoja1!F104</f>
        <v>83309000</v>
      </c>
      <c r="O57" s="462"/>
      <c r="P57" s="803" t="s">
        <v>107</v>
      </c>
      <c r="Q57" s="804"/>
      <c r="R57" s="805"/>
      <c r="S57" s="93" t="s">
        <v>151</v>
      </c>
      <c r="T57" s="80" t="s">
        <v>58</v>
      </c>
      <c r="U57" s="294">
        <v>1</v>
      </c>
      <c r="V57" s="399">
        <v>1</v>
      </c>
      <c r="W57" s="399"/>
      <c r="X57" s="356">
        <f t="shared" si="11"/>
        <v>0</v>
      </c>
      <c r="Y57" s="42">
        <f t="shared" si="12"/>
        <v>0</v>
      </c>
      <c r="Z57" s="46"/>
      <c r="AA57" s="275"/>
      <c r="AB57" s="275"/>
      <c r="AC57" s="356" t="e">
        <f t="shared" si="13"/>
        <v>#DIV/0!</v>
      </c>
      <c r="AD57" s="42" t="e">
        <f t="shared" si="14"/>
        <v>#DIV/0!</v>
      </c>
      <c r="AE57" s="275"/>
      <c r="AF57" s="275"/>
      <c r="AG57" s="356" t="e">
        <f t="shared" si="15"/>
        <v>#DIV/0!</v>
      </c>
      <c r="AH57" s="42" t="e">
        <f t="shared" si="16"/>
        <v>#DIV/0!</v>
      </c>
      <c r="AI57" s="182"/>
      <c r="AJ57" s="182"/>
      <c r="AK57" s="356" t="e">
        <f t="shared" si="17"/>
        <v>#DIV/0!</v>
      </c>
      <c r="AL57" s="42" t="e">
        <f t="shared" si="18"/>
        <v>#DIV/0!</v>
      </c>
      <c r="AM57" s="275">
        <f t="shared" si="19"/>
        <v>1</v>
      </c>
      <c r="AN57" s="182"/>
      <c r="AO57" s="356">
        <f t="shared" si="20"/>
        <v>0</v>
      </c>
      <c r="AP57" s="42">
        <f t="shared" si="21"/>
        <v>0</v>
      </c>
    </row>
    <row r="58" spans="1:42" s="49" customFormat="1" ht="257.25" customHeight="1" x14ac:dyDescent="0.25">
      <c r="A58" s="204" t="s">
        <v>187</v>
      </c>
      <c r="B58" s="670" t="s">
        <v>84</v>
      </c>
      <c r="C58" s="670"/>
      <c r="D58" s="202" t="s">
        <v>203</v>
      </c>
      <c r="E58" s="205" t="s">
        <v>158</v>
      </c>
      <c r="F58" s="864" t="s">
        <v>193</v>
      </c>
      <c r="G58" s="865"/>
      <c r="H58" s="867" t="str">
        <f>+Hoja1!H380</f>
        <v>Adición contrato No. 2 de 2019</v>
      </c>
      <c r="I58" s="868"/>
      <c r="J58" s="869"/>
      <c r="K58" s="425">
        <f>+Hoja1!X380</f>
        <v>43860</v>
      </c>
      <c r="L58" s="425" t="s">
        <v>680</v>
      </c>
      <c r="M58" s="201"/>
      <c r="N58" s="261">
        <f>+Hoja1!F380</f>
        <v>14706000</v>
      </c>
      <c r="O58" s="463"/>
      <c r="P58" s="803" t="s">
        <v>107</v>
      </c>
      <c r="Q58" s="804"/>
      <c r="R58" s="805"/>
      <c r="S58" s="93" t="s">
        <v>151</v>
      </c>
      <c r="T58" s="80" t="s">
        <v>58</v>
      </c>
      <c r="U58" s="294">
        <v>1</v>
      </c>
      <c r="V58" s="399">
        <v>1</v>
      </c>
      <c r="W58" s="399"/>
      <c r="X58" s="356">
        <f t="shared" si="11"/>
        <v>0</v>
      </c>
      <c r="Y58" s="42">
        <f t="shared" si="12"/>
        <v>0</v>
      </c>
      <c r="Z58" s="46"/>
      <c r="AA58" s="275"/>
      <c r="AB58" s="275"/>
      <c r="AC58" s="356" t="e">
        <f t="shared" si="13"/>
        <v>#DIV/0!</v>
      </c>
      <c r="AD58" s="42" t="e">
        <f t="shared" si="14"/>
        <v>#DIV/0!</v>
      </c>
      <c r="AE58" s="275"/>
      <c r="AF58" s="275"/>
      <c r="AG58" s="356" t="e">
        <f t="shared" si="15"/>
        <v>#DIV/0!</v>
      </c>
      <c r="AH58" s="42" t="e">
        <f t="shared" si="16"/>
        <v>#DIV/0!</v>
      </c>
      <c r="AI58" s="182"/>
      <c r="AJ58" s="182"/>
      <c r="AK58" s="356" t="e">
        <f t="shared" si="17"/>
        <v>#DIV/0!</v>
      </c>
      <c r="AL58" s="42" t="e">
        <f t="shared" si="18"/>
        <v>#DIV/0!</v>
      </c>
      <c r="AM58" s="275">
        <f t="shared" si="19"/>
        <v>1</v>
      </c>
      <c r="AN58" s="182"/>
      <c r="AO58" s="356">
        <f t="shared" si="20"/>
        <v>0</v>
      </c>
      <c r="AP58" s="42">
        <f t="shared" si="21"/>
        <v>0</v>
      </c>
    </row>
    <row r="59" spans="1:42" s="49" customFormat="1" ht="248.25" customHeight="1" x14ac:dyDescent="0.25">
      <c r="A59" s="204" t="s">
        <v>187</v>
      </c>
      <c r="B59" s="670" t="s">
        <v>84</v>
      </c>
      <c r="C59" s="670"/>
      <c r="D59" s="202" t="s">
        <v>91</v>
      </c>
      <c r="E59" s="205" t="s">
        <v>158</v>
      </c>
      <c r="F59" s="864" t="s">
        <v>201</v>
      </c>
      <c r="G59" s="865"/>
      <c r="H59" s="867" t="str">
        <f>+Hoja1!H381</f>
        <v>Adición contrato 33 de 2019</v>
      </c>
      <c r="I59" s="868"/>
      <c r="J59" s="869"/>
      <c r="K59" s="260">
        <f>+Hoja1!X381</f>
        <v>43860</v>
      </c>
      <c r="L59" s="260" t="s">
        <v>680</v>
      </c>
      <c r="M59" s="460"/>
      <c r="N59" s="461">
        <f>+Hoja1!F381</f>
        <v>14706000</v>
      </c>
      <c r="O59" s="464"/>
      <c r="P59" s="803" t="s">
        <v>107</v>
      </c>
      <c r="Q59" s="804"/>
      <c r="R59" s="805"/>
      <c r="S59" s="93" t="s">
        <v>151</v>
      </c>
      <c r="T59" s="80" t="s">
        <v>58</v>
      </c>
      <c r="U59" s="294">
        <v>1</v>
      </c>
      <c r="V59" s="399">
        <v>1</v>
      </c>
      <c r="W59" s="399"/>
      <c r="X59" s="356">
        <f t="shared" si="11"/>
        <v>0</v>
      </c>
      <c r="Y59" s="42">
        <f t="shared" si="12"/>
        <v>0</v>
      </c>
      <c r="Z59" s="46"/>
      <c r="AA59" s="275"/>
      <c r="AB59" s="275"/>
      <c r="AC59" s="356" t="e">
        <f t="shared" si="13"/>
        <v>#DIV/0!</v>
      </c>
      <c r="AD59" s="42" t="e">
        <f t="shared" si="14"/>
        <v>#DIV/0!</v>
      </c>
      <c r="AE59" s="275"/>
      <c r="AF59" s="275"/>
      <c r="AG59" s="356" t="e">
        <f t="shared" si="15"/>
        <v>#DIV/0!</v>
      </c>
      <c r="AH59" s="42" t="e">
        <f t="shared" si="16"/>
        <v>#DIV/0!</v>
      </c>
      <c r="AI59" s="182"/>
      <c r="AJ59" s="182"/>
      <c r="AK59" s="356" t="e">
        <f t="shared" si="17"/>
        <v>#DIV/0!</v>
      </c>
      <c r="AL59" s="42" t="e">
        <f t="shared" si="18"/>
        <v>#DIV/0!</v>
      </c>
      <c r="AM59" s="275">
        <f t="shared" si="19"/>
        <v>1</v>
      </c>
      <c r="AN59" s="182"/>
      <c r="AO59" s="356">
        <f t="shared" si="20"/>
        <v>0</v>
      </c>
      <c r="AP59" s="42">
        <f t="shared" si="21"/>
        <v>0</v>
      </c>
    </row>
    <row r="60" spans="1:42" s="49" customFormat="1" ht="360.75" customHeight="1" x14ac:dyDescent="0.25">
      <c r="A60" s="204" t="s">
        <v>187</v>
      </c>
      <c r="B60" s="670" t="s">
        <v>1131</v>
      </c>
      <c r="C60" s="670"/>
      <c r="D60" s="202" t="s">
        <v>91</v>
      </c>
      <c r="E60" s="205" t="s">
        <v>158</v>
      </c>
      <c r="F60" s="864" t="s">
        <v>201</v>
      </c>
      <c r="G60" s="865"/>
      <c r="H60" s="867" t="s">
        <v>1132</v>
      </c>
      <c r="I60" s="868"/>
      <c r="J60" s="869"/>
      <c r="K60" s="260"/>
      <c r="L60" s="260"/>
      <c r="M60" s="333"/>
      <c r="N60" s="262" t="s">
        <v>1120</v>
      </c>
      <c r="O60" s="262"/>
      <c r="P60" s="803" t="s">
        <v>1121</v>
      </c>
      <c r="Q60" s="804"/>
      <c r="R60" s="805"/>
      <c r="S60" s="93" t="s">
        <v>149</v>
      </c>
      <c r="T60" s="80" t="s">
        <v>58</v>
      </c>
      <c r="U60" s="294">
        <v>1</v>
      </c>
      <c r="V60" s="399">
        <v>1</v>
      </c>
      <c r="W60" s="399"/>
      <c r="X60" s="356">
        <f t="shared" si="11"/>
        <v>0</v>
      </c>
      <c r="Y60" s="42">
        <f t="shared" si="12"/>
        <v>0</v>
      </c>
      <c r="Z60" s="46"/>
      <c r="AA60" s="275"/>
      <c r="AB60" s="275"/>
      <c r="AC60" s="356" t="e">
        <f t="shared" si="13"/>
        <v>#DIV/0!</v>
      </c>
      <c r="AD60" s="42" t="e">
        <f t="shared" si="14"/>
        <v>#DIV/0!</v>
      </c>
      <c r="AE60" s="275"/>
      <c r="AF60" s="275"/>
      <c r="AG60" s="356" t="e">
        <f t="shared" si="15"/>
        <v>#DIV/0!</v>
      </c>
      <c r="AH60" s="42" t="e">
        <f t="shared" si="16"/>
        <v>#DIV/0!</v>
      </c>
      <c r="AI60" s="182"/>
      <c r="AJ60" s="182"/>
      <c r="AK60" s="356" t="e">
        <f t="shared" si="17"/>
        <v>#DIV/0!</v>
      </c>
      <c r="AL60" s="42" t="e">
        <f t="shared" si="18"/>
        <v>#DIV/0!</v>
      </c>
      <c r="AM60" s="275">
        <f t="shared" si="19"/>
        <v>1</v>
      </c>
      <c r="AN60" s="182"/>
      <c r="AO60" s="356">
        <f t="shared" si="20"/>
        <v>0</v>
      </c>
      <c r="AP60" s="42">
        <f t="shared" si="21"/>
        <v>0</v>
      </c>
    </row>
    <row r="61" spans="1:42" s="49" customFormat="1" ht="386.25" customHeight="1" x14ac:dyDescent="0.25">
      <c r="A61" s="204" t="s">
        <v>187</v>
      </c>
      <c r="B61" s="670" t="s">
        <v>1133</v>
      </c>
      <c r="C61" s="670"/>
      <c r="D61" s="202" t="s">
        <v>91</v>
      </c>
      <c r="E61" s="205" t="s">
        <v>158</v>
      </c>
      <c r="F61" s="864" t="s">
        <v>201</v>
      </c>
      <c r="G61" s="865"/>
      <c r="H61" s="867" t="s">
        <v>1134</v>
      </c>
      <c r="I61" s="868"/>
      <c r="J61" s="869"/>
      <c r="K61" s="260"/>
      <c r="L61" s="260"/>
      <c r="M61" s="333"/>
      <c r="N61" s="262" t="s">
        <v>1135</v>
      </c>
      <c r="O61" s="262"/>
      <c r="P61" s="803" t="s">
        <v>1295</v>
      </c>
      <c r="Q61" s="804"/>
      <c r="R61" s="805"/>
      <c r="S61" s="93" t="s">
        <v>149</v>
      </c>
      <c r="T61" s="80" t="s">
        <v>58</v>
      </c>
      <c r="U61" s="294">
        <v>1</v>
      </c>
      <c r="V61" s="399">
        <v>1</v>
      </c>
      <c r="W61" s="399"/>
      <c r="X61" s="356">
        <f t="shared" si="11"/>
        <v>0</v>
      </c>
      <c r="Y61" s="42">
        <f t="shared" si="12"/>
        <v>0</v>
      </c>
      <c r="Z61" s="46"/>
      <c r="AA61" s="275"/>
      <c r="AB61" s="275"/>
      <c r="AC61" s="356" t="e">
        <f t="shared" si="13"/>
        <v>#DIV/0!</v>
      </c>
      <c r="AD61" s="42" t="e">
        <f t="shared" si="14"/>
        <v>#DIV/0!</v>
      </c>
      <c r="AE61" s="275"/>
      <c r="AF61" s="275"/>
      <c r="AG61" s="356" t="e">
        <f t="shared" si="15"/>
        <v>#DIV/0!</v>
      </c>
      <c r="AH61" s="42" t="e">
        <f t="shared" si="16"/>
        <v>#DIV/0!</v>
      </c>
      <c r="AI61" s="182"/>
      <c r="AJ61" s="182"/>
      <c r="AK61" s="356" t="e">
        <f t="shared" si="17"/>
        <v>#DIV/0!</v>
      </c>
      <c r="AL61" s="42" t="e">
        <f t="shared" si="18"/>
        <v>#DIV/0!</v>
      </c>
      <c r="AM61" s="275">
        <f t="shared" si="19"/>
        <v>1</v>
      </c>
      <c r="AN61" s="182"/>
      <c r="AO61" s="356">
        <f t="shared" si="20"/>
        <v>0</v>
      </c>
      <c r="AP61" s="42">
        <f t="shared" si="21"/>
        <v>0</v>
      </c>
    </row>
    <row r="62" spans="1:42" s="49" customFormat="1" ht="406.5" customHeight="1" x14ac:dyDescent="0.25">
      <c r="A62" s="204" t="s">
        <v>187</v>
      </c>
      <c r="B62" s="670" t="s">
        <v>1136</v>
      </c>
      <c r="C62" s="670"/>
      <c r="D62" s="202" t="s">
        <v>91</v>
      </c>
      <c r="E62" s="205" t="s">
        <v>158</v>
      </c>
      <c r="F62" s="864" t="s">
        <v>201</v>
      </c>
      <c r="G62" s="865"/>
      <c r="H62" s="867" t="s">
        <v>1137</v>
      </c>
      <c r="I62" s="868"/>
      <c r="J62" s="869"/>
      <c r="K62" s="260"/>
      <c r="L62" s="260"/>
      <c r="M62" s="333"/>
      <c r="N62" s="262" t="s">
        <v>1135</v>
      </c>
      <c r="O62" s="262"/>
      <c r="P62" s="803" t="s">
        <v>1138</v>
      </c>
      <c r="Q62" s="804"/>
      <c r="R62" s="805"/>
      <c r="S62" s="93" t="s">
        <v>149</v>
      </c>
      <c r="T62" s="80" t="s">
        <v>58</v>
      </c>
      <c r="U62" s="294">
        <v>1</v>
      </c>
      <c r="V62" s="399">
        <v>1</v>
      </c>
      <c r="W62" s="399"/>
      <c r="X62" s="356">
        <f t="shared" si="11"/>
        <v>0</v>
      </c>
      <c r="Y62" s="42">
        <f t="shared" si="12"/>
        <v>0</v>
      </c>
      <c r="Z62" s="46"/>
      <c r="AA62" s="275"/>
      <c r="AB62" s="275"/>
      <c r="AC62" s="356" t="e">
        <f t="shared" si="13"/>
        <v>#DIV/0!</v>
      </c>
      <c r="AD62" s="42" t="e">
        <f t="shared" si="14"/>
        <v>#DIV/0!</v>
      </c>
      <c r="AE62" s="275"/>
      <c r="AF62" s="275"/>
      <c r="AG62" s="356" t="e">
        <f t="shared" si="15"/>
        <v>#DIV/0!</v>
      </c>
      <c r="AH62" s="42" t="e">
        <f t="shared" si="16"/>
        <v>#DIV/0!</v>
      </c>
      <c r="AI62" s="182"/>
      <c r="AJ62" s="182"/>
      <c r="AK62" s="356" t="e">
        <f t="shared" si="17"/>
        <v>#DIV/0!</v>
      </c>
      <c r="AL62" s="42" t="e">
        <f t="shared" si="18"/>
        <v>#DIV/0!</v>
      </c>
      <c r="AM62" s="275">
        <f t="shared" si="19"/>
        <v>1</v>
      </c>
      <c r="AN62" s="182"/>
      <c r="AO62" s="356">
        <f t="shared" si="20"/>
        <v>0</v>
      </c>
      <c r="AP62" s="42">
        <f t="shared" si="21"/>
        <v>0</v>
      </c>
    </row>
    <row r="63" spans="1:42" s="15" customFormat="1" ht="69" customHeight="1" x14ac:dyDescent="0.25">
      <c r="A63" s="21"/>
      <c r="B63" s="21"/>
      <c r="C63" s="21"/>
      <c r="D63" s="21"/>
      <c r="E63" s="21"/>
      <c r="F63" s="21"/>
      <c r="G63" s="21"/>
      <c r="H63" s="21"/>
      <c r="I63" s="21"/>
      <c r="J63" s="21"/>
      <c r="K63" s="21"/>
      <c r="L63" s="21"/>
      <c r="M63" s="21"/>
      <c r="N63" s="21"/>
      <c r="O63" s="12"/>
      <c r="P63" s="22"/>
      <c r="Q63" s="22"/>
      <c r="R63" s="22"/>
      <c r="S63" s="89"/>
      <c r="T63" s="22"/>
      <c r="U63" s="13"/>
    </row>
    <row r="64" spans="1:42" ht="101.25" customHeight="1" x14ac:dyDescent="0.25">
      <c r="A64" s="596" t="s">
        <v>143</v>
      </c>
      <c r="B64" s="596"/>
      <c r="C64" s="596"/>
      <c r="D64" s="596"/>
      <c r="E64" s="596"/>
      <c r="F64" s="596"/>
      <c r="G64" s="596"/>
      <c r="H64" s="596"/>
      <c r="I64" s="596"/>
      <c r="J64" s="596"/>
      <c r="K64" s="596"/>
      <c r="L64" s="596"/>
      <c r="M64" s="596"/>
      <c r="N64" s="596"/>
      <c r="O64" s="596"/>
      <c r="P64" s="596"/>
      <c r="Q64" s="596"/>
      <c r="R64" s="596"/>
      <c r="S64" s="596"/>
      <c r="T64" s="596"/>
      <c r="U64" s="596"/>
    </row>
    <row r="65" spans="1:53" ht="39.75" customHeight="1" x14ac:dyDescent="0.25">
      <c r="E65" s="30"/>
      <c r="F65" s="30"/>
      <c r="G65" s="30"/>
      <c r="H65" s="30"/>
      <c r="I65" s="30"/>
      <c r="J65" s="30"/>
      <c r="K65" s="30"/>
      <c r="L65" s="30"/>
      <c r="M65" s="30"/>
      <c r="N65" s="30"/>
      <c r="O65" s="30"/>
      <c r="P65" s="30"/>
      <c r="Q65" s="30"/>
      <c r="R65" s="30"/>
      <c r="S65" s="30"/>
      <c r="T65" s="30"/>
      <c r="U65" s="30"/>
    </row>
    <row r="66" spans="1:53" ht="66" customHeight="1" x14ac:dyDescent="0.25">
      <c r="A66" s="851" t="s">
        <v>1309</v>
      </c>
      <c r="B66" s="851"/>
      <c r="C66" s="851"/>
      <c r="D66" s="852"/>
      <c r="E66" s="715" t="s">
        <v>1296</v>
      </c>
      <c r="F66" s="715"/>
      <c r="G66" s="715"/>
      <c r="H66" s="715"/>
      <c r="I66" s="715"/>
      <c r="J66" s="715"/>
      <c r="K66" s="592"/>
      <c r="L66" s="592"/>
      <c r="M66" s="592"/>
      <c r="N66" s="592"/>
      <c r="O66" s="592"/>
      <c r="P66" s="592"/>
      <c r="Q66" s="246"/>
      <c r="R66" s="246"/>
      <c r="S66" s="246"/>
      <c r="T66" s="246"/>
      <c r="U66" s="246"/>
    </row>
    <row r="67" spans="1:53" ht="62.25" customHeight="1" x14ac:dyDescent="0.25">
      <c r="A67" s="851"/>
      <c r="B67" s="851"/>
      <c r="C67" s="851"/>
      <c r="D67" s="852"/>
      <c r="E67" s="591" t="s">
        <v>29</v>
      </c>
      <c r="F67" s="591"/>
      <c r="G67" s="591" t="s">
        <v>30</v>
      </c>
      <c r="H67" s="591"/>
      <c r="I67" s="244" t="s">
        <v>9</v>
      </c>
      <c r="J67" s="244" t="s">
        <v>10</v>
      </c>
      <c r="K67" s="162"/>
      <c r="L67" s="162"/>
      <c r="M67" s="162"/>
      <c r="N67" s="162"/>
      <c r="O67" s="162"/>
      <c r="P67" s="162"/>
    </row>
    <row r="68" spans="1:53" ht="59.25" customHeight="1" x14ac:dyDescent="0.25">
      <c r="A68" s="902" t="s">
        <v>618</v>
      </c>
      <c r="B68" s="902"/>
      <c r="C68" s="902"/>
      <c r="D68" s="902"/>
      <c r="E68" s="903">
        <f>E74</f>
        <v>243560000</v>
      </c>
      <c r="F68" s="903"/>
      <c r="G68" s="903">
        <f>G74</f>
        <v>0</v>
      </c>
      <c r="H68" s="903"/>
      <c r="I68" s="904">
        <f>G68/E68</f>
        <v>0</v>
      </c>
      <c r="J68" s="598">
        <f>I68</f>
        <v>0</v>
      </c>
      <c r="K68" s="246"/>
      <c r="L68" s="246"/>
      <c r="M68" s="246"/>
      <c r="N68" s="246"/>
      <c r="O68" s="246"/>
      <c r="P68" s="162"/>
    </row>
    <row r="69" spans="1:53" ht="59.25" customHeight="1" x14ac:dyDescent="0.25">
      <c r="A69" s="902"/>
      <c r="B69" s="902"/>
      <c r="C69" s="902"/>
      <c r="D69" s="902"/>
      <c r="E69" s="903"/>
      <c r="F69" s="903"/>
      <c r="G69" s="903"/>
      <c r="H69" s="903"/>
      <c r="I69" s="904"/>
      <c r="J69" s="598"/>
      <c r="K69" s="162"/>
      <c r="L69" s="162"/>
      <c r="M69" s="162"/>
      <c r="N69" s="162"/>
      <c r="O69" s="162"/>
      <c r="P69" s="162"/>
      <c r="AL69" s="742" t="s">
        <v>1283</v>
      </c>
      <c r="AM69" s="742"/>
      <c r="AN69" s="742"/>
      <c r="AO69" s="742"/>
      <c r="AP69" s="742"/>
      <c r="AQ69" s="742"/>
      <c r="AR69" s="742"/>
      <c r="AS69" s="742"/>
      <c r="AT69" s="742"/>
      <c r="AU69" s="742"/>
      <c r="AV69" s="742"/>
      <c r="AW69" s="742"/>
      <c r="AX69" s="742"/>
      <c r="AY69" s="742"/>
      <c r="AZ69" s="742"/>
      <c r="BA69" s="742"/>
    </row>
    <row r="70" spans="1:53" ht="59.25" customHeight="1" x14ac:dyDescent="0.25">
      <c r="A70" s="902"/>
      <c r="B70" s="902"/>
      <c r="C70" s="902"/>
      <c r="D70" s="902"/>
      <c r="E70" s="903"/>
      <c r="F70" s="903"/>
      <c r="G70" s="903"/>
      <c r="H70" s="903"/>
      <c r="I70" s="904"/>
      <c r="J70" s="598"/>
      <c r="K70" s="162"/>
      <c r="L70" s="162"/>
      <c r="M70" s="162"/>
      <c r="N70" s="162"/>
      <c r="O70" s="162"/>
      <c r="P70" s="162"/>
      <c r="Q70" s="619">
        <v>2016</v>
      </c>
      <c r="R70" s="619"/>
      <c r="S70" s="619"/>
      <c r="T70" s="619"/>
      <c r="U70" s="619">
        <v>2017</v>
      </c>
      <c r="V70" s="619"/>
      <c r="W70" s="619"/>
      <c r="X70" s="619"/>
      <c r="Y70" s="619">
        <v>2018</v>
      </c>
      <c r="Z70" s="619"/>
      <c r="AA70" s="619"/>
      <c r="AB70" s="619"/>
      <c r="AC70" s="619">
        <v>2019</v>
      </c>
      <c r="AD70" s="619"/>
      <c r="AE70" s="619"/>
      <c r="AF70" s="619"/>
      <c r="AG70" s="619">
        <v>2020</v>
      </c>
      <c r="AH70" s="619"/>
      <c r="AI70" s="619"/>
      <c r="AJ70" s="619"/>
      <c r="AL70" s="742"/>
      <c r="AM70" s="742"/>
      <c r="AN70" s="742"/>
      <c r="AO70" s="742"/>
      <c r="AP70" s="742"/>
      <c r="AQ70" s="742"/>
      <c r="AR70" s="742"/>
      <c r="AS70" s="742"/>
      <c r="AT70" s="742"/>
      <c r="AU70" s="742"/>
      <c r="AV70" s="742"/>
      <c r="AW70" s="742"/>
      <c r="AX70" s="742"/>
      <c r="AY70" s="742"/>
      <c r="AZ70" s="742"/>
      <c r="BA70" s="742"/>
    </row>
    <row r="71" spans="1:53" ht="74.25" customHeight="1" x14ac:dyDescent="0.25">
      <c r="A71" s="902"/>
      <c r="B71" s="902"/>
      <c r="C71" s="902"/>
      <c r="D71" s="902"/>
      <c r="E71" s="903"/>
      <c r="F71" s="903"/>
      <c r="G71" s="903"/>
      <c r="H71" s="903"/>
      <c r="I71" s="904"/>
      <c r="J71" s="598"/>
      <c r="K71" s="246"/>
      <c r="L71" s="246"/>
      <c r="M71" s="246"/>
      <c r="N71" s="246"/>
      <c r="O71" s="246"/>
      <c r="P71" s="246"/>
      <c r="Q71" s="619"/>
      <c r="R71" s="619"/>
      <c r="S71" s="619"/>
      <c r="T71" s="619"/>
      <c r="U71" s="619"/>
      <c r="V71" s="619"/>
      <c r="W71" s="619"/>
      <c r="X71" s="619"/>
      <c r="Y71" s="619"/>
      <c r="Z71" s="619"/>
      <c r="AA71" s="619"/>
      <c r="AB71" s="619"/>
      <c r="AC71" s="619"/>
      <c r="AD71" s="619"/>
      <c r="AE71" s="619"/>
      <c r="AF71" s="619"/>
      <c r="AG71" s="619"/>
      <c r="AH71" s="619"/>
      <c r="AI71" s="619"/>
      <c r="AJ71" s="619"/>
      <c r="AL71" s="590" t="s">
        <v>1284</v>
      </c>
      <c r="AM71" s="590"/>
      <c r="AN71" s="590"/>
      <c r="AO71" s="590"/>
      <c r="AP71" s="590" t="s">
        <v>1285</v>
      </c>
      <c r="AQ71" s="590"/>
      <c r="AR71" s="590"/>
      <c r="AS71" s="590"/>
      <c r="AT71" s="590" t="s">
        <v>1286</v>
      </c>
      <c r="AU71" s="590"/>
      <c r="AV71" s="590"/>
      <c r="AW71" s="590"/>
      <c r="AX71" s="590" t="s">
        <v>1287</v>
      </c>
      <c r="AY71" s="590"/>
      <c r="AZ71" s="590"/>
      <c r="BA71" s="590"/>
    </row>
    <row r="72" spans="1:53" ht="110.25" customHeight="1" x14ac:dyDescent="0.25">
      <c r="A72" s="591" t="s">
        <v>27</v>
      </c>
      <c r="B72" s="591"/>
      <c r="C72" s="591"/>
      <c r="D72" s="244" t="s">
        <v>147</v>
      </c>
      <c r="E72" s="244" t="s">
        <v>29</v>
      </c>
      <c r="F72" s="267" t="s">
        <v>833</v>
      </c>
      <c r="G72" s="591" t="s">
        <v>30</v>
      </c>
      <c r="H72" s="591"/>
      <c r="I72" s="244" t="s">
        <v>31</v>
      </c>
      <c r="J72" s="43" t="s">
        <v>10</v>
      </c>
      <c r="K72" s="591" t="s">
        <v>32</v>
      </c>
      <c r="L72" s="591"/>
      <c r="M72" s="591"/>
      <c r="N72" s="591"/>
      <c r="O72" s="258" t="s">
        <v>7</v>
      </c>
      <c r="P72" s="272" t="s">
        <v>836</v>
      </c>
      <c r="Q72" s="159" t="s">
        <v>11</v>
      </c>
      <c r="R72" s="159" t="s">
        <v>12</v>
      </c>
      <c r="S72" s="39" t="s">
        <v>9</v>
      </c>
      <c r="T72" s="166" t="s">
        <v>10</v>
      </c>
      <c r="U72" s="159" t="s">
        <v>11</v>
      </c>
      <c r="V72" s="159" t="s">
        <v>12</v>
      </c>
      <c r="W72" s="169" t="s">
        <v>9</v>
      </c>
      <c r="X72" s="166" t="s">
        <v>10</v>
      </c>
      <c r="Y72" s="159" t="s">
        <v>11</v>
      </c>
      <c r="Z72" s="159" t="s">
        <v>12</v>
      </c>
      <c r="AA72" s="39" t="s">
        <v>9</v>
      </c>
      <c r="AB72" s="166" t="s">
        <v>10</v>
      </c>
      <c r="AC72" s="159" t="s">
        <v>11</v>
      </c>
      <c r="AD72" s="159" t="s">
        <v>12</v>
      </c>
      <c r="AE72" s="169" t="s">
        <v>9</v>
      </c>
      <c r="AF72" s="166" t="s">
        <v>10</v>
      </c>
      <c r="AG72" s="159" t="s">
        <v>11</v>
      </c>
      <c r="AH72" s="159" t="s">
        <v>12</v>
      </c>
      <c r="AI72" s="169" t="s">
        <v>9</v>
      </c>
      <c r="AJ72" s="166" t="s">
        <v>10</v>
      </c>
      <c r="AL72" s="353" t="s">
        <v>13</v>
      </c>
      <c r="AM72" s="353" t="s">
        <v>14</v>
      </c>
      <c r="AN72" s="165" t="s">
        <v>9</v>
      </c>
      <c r="AO72" s="354" t="s">
        <v>10</v>
      </c>
      <c r="AP72" s="353" t="s">
        <v>13</v>
      </c>
      <c r="AQ72" s="353" t="s">
        <v>14</v>
      </c>
      <c r="AR72" s="165" t="s">
        <v>9</v>
      </c>
      <c r="AS72" s="354" t="s">
        <v>10</v>
      </c>
      <c r="AT72" s="353" t="s">
        <v>13</v>
      </c>
      <c r="AU72" s="353" t="s">
        <v>14</v>
      </c>
      <c r="AV72" s="165" t="s">
        <v>9</v>
      </c>
      <c r="AW72" s="354" t="s">
        <v>10</v>
      </c>
      <c r="AX72" s="353" t="s">
        <v>13</v>
      </c>
      <c r="AY72" s="353" t="s">
        <v>14</v>
      </c>
      <c r="AZ72" s="165" t="s">
        <v>9</v>
      </c>
      <c r="BA72" s="354" t="s">
        <v>10</v>
      </c>
    </row>
    <row r="73" spans="1:53" ht="407.25" customHeight="1" x14ac:dyDescent="0.25">
      <c r="A73" s="245" t="s">
        <v>33</v>
      </c>
      <c r="B73" s="648" t="s">
        <v>196</v>
      </c>
      <c r="C73" s="648"/>
      <c r="D73" s="253" t="s">
        <v>200</v>
      </c>
      <c r="E73" s="37">
        <v>243560000</v>
      </c>
      <c r="F73" s="36">
        <f>+E73/'FUENTES '!$L$14</f>
        <v>0.14114887160877029</v>
      </c>
      <c r="G73" s="615"/>
      <c r="H73" s="615"/>
      <c r="I73" s="36">
        <f>G73/E73</f>
        <v>0</v>
      </c>
      <c r="J73" s="249">
        <f>I73</f>
        <v>0</v>
      </c>
      <c r="K73" s="863" t="s">
        <v>225</v>
      </c>
      <c r="L73" s="863"/>
      <c r="M73" s="863"/>
      <c r="N73" s="863"/>
      <c r="O73" s="80" t="s">
        <v>110</v>
      </c>
      <c r="P73" s="105">
        <v>10</v>
      </c>
      <c r="Q73" s="283">
        <v>1</v>
      </c>
      <c r="R73" s="283">
        <v>1</v>
      </c>
      <c r="S73" s="255">
        <f>+R73/Q73</f>
        <v>1</v>
      </c>
      <c r="T73" s="53">
        <f>+S73</f>
        <v>1</v>
      </c>
      <c r="U73" s="283">
        <v>3</v>
      </c>
      <c r="V73" s="283">
        <v>3</v>
      </c>
      <c r="W73" s="255">
        <v>0</v>
      </c>
      <c r="X73" s="53">
        <f>+W73</f>
        <v>0</v>
      </c>
      <c r="Y73" s="283">
        <v>3</v>
      </c>
      <c r="Z73" s="283">
        <v>3</v>
      </c>
      <c r="AA73" s="359">
        <f>+Z73/Y73</f>
        <v>1</v>
      </c>
      <c r="AB73" s="53">
        <f>+AA73</f>
        <v>1</v>
      </c>
      <c r="AC73" s="283">
        <v>3</v>
      </c>
      <c r="AD73" s="283">
        <v>3</v>
      </c>
      <c r="AE73" s="359">
        <f>+AD73/AC73</f>
        <v>1</v>
      </c>
      <c r="AF73" s="53">
        <f>+AE73</f>
        <v>1</v>
      </c>
      <c r="AG73" s="283">
        <v>0</v>
      </c>
      <c r="AH73" s="283"/>
      <c r="AI73" s="359" t="e">
        <f>+AH73/AG73</f>
        <v>#DIV/0!</v>
      </c>
      <c r="AJ73" s="53" t="e">
        <f>+AI73</f>
        <v>#DIV/0!</v>
      </c>
      <c r="AL73" s="182"/>
      <c r="AM73" s="182"/>
      <c r="AN73" s="359" t="e">
        <f>+AM73/AL73</f>
        <v>#DIV/0!</v>
      </c>
      <c r="AO73" s="42" t="e">
        <f>AN73</f>
        <v>#DIV/0!</v>
      </c>
      <c r="AP73" s="364">
        <f>+AG73</f>
        <v>0</v>
      </c>
      <c r="AQ73" s="182"/>
      <c r="AR73" s="359" t="e">
        <f>+AQ73/AP73</f>
        <v>#DIV/0!</v>
      </c>
      <c r="AS73" s="42" t="e">
        <f>AR73</f>
        <v>#DIV/0!</v>
      </c>
      <c r="AT73" s="182"/>
      <c r="AU73" s="182"/>
      <c r="AV73" s="359" t="e">
        <f>+AU73/AT73</f>
        <v>#DIV/0!</v>
      </c>
      <c r="AW73" s="42" t="e">
        <f>AV73</f>
        <v>#DIV/0!</v>
      </c>
      <c r="AX73" s="364"/>
      <c r="AY73" s="182"/>
      <c r="AZ73" s="359" t="e">
        <f>+AY73/AX73</f>
        <v>#DIV/0!</v>
      </c>
      <c r="BA73" s="42" t="e">
        <f>AZ73</f>
        <v>#DIV/0!</v>
      </c>
    </row>
    <row r="74" spans="1:53" ht="144.75" customHeight="1" x14ac:dyDescent="0.25">
      <c r="A74" s="620" t="s">
        <v>34</v>
      </c>
      <c r="B74" s="620"/>
      <c r="C74" s="620"/>
      <c r="D74" s="243"/>
      <c r="E74" s="99">
        <f>SUM(E73:E73)</f>
        <v>243560000</v>
      </c>
      <c r="F74" s="334">
        <f>SUM(F73:F73)</f>
        <v>0.14114887160877029</v>
      </c>
      <c r="G74" s="866">
        <f>G73</f>
        <v>0</v>
      </c>
      <c r="H74" s="866"/>
      <c r="I74" s="100">
        <f>G74/E74</f>
        <v>0</v>
      </c>
      <c r="J74" s="249">
        <f>I74</f>
        <v>0</v>
      </c>
      <c r="K74" s="600"/>
      <c r="L74" s="600"/>
      <c r="M74" s="600"/>
      <c r="N74" s="600"/>
      <c r="O74" s="144"/>
      <c r="P74" s="74"/>
      <c r="Q74" s="74"/>
      <c r="R74" s="74"/>
      <c r="S74" s="46"/>
    </row>
    <row r="75" spans="1:53" ht="99" customHeight="1" x14ac:dyDescent="0.25"/>
    <row r="76" spans="1:53" ht="126" customHeight="1" thickBot="1" x14ac:dyDescent="0.3"/>
    <row r="77" spans="1:53" ht="93.75" thickTop="1" thickBot="1" x14ac:dyDescent="0.3">
      <c r="A77" s="636" t="s">
        <v>35</v>
      </c>
      <c r="B77" s="636"/>
      <c r="C77" s="637">
        <v>43860</v>
      </c>
      <c r="D77" s="637"/>
      <c r="E77" s="157" t="s">
        <v>595</v>
      </c>
      <c r="F77" s="52"/>
      <c r="G77" s="638" t="s">
        <v>37</v>
      </c>
      <c r="H77" s="639"/>
      <c r="I77" s="44"/>
      <c r="J77" s="640" t="s">
        <v>38</v>
      </c>
      <c r="K77" s="641"/>
      <c r="L77" s="44"/>
      <c r="M77" s="640" t="s">
        <v>39</v>
      </c>
      <c r="N77" s="641"/>
      <c r="O77" s="158"/>
      <c r="P77" s="642" t="s">
        <v>40</v>
      </c>
      <c r="Q77" s="643"/>
      <c r="R77" s="643"/>
    </row>
    <row r="78" spans="1:53" ht="13.5" thickTop="1" x14ac:dyDescent="0.25"/>
  </sheetData>
  <autoFilter ref="A48:AP62" xr:uid="{00000000-0009-0000-0000-000004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39">
    <mergeCell ref="K72:N72"/>
    <mergeCell ref="A68:D71"/>
    <mergeCell ref="E68:F71"/>
    <mergeCell ref="G68:H71"/>
    <mergeCell ref="I68:I71"/>
    <mergeCell ref="J68:J71"/>
    <mergeCell ref="B54:C54"/>
    <mergeCell ref="F54:G54"/>
    <mergeCell ref="H54:J54"/>
    <mergeCell ref="E66:J66"/>
    <mergeCell ref="A72:C72"/>
    <mergeCell ref="G72:H72"/>
    <mergeCell ref="P54:R54"/>
    <mergeCell ref="B58:C58"/>
    <mergeCell ref="F58:G58"/>
    <mergeCell ref="H58:J58"/>
    <mergeCell ref="P58:R58"/>
    <mergeCell ref="G67:H67"/>
    <mergeCell ref="A64:U64"/>
    <mergeCell ref="F55:G55"/>
    <mergeCell ref="F56:G56"/>
    <mergeCell ref="H61:J61"/>
    <mergeCell ref="P61:R61"/>
    <mergeCell ref="B62:C62"/>
    <mergeCell ref="H62:J62"/>
    <mergeCell ref="P62:R62"/>
    <mergeCell ref="F61:G61"/>
    <mergeCell ref="F62:G62"/>
    <mergeCell ref="A66:D67"/>
    <mergeCell ref="E67:F67"/>
    <mergeCell ref="H55:J55"/>
    <mergeCell ref="H56:J56"/>
    <mergeCell ref="H57:J57"/>
    <mergeCell ref="P60:R60"/>
    <mergeCell ref="B61:C61"/>
    <mergeCell ref="F60:G60"/>
    <mergeCell ref="P39:R39"/>
    <mergeCell ref="P37:R37"/>
    <mergeCell ref="P42:R42"/>
    <mergeCell ref="P40:R40"/>
    <mergeCell ref="P41:R41"/>
    <mergeCell ref="E41:H41"/>
    <mergeCell ref="E42:H42"/>
    <mergeCell ref="E37:H37"/>
    <mergeCell ref="B53:C53"/>
    <mergeCell ref="K48:K49"/>
    <mergeCell ref="P48:R49"/>
    <mergeCell ref="F53:G53"/>
    <mergeCell ref="P50:R50"/>
    <mergeCell ref="P51:R51"/>
    <mergeCell ref="P52:R52"/>
    <mergeCell ref="P53:R53"/>
    <mergeCell ref="H50:J50"/>
    <mergeCell ref="H51:J51"/>
    <mergeCell ref="H52:J52"/>
    <mergeCell ref="H53:J53"/>
    <mergeCell ref="K38:N38"/>
    <mergeCell ref="P38:R38"/>
    <mergeCell ref="N48:N49"/>
    <mergeCell ref="A46:Y46"/>
    <mergeCell ref="A3:U3"/>
    <mergeCell ref="A5:U5"/>
    <mergeCell ref="A6:B6"/>
    <mergeCell ref="A8:B8"/>
    <mergeCell ref="C8:U8"/>
    <mergeCell ref="C6:U6"/>
    <mergeCell ref="P43:S43"/>
    <mergeCell ref="O48:O49"/>
    <mergeCell ref="I41:J41"/>
    <mergeCell ref="I42:J42"/>
    <mergeCell ref="E39:H39"/>
    <mergeCell ref="E40:H40"/>
    <mergeCell ref="K39:N39"/>
    <mergeCell ref="K40:N40"/>
    <mergeCell ref="K41:N41"/>
    <mergeCell ref="K42:N42"/>
    <mergeCell ref="E38:H38"/>
    <mergeCell ref="C43:F43"/>
    <mergeCell ref="G43:I43"/>
    <mergeCell ref="J43:L43"/>
    <mergeCell ref="B37:C37"/>
    <mergeCell ref="B38:C38"/>
    <mergeCell ref="B39:C39"/>
    <mergeCell ref="K37:N37"/>
    <mergeCell ref="A13:Y13"/>
    <mergeCell ref="A15:C16"/>
    <mergeCell ref="D15:E16"/>
    <mergeCell ref="F15:H16"/>
    <mergeCell ref="I15:I16"/>
    <mergeCell ref="V15:Y15"/>
    <mergeCell ref="X18:X19"/>
    <mergeCell ref="Y18:Y19"/>
    <mergeCell ref="C9:U9"/>
    <mergeCell ref="C10:U10"/>
    <mergeCell ref="J17:O17"/>
    <mergeCell ref="P17:S17"/>
    <mergeCell ref="U15:U16"/>
    <mergeCell ref="J15:O16"/>
    <mergeCell ref="P15:S16"/>
    <mergeCell ref="T15:T16"/>
    <mergeCell ref="A17:C19"/>
    <mergeCell ref="D17:E19"/>
    <mergeCell ref="P24:R25"/>
    <mergeCell ref="S24:S25"/>
    <mergeCell ref="T24:T25"/>
    <mergeCell ref="U24:U25"/>
    <mergeCell ref="V18:V19"/>
    <mergeCell ref="W18:W19"/>
    <mergeCell ref="V24:Y24"/>
    <mergeCell ref="A22:Y22"/>
    <mergeCell ref="I18:I19"/>
    <mergeCell ref="J18:O19"/>
    <mergeCell ref="P18:S19"/>
    <mergeCell ref="T18:T19"/>
    <mergeCell ref="U18:U19"/>
    <mergeCell ref="A24:H25"/>
    <mergeCell ref="I24:N25"/>
    <mergeCell ref="O24:O25"/>
    <mergeCell ref="F17:H19"/>
    <mergeCell ref="A26:H26"/>
    <mergeCell ref="I26:N26"/>
    <mergeCell ref="P26:R26"/>
    <mergeCell ref="O35:O36"/>
    <mergeCell ref="P35:R36"/>
    <mergeCell ref="S35:S36"/>
    <mergeCell ref="C31:Y31"/>
    <mergeCell ref="C32:Y32"/>
    <mergeCell ref="A29:Y29"/>
    <mergeCell ref="A31:B31"/>
    <mergeCell ref="A32:B32"/>
    <mergeCell ref="I35:J36"/>
    <mergeCell ref="V35:Y35"/>
    <mergeCell ref="U35:U36"/>
    <mergeCell ref="A33:B33"/>
    <mergeCell ref="T35:T36"/>
    <mergeCell ref="A35:A36"/>
    <mergeCell ref="D35:D36"/>
    <mergeCell ref="K35:N36"/>
    <mergeCell ref="C33:Y33"/>
    <mergeCell ref="B35:C36"/>
    <mergeCell ref="E35:H36"/>
    <mergeCell ref="B50:C50"/>
    <mergeCell ref="B51:C51"/>
    <mergeCell ref="B52:C52"/>
    <mergeCell ref="B40:C40"/>
    <mergeCell ref="B41:C41"/>
    <mergeCell ref="B42:C42"/>
    <mergeCell ref="A43:B43"/>
    <mergeCell ref="A48:A49"/>
    <mergeCell ref="F50:G50"/>
    <mergeCell ref="F51:G51"/>
    <mergeCell ref="F52:G52"/>
    <mergeCell ref="F48:G49"/>
    <mergeCell ref="L48:L49"/>
    <mergeCell ref="M48:M49"/>
    <mergeCell ref="H48:J49"/>
    <mergeCell ref="U48:U49"/>
    <mergeCell ref="S48:S49"/>
    <mergeCell ref="T48:T49"/>
    <mergeCell ref="C77:D77"/>
    <mergeCell ref="G77:H77"/>
    <mergeCell ref="J77:K77"/>
    <mergeCell ref="F57:G57"/>
    <mergeCell ref="F59:G59"/>
    <mergeCell ref="A74:C74"/>
    <mergeCell ref="G74:H74"/>
    <mergeCell ref="M77:N77"/>
    <mergeCell ref="P77:R77"/>
    <mergeCell ref="B57:C57"/>
    <mergeCell ref="B59:C59"/>
    <mergeCell ref="H59:J59"/>
    <mergeCell ref="A77:B77"/>
    <mergeCell ref="P57:R57"/>
    <mergeCell ref="P59:R59"/>
    <mergeCell ref="K66:P66"/>
    <mergeCell ref="B60:C60"/>
    <mergeCell ref="H60:J60"/>
    <mergeCell ref="AE18:AE19"/>
    <mergeCell ref="AF18:AF19"/>
    <mergeCell ref="K74:N74"/>
    <mergeCell ref="B73:C73"/>
    <mergeCell ref="G73:H73"/>
    <mergeCell ref="K73:N73"/>
    <mergeCell ref="AA13:AP13"/>
    <mergeCell ref="AA15:AD15"/>
    <mergeCell ref="AE15:AH15"/>
    <mergeCell ref="AI15:AL15"/>
    <mergeCell ref="AM15:AP15"/>
    <mergeCell ref="AA22:AP22"/>
    <mergeCell ref="Q70:T71"/>
    <mergeCell ref="P55:R55"/>
    <mergeCell ref="P56:R56"/>
    <mergeCell ref="B55:C55"/>
    <mergeCell ref="B56:C56"/>
    <mergeCell ref="D48:D49"/>
    <mergeCell ref="E48:E49"/>
    <mergeCell ref="B48:C49"/>
    <mergeCell ref="I37:J37"/>
    <mergeCell ref="I38:J38"/>
    <mergeCell ref="I39:J39"/>
    <mergeCell ref="I40:J40"/>
    <mergeCell ref="AM18:AM19"/>
    <mergeCell ref="AN18:AN19"/>
    <mergeCell ref="AO18:AO19"/>
    <mergeCell ref="AP18:AP19"/>
    <mergeCell ref="AL71:AO71"/>
    <mergeCell ref="AP71:AS71"/>
    <mergeCell ref="AA33:AP33"/>
    <mergeCell ref="AA35:AD35"/>
    <mergeCell ref="AE35:AH35"/>
    <mergeCell ref="AI35:AL35"/>
    <mergeCell ref="AG18:AG19"/>
    <mergeCell ref="AH18:AH19"/>
    <mergeCell ref="AI18:AI19"/>
    <mergeCell ref="AJ18:AJ19"/>
    <mergeCell ref="AK18:AK19"/>
    <mergeCell ref="AL18:AL19"/>
    <mergeCell ref="AA24:AD24"/>
    <mergeCell ref="AE24:AH24"/>
    <mergeCell ref="AI24:AL24"/>
    <mergeCell ref="AM24:AP24"/>
    <mergeCell ref="AA18:AA19"/>
    <mergeCell ref="AB18:AB19"/>
    <mergeCell ref="AC18:AC19"/>
    <mergeCell ref="AD18:AD19"/>
    <mergeCell ref="AM35:AP35"/>
    <mergeCell ref="Y70:AB71"/>
    <mergeCell ref="AC70:AF71"/>
    <mergeCell ref="V48:Y48"/>
    <mergeCell ref="AG70:AJ71"/>
    <mergeCell ref="AL69:BA70"/>
    <mergeCell ref="AT71:AW71"/>
    <mergeCell ref="AX71:BA71"/>
    <mergeCell ref="AA46:AP46"/>
    <mergeCell ref="AA48:AD48"/>
    <mergeCell ref="AE48:AH48"/>
    <mergeCell ref="AI48:AL48"/>
    <mergeCell ref="AM48:AP48"/>
    <mergeCell ref="U70:X71"/>
  </mergeCells>
  <conditionalFormatting sqref="Y37">
    <cfRule type="iconSet" priority="516">
      <iconSet iconSet="4Arrows" showValue="0">
        <cfvo type="percent" val="0"/>
        <cfvo type="num" val="0.6"/>
        <cfvo type="num" val="0.8"/>
        <cfvo type="num" val="0.9"/>
      </iconSet>
    </cfRule>
    <cfRule type="cellIs" dxfId="1803" priority="517" operator="lessThan">
      <formula>0.6</formula>
    </cfRule>
    <cfRule type="cellIs" dxfId="1802" priority="518" operator="between">
      <formula>0.8</formula>
      <formula>0.899999999999999</formula>
    </cfRule>
    <cfRule type="cellIs" dxfId="1801" priority="519" operator="between">
      <formula>0.6</formula>
      <formula>0.8</formula>
    </cfRule>
    <cfRule type="cellIs" dxfId="1800" priority="520" operator="greaterThanOrEqual">
      <formula>0.9</formula>
    </cfRule>
  </conditionalFormatting>
  <conditionalFormatting sqref="AD17:AD18">
    <cfRule type="iconSet" priority="376">
      <iconSet iconSet="4Arrows" showValue="0">
        <cfvo type="percent" val="0"/>
        <cfvo type="num" val="0.6"/>
        <cfvo type="num" val="0.8"/>
        <cfvo type="num" val="0.9"/>
      </iconSet>
    </cfRule>
    <cfRule type="cellIs" dxfId="1799" priority="377" operator="lessThan">
      <formula>0.6</formula>
    </cfRule>
    <cfRule type="cellIs" dxfId="1798" priority="378" operator="between">
      <formula>0.8</formula>
      <formula>0.899999999999999</formula>
    </cfRule>
    <cfRule type="cellIs" dxfId="1797" priority="379" operator="between">
      <formula>0.6</formula>
      <formula>0.8</formula>
    </cfRule>
    <cfRule type="cellIs" dxfId="1796" priority="380" operator="greaterThanOrEqual">
      <formula>0.9</formula>
    </cfRule>
  </conditionalFormatting>
  <conditionalFormatting sqref="AH18">
    <cfRule type="iconSet" priority="371">
      <iconSet iconSet="4Arrows" showValue="0">
        <cfvo type="percent" val="0"/>
        <cfvo type="num" val="0.6"/>
        <cfvo type="num" val="0.8"/>
        <cfvo type="num" val="0.9"/>
      </iconSet>
    </cfRule>
    <cfRule type="cellIs" dxfId="1795" priority="372" operator="lessThan">
      <formula>0.6</formula>
    </cfRule>
    <cfRule type="cellIs" dxfId="1794" priority="373" operator="between">
      <formula>0.8</formula>
      <formula>0.899999999999999</formula>
    </cfRule>
    <cfRule type="cellIs" dxfId="1793" priority="374" operator="between">
      <formula>0.6</formula>
      <formula>0.8</formula>
    </cfRule>
    <cfRule type="cellIs" dxfId="1792" priority="375" operator="greaterThanOrEqual">
      <formula>0.9</formula>
    </cfRule>
  </conditionalFormatting>
  <conditionalFormatting sqref="AD26">
    <cfRule type="iconSet" priority="351">
      <iconSet iconSet="4Arrows" showValue="0">
        <cfvo type="percent" val="0"/>
        <cfvo type="num" val="0.6"/>
        <cfvo type="num" val="0.8"/>
        <cfvo type="num" val="0.9"/>
      </iconSet>
    </cfRule>
    <cfRule type="cellIs" dxfId="1791" priority="352" operator="lessThan">
      <formula>0.6</formula>
    </cfRule>
    <cfRule type="cellIs" dxfId="1790" priority="353" operator="between">
      <formula>0.8</formula>
      <formula>0.899999999999999</formula>
    </cfRule>
    <cfRule type="cellIs" dxfId="1789" priority="354" operator="between">
      <formula>0.6</formula>
      <formula>0.8</formula>
    </cfRule>
    <cfRule type="cellIs" dxfId="1788" priority="355" operator="greaterThanOrEqual">
      <formula>0.9</formula>
    </cfRule>
  </conditionalFormatting>
  <conditionalFormatting sqref="J68">
    <cfRule type="iconSet" priority="331">
      <iconSet iconSet="4Arrows" showValue="0">
        <cfvo type="percent" val="0"/>
        <cfvo type="num" val="0.6"/>
        <cfvo type="num" val="0.8"/>
        <cfvo type="num" val="0.9"/>
      </iconSet>
    </cfRule>
    <cfRule type="cellIs" dxfId="1787" priority="332" operator="lessThan">
      <formula>0.6</formula>
    </cfRule>
    <cfRule type="cellIs" dxfId="1786" priority="333" operator="between">
      <formula>0.8</formula>
      <formula>0.899999999999999</formula>
    </cfRule>
    <cfRule type="cellIs" dxfId="1785" priority="334" operator="between">
      <formula>0.6</formula>
      <formula>0.8</formula>
    </cfRule>
    <cfRule type="cellIs" dxfId="1784" priority="335" operator="greaterThanOrEqual">
      <formula>0.9</formula>
    </cfRule>
  </conditionalFormatting>
  <conditionalFormatting sqref="J73">
    <cfRule type="iconSet" priority="326">
      <iconSet iconSet="4Arrows" showValue="0">
        <cfvo type="percent" val="0"/>
        <cfvo type="num" val="0.6"/>
        <cfvo type="num" val="0.8"/>
        <cfvo type="num" val="0.9"/>
      </iconSet>
    </cfRule>
    <cfRule type="cellIs" dxfId="1783" priority="327" operator="lessThan">
      <formula>0.6</formula>
    </cfRule>
    <cfRule type="cellIs" dxfId="1782" priority="328" operator="between">
      <formula>0.8</formula>
      <formula>0.899999999999999</formula>
    </cfRule>
    <cfRule type="cellIs" dxfId="1781" priority="329" operator="between">
      <formula>0.6</formula>
      <formula>0.8</formula>
    </cfRule>
    <cfRule type="cellIs" dxfId="1780" priority="330" operator="greaterThanOrEqual">
      <formula>0.9</formula>
    </cfRule>
  </conditionalFormatting>
  <conditionalFormatting sqref="J74">
    <cfRule type="iconSet" priority="321">
      <iconSet iconSet="4Arrows" showValue="0">
        <cfvo type="percent" val="0"/>
        <cfvo type="num" val="0.6"/>
        <cfvo type="num" val="0.8"/>
        <cfvo type="num" val="0.9"/>
      </iconSet>
    </cfRule>
    <cfRule type="cellIs" dxfId="1779" priority="322" operator="lessThan">
      <formula>0.6</formula>
    </cfRule>
    <cfRule type="cellIs" dxfId="1778" priority="323" operator="between">
      <formula>0.8</formula>
      <formula>0.899999999999999</formula>
    </cfRule>
    <cfRule type="cellIs" dxfId="1777" priority="324" operator="between">
      <formula>0.6</formula>
      <formula>0.8</formula>
    </cfRule>
    <cfRule type="cellIs" dxfId="1776" priority="325" operator="greaterThanOrEqual">
      <formula>0.9</formula>
    </cfRule>
  </conditionalFormatting>
  <conditionalFormatting sqref="X73">
    <cfRule type="iconSet" priority="316">
      <iconSet iconSet="4Arrows" showValue="0">
        <cfvo type="percent" val="0"/>
        <cfvo type="num" val="0.6"/>
        <cfvo type="num" val="0.8"/>
        <cfvo type="num" val="0.9"/>
      </iconSet>
    </cfRule>
    <cfRule type="cellIs" dxfId="1775" priority="317" operator="lessThan">
      <formula>0.6</formula>
    </cfRule>
    <cfRule type="cellIs" dxfId="1774" priority="318" operator="between">
      <formula>0.8</formula>
      <formula>0.899999999999999</formula>
    </cfRule>
    <cfRule type="cellIs" dxfId="1773" priority="319" operator="between">
      <formula>0.6</formula>
      <formula>0.8</formula>
    </cfRule>
    <cfRule type="cellIs" dxfId="1772" priority="320" operator="greaterThanOrEqual">
      <formula>0.9</formula>
    </cfRule>
  </conditionalFormatting>
  <conditionalFormatting sqref="T73">
    <cfRule type="iconSet" priority="311">
      <iconSet iconSet="4Arrows" showValue="0">
        <cfvo type="percent" val="0"/>
        <cfvo type="num" val="0.6"/>
        <cfvo type="num" val="0.8"/>
        <cfvo type="num" val="0.9"/>
      </iconSet>
    </cfRule>
    <cfRule type="cellIs" dxfId="1771" priority="312" operator="lessThan">
      <formula>0.6</formula>
    </cfRule>
    <cfRule type="cellIs" dxfId="1770" priority="313" operator="between">
      <formula>0.8</formula>
      <formula>0.899999999999999</formula>
    </cfRule>
    <cfRule type="cellIs" dxfId="1769" priority="314" operator="between">
      <formula>0.6</formula>
      <formula>0.8</formula>
    </cfRule>
    <cfRule type="cellIs" dxfId="1768" priority="315" operator="greaterThanOrEqual">
      <formula>0.9</formula>
    </cfRule>
  </conditionalFormatting>
  <conditionalFormatting sqref="AS73">
    <cfRule type="iconSet" priority="301">
      <iconSet iconSet="4Arrows" showValue="0">
        <cfvo type="percent" val="0"/>
        <cfvo type="num" val="0.6"/>
        <cfvo type="num" val="0.8"/>
        <cfvo type="num" val="0.9"/>
      </iconSet>
    </cfRule>
    <cfRule type="cellIs" dxfId="1767" priority="302" operator="lessThan">
      <formula>0.6</formula>
    </cfRule>
    <cfRule type="cellIs" dxfId="1766" priority="303" operator="between">
      <formula>0.8</formula>
      <formula>0.899999999999999</formula>
    </cfRule>
    <cfRule type="cellIs" dxfId="1765" priority="304" operator="between">
      <formula>0.6</formula>
      <formula>0.8</formula>
    </cfRule>
    <cfRule type="cellIs" dxfId="1764" priority="305" operator="greaterThanOrEqual">
      <formula>0.9</formula>
    </cfRule>
  </conditionalFormatting>
  <conditionalFormatting sqref="AF73">
    <cfRule type="iconSet" priority="286">
      <iconSet iconSet="4Arrows" showValue="0">
        <cfvo type="percent" val="0"/>
        <cfvo type="num" val="0.6"/>
        <cfvo type="num" val="0.8"/>
        <cfvo type="num" val="0.9"/>
      </iconSet>
    </cfRule>
    <cfRule type="cellIs" dxfId="1763" priority="287" operator="lessThan">
      <formula>0.6</formula>
    </cfRule>
    <cfRule type="cellIs" dxfId="1762" priority="288" operator="between">
      <formula>0.8</formula>
      <formula>0.899999999999999</formula>
    </cfRule>
    <cfRule type="cellIs" dxfId="1761" priority="289" operator="between">
      <formula>0.6</formula>
      <formula>0.8</formula>
    </cfRule>
    <cfRule type="cellIs" dxfId="1760" priority="290" operator="greaterThanOrEqual">
      <formula>0.9</formula>
    </cfRule>
  </conditionalFormatting>
  <conditionalFormatting sqref="AB73">
    <cfRule type="iconSet" priority="281">
      <iconSet iconSet="4Arrows" showValue="0">
        <cfvo type="percent" val="0"/>
        <cfvo type="num" val="0.6"/>
        <cfvo type="num" val="0.8"/>
        <cfvo type="num" val="0.9"/>
      </iconSet>
    </cfRule>
    <cfRule type="cellIs" dxfId="1759" priority="282" operator="lessThan">
      <formula>0.6</formula>
    </cfRule>
    <cfRule type="cellIs" dxfId="1758" priority="283" operator="between">
      <formula>0.8</formula>
      <formula>0.899999999999999</formula>
    </cfRule>
    <cfRule type="cellIs" dxfId="1757" priority="284" operator="between">
      <formula>0.6</formula>
      <formula>0.8</formula>
    </cfRule>
    <cfRule type="cellIs" dxfId="1756" priority="285" operator="greaterThanOrEqual">
      <formula>0.9</formula>
    </cfRule>
  </conditionalFormatting>
  <conditionalFormatting sqref="AJ73">
    <cfRule type="iconSet" priority="276">
      <iconSet iconSet="4Arrows" showValue="0">
        <cfvo type="percent" val="0"/>
        <cfvo type="num" val="0.6"/>
        <cfvo type="num" val="0.8"/>
        <cfvo type="num" val="0.9"/>
      </iconSet>
    </cfRule>
    <cfRule type="cellIs" dxfId="1755" priority="277" operator="lessThan">
      <formula>0.6</formula>
    </cfRule>
    <cfRule type="cellIs" dxfId="1754" priority="278" operator="between">
      <formula>0.8</formula>
      <formula>0.899999999999999</formula>
    </cfRule>
    <cfRule type="cellIs" dxfId="1753" priority="279" operator="between">
      <formula>0.6</formula>
      <formula>0.8</formula>
    </cfRule>
    <cfRule type="cellIs" dxfId="1752" priority="280" operator="greaterThanOrEqual">
      <formula>0.9</formula>
    </cfRule>
  </conditionalFormatting>
  <conditionalFormatting sqref="AD42">
    <cfRule type="iconSet" priority="271">
      <iconSet iconSet="4Arrows" showValue="0">
        <cfvo type="percent" val="0"/>
        <cfvo type="num" val="0.6"/>
        <cfvo type="num" val="0.8"/>
        <cfvo type="num" val="0.9"/>
      </iconSet>
    </cfRule>
    <cfRule type="cellIs" dxfId="1751" priority="272" operator="lessThan">
      <formula>0.6</formula>
    </cfRule>
    <cfRule type="cellIs" dxfId="1750" priority="273" operator="between">
      <formula>0.8</formula>
      <formula>0.899999999999999</formula>
    </cfRule>
    <cfRule type="cellIs" dxfId="1749" priority="274" operator="between">
      <formula>0.6</formula>
      <formula>0.8</formula>
    </cfRule>
    <cfRule type="cellIs" dxfId="1748" priority="275" operator="greaterThanOrEqual">
      <formula>0.9</formula>
    </cfRule>
  </conditionalFormatting>
  <conditionalFormatting sqref="Y37:Y42">
    <cfRule type="iconSet" priority="9441">
      <iconSet iconSet="4Arrows" showValue="0">
        <cfvo type="percent" val="0"/>
        <cfvo type="num" val="0.6"/>
        <cfvo type="num" val="0.8"/>
        <cfvo type="num" val="0.9"/>
      </iconSet>
    </cfRule>
    <cfRule type="cellIs" dxfId="1747" priority="9442" operator="lessThan">
      <formula>0.6</formula>
    </cfRule>
    <cfRule type="cellIs" dxfId="1746" priority="9443" operator="between">
      <formula>0.8</formula>
      <formula>0.899999999999999</formula>
    </cfRule>
    <cfRule type="cellIs" dxfId="1745" priority="9444" operator="between">
      <formula>0.6</formula>
      <formula>0.8</formula>
    </cfRule>
    <cfRule type="cellIs" dxfId="1744" priority="9445" operator="greaterThanOrEqual">
      <formula>0.9</formula>
    </cfRule>
  </conditionalFormatting>
  <conditionalFormatting sqref="AD37:AD41">
    <cfRule type="iconSet" priority="9446">
      <iconSet iconSet="4Arrows" showValue="0">
        <cfvo type="percent" val="0"/>
        <cfvo type="num" val="0.6"/>
        <cfvo type="num" val="0.8"/>
        <cfvo type="num" val="0.9"/>
      </iconSet>
    </cfRule>
    <cfRule type="cellIs" dxfId="1743" priority="9447" operator="lessThan">
      <formula>0.6</formula>
    </cfRule>
    <cfRule type="cellIs" dxfId="1742" priority="9448" operator="between">
      <formula>0.8</formula>
      <formula>0.899999999999999</formula>
    </cfRule>
    <cfRule type="cellIs" dxfId="1741" priority="9449" operator="between">
      <formula>0.6</formula>
      <formula>0.8</formula>
    </cfRule>
    <cfRule type="cellIs" dxfId="1740" priority="9450" operator="greaterThanOrEqual">
      <formula>0.9</formula>
    </cfRule>
  </conditionalFormatting>
  <conditionalFormatting sqref="AH37">
    <cfRule type="iconSet" priority="9451">
      <iconSet iconSet="4Arrows" showValue="0">
        <cfvo type="percent" val="0"/>
        <cfvo type="num" val="0.6"/>
        <cfvo type="num" val="0.8"/>
        <cfvo type="num" val="0.9"/>
      </iconSet>
    </cfRule>
    <cfRule type="cellIs" dxfId="1739" priority="9452" operator="lessThan">
      <formula>0.6</formula>
    </cfRule>
    <cfRule type="cellIs" dxfId="1738" priority="9453" operator="between">
      <formula>0.8</formula>
      <formula>0.899999999999999</formula>
    </cfRule>
    <cfRule type="cellIs" dxfId="1737" priority="9454" operator="between">
      <formula>0.6</formula>
      <formula>0.8</formula>
    </cfRule>
    <cfRule type="cellIs" dxfId="1736" priority="9455" operator="greaterThanOrEqual">
      <formula>0.9</formula>
    </cfRule>
  </conditionalFormatting>
  <conditionalFormatting sqref="AH38">
    <cfRule type="iconSet" priority="146">
      <iconSet iconSet="4Arrows" showValue="0">
        <cfvo type="percent" val="0"/>
        <cfvo type="num" val="0.6"/>
        <cfvo type="num" val="0.8"/>
        <cfvo type="num" val="0.9"/>
      </iconSet>
    </cfRule>
    <cfRule type="cellIs" dxfId="1735" priority="147" operator="lessThan">
      <formula>0.6</formula>
    </cfRule>
    <cfRule type="cellIs" dxfId="1734" priority="148" operator="between">
      <formula>0.8</formula>
      <formula>0.899999999999999</formula>
    </cfRule>
    <cfRule type="cellIs" dxfId="1733" priority="149" operator="between">
      <formula>0.6</formula>
      <formula>0.8</formula>
    </cfRule>
    <cfRule type="cellIs" dxfId="1732" priority="150" operator="greaterThanOrEqual">
      <formula>0.9</formula>
    </cfRule>
  </conditionalFormatting>
  <conditionalFormatting sqref="AH39">
    <cfRule type="iconSet" priority="141">
      <iconSet iconSet="4Arrows" showValue="0">
        <cfvo type="percent" val="0"/>
        <cfvo type="num" val="0.6"/>
        <cfvo type="num" val="0.8"/>
        <cfvo type="num" val="0.9"/>
      </iconSet>
    </cfRule>
    <cfRule type="cellIs" dxfId="1731" priority="142" operator="lessThan">
      <formula>0.6</formula>
    </cfRule>
    <cfRule type="cellIs" dxfId="1730" priority="143" operator="between">
      <formula>0.8</formula>
      <formula>0.899999999999999</formula>
    </cfRule>
    <cfRule type="cellIs" dxfId="1729" priority="144" operator="between">
      <formula>0.6</formula>
      <formula>0.8</formula>
    </cfRule>
    <cfRule type="cellIs" dxfId="1728" priority="145" operator="greaterThanOrEqual">
      <formula>0.9</formula>
    </cfRule>
  </conditionalFormatting>
  <conditionalFormatting sqref="AH40">
    <cfRule type="iconSet" priority="136">
      <iconSet iconSet="4Arrows" showValue="0">
        <cfvo type="percent" val="0"/>
        <cfvo type="num" val="0.6"/>
        <cfvo type="num" val="0.8"/>
        <cfvo type="num" val="0.9"/>
      </iconSet>
    </cfRule>
    <cfRule type="cellIs" dxfId="1727" priority="137" operator="lessThan">
      <formula>0.6</formula>
    </cfRule>
    <cfRule type="cellIs" dxfId="1726" priority="138" operator="between">
      <formula>0.8</formula>
      <formula>0.899999999999999</formula>
    </cfRule>
    <cfRule type="cellIs" dxfId="1725" priority="139" operator="between">
      <formula>0.6</formula>
      <formula>0.8</formula>
    </cfRule>
    <cfRule type="cellIs" dxfId="1724" priority="140" operator="greaterThanOrEqual">
      <formula>0.9</formula>
    </cfRule>
  </conditionalFormatting>
  <conditionalFormatting sqref="AH41">
    <cfRule type="iconSet" priority="131">
      <iconSet iconSet="4Arrows" showValue="0">
        <cfvo type="percent" val="0"/>
        <cfvo type="num" val="0.6"/>
        <cfvo type="num" val="0.8"/>
        <cfvo type="num" val="0.9"/>
      </iconSet>
    </cfRule>
    <cfRule type="cellIs" dxfId="1723" priority="132" operator="lessThan">
      <formula>0.6</formula>
    </cfRule>
    <cfRule type="cellIs" dxfId="1722" priority="133" operator="between">
      <formula>0.8</formula>
      <formula>0.899999999999999</formula>
    </cfRule>
    <cfRule type="cellIs" dxfId="1721" priority="134" operator="between">
      <formula>0.6</formula>
      <formula>0.8</formula>
    </cfRule>
    <cfRule type="cellIs" dxfId="1720" priority="135" operator="greaterThanOrEqual">
      <formula>0.9</formula>
    </cfRule>
  </conditionalFormatting>
  <conditionalFormatting sqref="AH42">
    <cfRule type="iconSet" priority="126">
      <iconSet iconSet="4Arrows" showValue="0">
        <cfvo type="percent" val="0"/>
        <cfvo type="num" val="0.6"/>
        <cfvo type="num" val="0.8"/>
        <cfvo type="num" val="0.9"/>
      </iconSet>
    </cfRule>
    <cfRule type="cellIs" dxfId="1719" priority="127" operator="lessThan">
      <formula>0.6</formula>
    </cfRule>
    <cfRule type="cellIs" dxfId="1718" priority="128" operator="between">
      <formula>0.8</formula>
      <formula>0.899999999999999</formula>
    </cfRule>
    <cfRule type="cellIs" dxfId="1717" priority="129" operator="between">
      <formula>0.6</formula>
      <formula>0.8</formula>
    </cfRule>
    <cfRule type="cellIs" dxfId="1716" priority="130" operator="greaterThanOrEqual">
      <formula>0.9</formula>
    </cfRule>
  </conditionalFormatting>
  <conditionalFormatting sqref="AO73">
    <cfRule type="iconSet" priority="121">
      <iconSet iconSet="4Arrows" showValue="0">
        <cfvo type="percent" val="0"/>
        <cfvo type="num" val="0.6"/>
        <cfvo type="num" val="0.8"/>
        <cfvo type="num" val="0.9"/>
      </iconSet>
    </cfRule>
    <cfRule type="cellIs" dxfId="1715" priority="122" operator="lessThan">
      <formula>0.6</formula>
    </cfRule>
    <cfRule type="cellIs" dxfId="1714" priority="123" operator="between">
      <formula>0.8</formula>
      <formula>0.899999999999999</formula>
    </cfRule>
    <cfRule type="cellIs" dxfId="1713" priority="124" operator="between">
      <formula>0.6</formula>
      <formula>0.8</formula>
    </cfRule>
    <cfRule type="cellIs" dxfId="1712" priority="125" operator="greaterThanOrEqual">
      <formula>0.9</formula>
    </cfRule>
  </conditionalFormatting>
  <conditionalFormatting sqref="AW73">
    <cfRule type="iconSet" priority="116">
      <iconSet iconSet="4Arrows" showValue="0">
        <cfvo type="percent" val="0"/>
        <cfvo type="num" val="0.6"/>
        <cfvo type="num" val="0.8"/>
        <cfvo type="num" val="0.9"/>
      </iconSet>
    </cfRule>
    <cfRule type="cellIs" dxfId="1711" priority="117" operator="lessThan">
      <formula>0.6</formula>
    </cfRule>
    <cfRule type="cellIs" dxfId="1710" priority="118" operator="between">
      <formula>0.8</formula>
      <formula>0.899999999999999</formula>
    </cfRule>
    <cfRule type="cellIs" dxfId="1709" priority="119" operator="between">
      <formula>0.6</formula>
      <formula>0.8</formula>
    </cfRule>
    <cfRule type="cellIs" dxfId="1708" priority="120" operator="greaterThanOrEqual">
      <formula>0.9</formula>
    </cfRule>
  </conditionalFormatting>
  <conditionalFormatting sqref="BA73">
    <cfRule type="iconSet" priority="111">
      <iconSet iconSet="4Arrows" showValue="0">
        <cfvo type="percent" val="0"/>
        <cfvo type="num" val="0.6"/>
        <cfvo type="num" val="0.8"/>
        <cfvo type="num" val="0.9"/>
      </iconSet>
    </cfRule>
    <cfRule type="cellIs" dxfId="1707" priority="112" operator="lessThan">
      <formula>0.6</formula>
    </cfRule>
    <cfRule type="cellIs" dxfId="1706" priority="113" operator="between">
      <formula>0.8</formula>
      <formula>0.899999999999999</formula>
    </cfRule>
    <cfRule type="cellIs" dxfId="1705" priority="114" operator="between">
      <formula>0.6</formula>
      <formula>0.8</formula>
    </cfRule>
    <cfRule type="cellIs" dxfId="1704" priority="115" operator="greaterThanOrEqual">
      <formula>0.9</formula>
    </cfRule>
  </conditionalFormatting>
  <conditionalFormatting sqref="AH17">
    <cfRule type="iconSet" priority="106">
      <iconSet iconSet="4Arrows" showValue="0">
        <cfvo type="percent" val="0"/>
        <cfvo type="num" val="0.6"/>
        <cfvo type="num" val="0.8"/>
        <cfvo type="num" val="0.9"/>
      </iconSet>
    </cfRule>
    <cfRule type="cellIs" dxfId="1703" priority="107" operator="lessThan">
      <formula>0.6</formula>
    </cfRule>
    <cfRule type="cellIs" dxfId="1702" priority="108" operator="between">
      <formula>0.8</formula>
      <formula>0.899999999999999</formula>
    </cfRule>
    <cfRule type="cellIs" dxfId="1701" priority="109" operator="between">
      <formula>0.6</formula>
      <formula>0.8</formula>
    </cfRule>
    <cfRule type="cellIs" dxfId="1700" priority="110" operator="greaterThanOrEqual">
      <formula>0.9</formula>
    </cfRule>
  </conditionalFormatting>
  <conditionalFormatting sqref="AL17">
    <cfRule type="iconSet" priority="101">
      <iconSet iconSet="4Arrows" showValue="0">
        <cfvo type="percent" val="0"/>
        <cfvo type="num" val="0.6"/>
        <cfvo type="num" val="0.8"/>
        <cfvo type="num" val="0.9"/>
      </iconSet>
    </cfRule>
    <cfRule type="cellIs" dxfId="1699" priority="102" operator="lessThan">
      <formula>0.6</formula>
    </cfRule>
    <cfRule type="cellIs" dxfId="1698" priority="103" operator="between">
      <formula>0.8</formula>
      <formula>0.899999999999999</formula>
    </cfRule>
    <cfRule type="cellIs" dxfId="1697" priority="104" operator="between">
      <formula>0.6</formula>
      <formula>0.8</formula>
    </cfRule>
    <cfRule type="cellIs" dxfId="1696" priority="105" operator="greaterThanOrEqual">
      <formula>0.9</formula>
    </cfRule>
  </conditionalFormatting>
  <conditionalFormatting sqref="AP17">
    <cfRule type="iconSet" priority="96">
      <iconSet iconSet="4Arrows" showValue="0">
        <cfvo type="percent" val="0"/>
        <cfvo type="num" val="0.6"/>
        <cfvo type="num" val="0.8"/>
        <cfvo type="num" val="0.9"/>
      </iconSet>
    </cfRule>
    <cfRule type="cellIs" dxfId="1695" priority="97" operator="lessThan">
      <formula>0.6</formula>
    </cfRule>
    <cfRule type="cellIs" dxfId="1694" priority="98" operator="between">
      <formula>0.8</formula>
      <formula>0.899999999999999</formula>
    </cfRule>
    <cfRule type="cellIs" dxfId="1693" priority="99" operator="between">
      <formula>0.6</formula>
      <formula>0.8</formula>
    </cfRule>
    <cfRule type="cellIs" dxfId="1692" priority="100" operator="greaterThanOrEqual">
      <formula>0.9</formula>
    </cfRule>
  </conditionalFormatting>
  <conditionalFormatting sqref="AL18">
    <cfRule type="iconSet" priority="91">
      <iconSet iconSet="4Arrows" showValue="0">
        <cfvo type="percent" val="0"/>
        <cfvo type="num" val="0.6"/>
        <cfvo type="num" val="0.8"/>
        <cfvo type="num" val="0.9"/>
      </iconSet>
    </cfRule>
    <cfRule type="cellIs" dxfId="1691" priority="92" operator="lessThan">
      <formula>0.6</formula>
    </cfRule>
    <cfRule type="cellIs" dxfId="1690" priority="93" operator="between">
      <formula>0.8</formula>
      <formula>0.899999999999999</formula>
    </cfRule>
    <cfRule type="cellIs" dxfId="1689" priority="94" operator="between">
      <formula>0.6</formula>
      <formula>0.8</formula>
    </cfRule>
    <cfRule type="cellIs" dxfId="1688" priority="95" operator="greaterThanOrEqual">
      <formula>0.9</formula>
    </cfRule>
  </conditionalFormatting>
  <conditionalFormatting sqref="AP18">
    <cfRule type="iconSet" priority="86">
      <iconSet iconSet="4Arrows" showValue="0">
        <cfvo type="percent" val="0"/>
        <cfvo type="num" val="0.6"/>
        <cfvo type="num" val="0.8"/>
        <cfvo type="num" val="0.9"/>
      </iconSet>
    </cfRule>
    <cfRule type="cellIs" dxfId="1687" priority="87" operator="lessThan">
      <formula>0.6</formula>
    </cfRule>
    <cfRule type="cellIs" dxfId="1686" priority="88" operator="between">
      <formula>0.8</formula>
      <formula>0.899999999999999</formula>
    </cfRule>
    <cfRule type="cellIs" dxfId="1685" priority="89" operator="between">
      <formula>0.6</formula>
      <formula>0.8</formula>
    </cfRule>
    <cfRule type="cellIs" dxfId="1684" priority="90" operator="greaterThanOrEqual">
      <formula>0.9</formula>
    </cfRule>
  </conditionalFormatting>
  <conditionalFormatting sqref="Y17:Y18">
    <cfRule type="iconSet" priority="81">
      <iconSet iconSet="4Arrows" showValue="0">
        <cfvo type="percent" val="0"/>
        <cfvo type="num" val="0.6"/>
        <cfvo type="num" val="0.8"/>
        <cfvo type="num" val="0.9"/>
      </iconSet>
    </cfRule>
    <cfRule type="cellIs" dxfId="1683" priority="82" operator="lessThan">
      <formula>0.6</formula>
    </cfRule>
    <cfRule type="cellIs" dxfId="1682" priority="83" operator="between">
      <formula>0.8</formula>
      <formula>0.899999999999999</formula>
    </cfRule>
    <cfRule type="cellIs" dxfId="1681" priority="84" operator="between">
      <formula>0.6</formula>
      <formula>0.8</formula>
    </cfRule>
    <cfRule type="cellIs" dxfId="1680" priority="85" operator="greaterThanOrEqual">
      <formula>0.9</formula>
    </cfRule>
  </conditionalFormatting>
  <conditionalFormatting sqref="AH26">
    <cfRule type="iconSet" priority="76">
      <iconSet iconSet="4Arrows" showValue="0">
        <cfvo type="percent" val="0"/>
        <cfvo type="num" val="0.6"/>
        <cfvo type="num" val="0.8"/>
        <cfvo type="num" val="0.9"/>
      </iconSet>
    </cfRule>
    <cfRule type="cellIs" dxfId="1679" priority="77" operator="lessThan">
      <formula>0.6</formula>
    </cfRule>
    <cfRule type="cellIs" dxfId="1678" priority="78" operator="between">
      <formula>0.8</formula>
      <formula>0.899999999999999</formula>
    </cfRule>
    <cfRule type="cellIs" dxfId="1677" priority="79" operator="between">
      <formula>0.6</formula>
      <formula>0.8</formula>
    </cfRule>
    <cfRule type="cellIs" dxfId="1676" priority="80" operator="greaterThanOrEqual">
      <formula>0.9</formula>
    </cfRule>
  </conditionalFormatting>
  <conditionalFormatting sqref="AL26">
    <cfRule type="iconSet" priority="71">
      <iconSet iconSet="4Arrows" showValue="0">
        <cfvo type="percent" val="0"/>
        <cfvo type="num" val="0.6"/>
        <cfvo type="num" val="0.8"/>
        <cfvo type="num" val="0.9"/>
      </iconSet>
    </cfRule>
    <cfRule type="cellIs" dxfId="1675" priority="72" operator="lessThan">
      <formula>0.6</formula>
    </cfRule>
    <cfRule type="cellIs" dxfId="1674" priority="73" operator="between">
      <formula>0.8</formula>
      <formula>0.899999999999999</formula>
    </cfRule>
    <cfRule type="cellIs" dxfId="1673" priority="74" operator="between">
      <formula>0.6</formula>
      <formula>0.8</formula>
    </cfRule>
    <cfRule type="cellIs" dxfId="1672" priority="75" operator="greaterThanOrEqual">
      <formula>0.9</formula>
    </cfRule>
  </conditionalFormatting>
  <conditionalFormatting sqref="AP26">
    <cfRule type="iconSet" priority="66">
      <iconSet iconSet="4Arrows" showValue="0">
        <cfvo type="percent" val="0"/>
        <cfvo type="num" val="0.6"/>
        <cfvo type="num" val="0.8"/>
        <cfvo type="num" val="0.9"/>
      </iconSet>
    </cfRule>
    <cfRule type="cellIs" dxfId="1671" priority="67" operator="lessThan">
      <formula>0.6</formula>
    </cfRule>
    <cfRule type="cellIs" dxfId="1670" priority="68" operator="between">
      <formula>0.8</formula>
      <formula>0.899999999999999</formula>
    </cfRule>
    <cfRule type="cellIs" dxfId="1669" priority="69" operator="between">
      <formula>0.6</formula>
      <formula>0.8</formula>
    </cfRule>
    <cfRule type="cellIs" dxfId="1668" priority="70" operator="greaterThanOrEqual">
      <formula>0.9</formula>
    </cfRule>
  </conditionalFormatting>
  <conditionalFormatting sqref="Y26">
    <cfRule type="iconSet" priority="61">
      <iconSet iconSet="4Arrows" showValue="0">
        <cfvo type="percent" val="0"/>
        <cfvo type="num" val="0.6"/>
        <cfvo type="num" val="0.8"/>
        <cfvo type="num" val="0.9"/>
      </iconSet>
    </cfRule>
    <cfRule type="cellIs" dxfId="1667" priority="62" operator="lessThan">
      <formula>0.6</formula>
    </cfRule>
    <cfRule type="cellIs" dxfId="1666" priority="63" operator="between">
      <formula>0.8</formula>
      <formula>0.899999999999999</formula>
    </cfRule>
    <cfRule type="cellIs" dxfId="1665" priority="64" operator="between">
      <formula>0.6</formula>
      <formula>0.8</formula>
    </cfRule>
    <cfRule type="cellIs" dxfId="1664" priority="65" operator="greaterThanOrEqual">
      <formula>0.9</formula>
    </cfRule>
  </conditionalFormatting>
  <conditionalFormatting sqref="AP37:AP42">
    <cfRule type="iconSet" priority="56">
      <iconSet iconSet="4Arrows" showValue="0">
        <cfvo type="percent" val="0"/>
        <cfvo type="num" val="0.6"/>
        <cfvo type="num" val="0.8"/>
        <cfvo type="num" val="0.9"/>
      </iconSet>
    </cfRule>
    <cfRule type="cellIs" dxfId="1663" priority="57" operator="lessThan">
      <formula>0.6</formula>
    </cfRule>
    <cfRule type="cellIs" dxfId="1662" priority="58" operator="between">
      <formula>0.8</formula>
      <formula>0.899999999999999</formula>
    </cfRule>
    <cfRule type="cellIs" dxfId="1661" priority="59" operator="between">
      <formula>0.6</formula>
      <formula>0.8</formula>
    </cfRule>
    <cfRule type="cellIs" dxfId="1660" priority="60" operator="greaterThanOrEqual">
      <formula>0.9</formula>
    </cfRule>
  </conditionalFormatting>
  <conditionalFormatting sqref="AL37:AL42">
    <cfRule type="iconSet" priority="51">
      <iconSet iconSet="4Arrows" showValue="0">
        <cfvo type="percent" val="0"/>
        <cfvo type="num" val="0.6"/>
        <cfvo type="num" val="0.8"/>
        <cfvo type="num" val="0.9"/>
      </iconSet>
    </cfRule>
    <cfRule type="cellIs" dxfId="1659" priority="52" operator="lessThan">
      <formula>0.6</formula>
    </cfRule>
    <cfRule type="cellIs" dxfId="1658" priority="53" operator="between">
      <formula>0.8</formula>
      <formula>0.899999999999999</formula>
    </cfRule>
    <cfRule type="cellIs" dxfId="1657" priority="54" operator="between">
      <formula>0.6</formula>
      <formula>0.8</formula>
    </cfRule>
    <cfRule type="cellIs" dxfId="1656" priority="55" operator="greaterThanOrEqual">
      <formula>0.9</formula>
    </cfRule>
  </conditionalFormatting>
  <conditionalFormatting sqref="AD50:AD53 AD55:AD62">
    <cfRule type="iconSet" priority="41">
      <iconSet iconSet="4Arrows" showValue="0">
        <cfvo type="percent" val="0"/>
        <cfvo type="num" val="0.6"/>
        <cfvo type="num" val="0.8"/>
        <cfvo type="num" val="0.9"/>
      </iconSet>
    </cfRule>
    <cfRule type="cellIs" dxfId="1655" priority="42" operator="lessThan">
      <formula>0.6</formula>
    </cfRule>
    <cfRule type="cellIs" dxfId="1654" priority="43" operator="between">
      <formula>0.8</formula>
      <formula>0.899999999999999</formula>
    </cfRule>
    <cfRule type="cellIs" dxfId="1653" priority="44" operator="between">
      <formula>0.6</formula>
      <formula>0.8</formula>
    </cfRule>
    <cfRule type="cellIs" dxfId="1652" priority="45" operator="greaterThanOrEqual">
      <formula>0.9</formula>
    </cfRule>
  </conditionalFormatting>
  <conditionalFormatting sqref="Y50:Y53 Y55:Y62">
    <cfRule type="iconSet" priority="46">
      <iconSet iconSet="4Arrows" showValue="0">
        <cfvo type="percent" val="0"/>
        <cfvo type="num" val="0.6"/>
        <cfvo type="num" val="0.8"/>
        <cfvo type="num" val="0.9"/>
      </iconSet>
    </cfRule>
    <cfRule type="cellIs" dxfId="1651" priority="47" operator="lessThan">
      <formula>0.6</formula>
    </cfRule>
    <cfRule type="cellIs" dxfId="1650" priority="48" operator="between">
      <formula>0.8</formula>
      <formula>0.899999999999999</formula>
    </cfRule>
    <cfRule type="cellIs" dxfId="1649" priority="49" operator="between">
      <formula>0.6</formula>
      <formula>0.8</formula>
    </cfRule>
    <cfRule type="cellIs" dxfId="1648" priority="50" operator="greaterThanOrEqual">
      <formula>0.9</formula>
    </cfRule>
  </conditionalFormatting>
  <conditionalFormatting sqref="AH50:AH53 AH55:AH62">
    <cfRule type="iconSet" priority="36">
      <iconSet iconSet="4Arrows" showValue="0">
        <cfvo type="percent" val="0"/>
        <cfvo type="num" val="0.6"/>
        <cfvo type="num" val="0.8"/>
        <cfvo type="num" val="0.9"/>
      </iconSet>
    </cfRule>
    <cfRule type="cellIs" dxfId="1647" priority="37" operator="lessThan">
      <formula>0.6</formula>
    </cfRule>
    <cfRule type="cellIs" dxfId="1646" priority="38" operator="between">
      <formula>0.8</formula>
      <formula>0.899999999999999</formula>
    </cfRule>
    <cfRule type="cellIs" dxfId="1645" priority="39" operator="between">
      <formula>0.6</formula>
      <formula>0.8</formula>
    </cfRule>
    <cfRule type="cellIs" dxfId="1644" priority="40" operator="greaterThanOrEqual">
      <formula>0.9</formula>
    </cfRule>
  </conditionalFormatting>
  <conditionalFormatting sqref="AP50:AP53 AP55:AP62">
    <cfRule type="iconSet" priority="31">
      <iconSet iconSet="4Arrows" showValue="0">
        <cfvo type="percent" val="0"/>
        <cfvo type="num" val="0.6"/>
        <cfvo type="num" val="0.8"/>
        <cfvo type="num" val="0.9"/>
      </iconSet>
    </cfRule>
    <cfRule type="cellIs" dxfId="1643" priority="32" operator="lessThan">
      <formula>0.6</formula>
    </cfRule>
    <cfRule type="cellIs" dxfId="1642" priority="33" operator="between">
      <formula>0.8</formula>
      <formula>0.899999999999999</formula>
    </cfRule>
    <cfRule type="cellIs" dxfId="1641" priority="34" operator="between">
      <formula>0.6</formula>
      <formula>0.8</formula>
    </cfRule>
    <cfRule type="cellIs" dxfId="1640" priority="35" operator="greaterThanOrEqual">
      <formula>0.9</formula>
    </cfRule>
  </conditionalFormatting>
  <conditionalFormatting sqref="AL50:AL53 AL55:AL62">
    <cfRule type="iconSet" priority="26">
      <iconSet iconSet="4Arrows" showValue="0">
        <cfvo type="percent" val="0"/>
        <cfvo type="num" val="0.6"/>
        <cfvo type="num" val="0.8"/>
        <cfvo type="num" val="0.9"/>
      </iconSet>
    </cfRule>
    <cfRule type="cellIs" dxfId="1639" priority="27" operator="lessThan">
      <formula>0.6</formula>
    </cfRule>
    <cfRule type="cellIs" dxfId="1638" priority="28" operator="between">
      <formula>0.8</formula>
      <formula>0.899999999999999</formula>
    </cfRule>
    <cfRule type="cellIs" dxfId="1637" priority="29" operator="between">
      <formula>0.6</formula>
      <formula>0.8</formula>
    </cfRule>
    <cfRule type="cellIs" dxfId="1636" priority="30" operator="greaterThanOrEqual">
      <formula>0.9</formula>
    </cfRule>
  </conditionalFormatting>
  <conditionalFormatting sqref="AD54">
    <cfRule type="iconSet" priority="16">
      <iconSet iconSet="4Arrows" showValue="0">
        <cfvo type="percent" val="0"/>
        <cfvo type="num" val="0.6"/>
        <cfvo type="num" val="0.8"/>
        <cfvo type="num" val="0.9"/>
      </iconSet>
    </cfRule>
    <cfRule type="cellIs" dxfId="1635" priority="17" operator="lessThan">
      <formula>0.6</formula>
    </cfRule>
    <cfRule type="cellIs" dxfId="1634" priority="18" operator="between">
      <formula>0.8</formula>
      <formula>0.899999999999999</formula>
    </cfRule>
    <cfRule type="cellIs" dxfId="1633" priority="19" operator="between">
      <formula>0.6</formula>
      <formula>0.8</formula>
    </cfRule>
    <cfRule type="cellIs" dxfId="1632" priority="20" operator="greaterThanOrEqual">
      <formula>0.9</formula>
    </cfRule>
  </conditionalFormatting>
  <conditionalFormatting sqref="Y54">
    <cfRule type="iconSet" priority="21">
      <iconSet iconSet="4Arrows" showValue="0">
        <cfvo type="percent" val="0"/>
        <cfvo type="num" val="0.6"/>
        <cfvo type="num" val="0.8"/>
        <cfvo type="num" val="0.9"/>
      </iconSet>
    </cfRule>
    <cfRule type="cellIs" dxfId="1631" priority="22" operator="lessThan">
      <formula>0.6</formula>
    </cfRule>
    <cfRule type="cellIs" dxfId="1630" priority="23" operator="between">
      <formula>0.8</formula>
      <formula>0.899999999999999</formula>
    </cfRule>
    <cfRule type="cellIs" dxfId="1629" priority="24" operator="between">
      <formula>0.6</formula>
      <formula>0.8</formula>
    </cfRule>
    <cfRule type="cellIs" dxfId="1628" priority="25" operator="greaterThanOrEqual">
      <formula>0.9</formula>
    </cfRule>
  </conditionalFormatting>
  <conditionalFormatting sqref="AH54">
    <cfRule type="iconSet" priority="11">
      <iconSet iconSet="4Arrows" showValue="0">
        <cfvo type="percent" val="0"/>
        <cfvo type="num" val="0.6"/>
        <cfvo type="num" val="0.8"/>
        <cfvo type="num" val="0.9"/>
      </iconSet>
    </cfRule>
    <cfRule type="cellIs" dxfId="1627" priority="12" operator="lessThan">
      <formula>0.6</formula>
    </cfRule>
    <cfRule type="cellIs" dxfId="1626" priority="13" operator="between">
      <formula>0.8</formula>
      <formula>0.899999999999999</formula>
    </cfRule>
    <cfRule type="cellIs" dxfId="1625" priority="14" operator="between">
      <formula>0.6</formula>
      <formula>0.8</formula>
    </cfRule>
    <cfRule type="cellIs" dxfId="1624" priority="15" operator="greaterThanOrEqual">
      <formula>0.9</formula>
    </cfRule>
  </conditionalFormatting>
  <conditionalFormatting sqref="AP54">
    <cfRule type="iconSet" priority="6">
      <iconSet iconSet="4Arrows" showValue="0">
        <cfvo type="percent" val="0"/>
        <cfvo type="num" val="0.6"/>
        <cfvo type="num" val="0.8"/>
        <cfvo type="num" val="0.9"/>
      </iconSet>
    </cfRule>
    <cfRule type="cellIs" dxfId="1623" priority="7" operator="lessThan">
      <formula>0.6</formula>
    </cfRule>
    <cfRule type="cellIs" dxfId="1622" priority="8" operator="between">
      <formula>0.8</formula>
      <formula>0.899999999999999</formula>
    </cfRule>
    <cfRule type="cellIs" dxfId="1621" priority="9" operator="between">
      <formula>0.6</formula>
      <formula>0.8</formula>
    </cfRule>
    <cfRule type="cellIs" dxfId="1620" priority="10" operator="greaterThanOrEqual">
      <formula>0.9</formula>
    </cfRule>
  </conditionalFormatting>
  <conditionalFormatting sqref="AL54">
    <cfRule type="iconSet" priority="1">
      <iconSet iconSet="4Arrows" showValue="0">
        <cfvo type="percent" val="0"/>
        <cfvo type="num" val="0.6"/>
        <cfvo type="num" val="0.8"/>
        <cfvo type="num" val="0.9"/>
      </iconSet>
    </cfRule>
    <cfRule type="cellIs" dxfId="1619" priority="2" operator="lessThan">
      <formula>0.6</formula>
    </cfRule>
    <cfRule type="cellIs" dxfId="1618" priority="3" operator="between">
      <formula>0.8</formula>
      <formula>0.899999999999999</formula>
    </cfRule>
    <cfRule type="cellIs" dxfId="1617" priority="4" operator="between">
      <formula>0.6</formula>
      <formula>0.8</formula>
    </cfRule>
    <cfRule type="cellIs" dxfId="1616" priority="5" operator="greaterThanOrEqual">
      <formula>0.9</formula>
    </cfRule>
  </conditionalFormatting>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BA131"/>
  <sheetViews>
    <sheetView topLeftCell="F102" zoomScale="20" zoomScaleNormal="20" workbookViewId="0">
      <selection activeCell="P38" sqref="P38:R38"/>
    </sheetView>
  </sheetViews>
  <sheetFormatPr baseColWidth="10" defaultColWidth="15.42578125" defaultRowHeight="12.75" x14ac:dyDescent="0.25"/>
  <cols>
    <col min="1" max="1" width="61" style="46" customWidth="1"/>
    <col min="2" max="2" width="48.85546875" style="46" customWidth="1"/>
    <col min="3" max="3" width="69.7109375" style="46" customWidth="1"/>
    <col min="4" max="4" width="66.85546875" style="46" customWidth="1"/>
    <col min="5" max="5" width="79.42578125" style="46" customWidth="1"/>
    <col min="6" max="6" width="63.28515625" style="46" customWidth="1"/>
    <col min="7" max="7" width="67.85546875" style="46" customWidth="1"/>
    <col min="8" max="8" width="63.28515625" style="46" customWidth="1"/>
    <col min="9" max="9" width="70.85546875" style="46" customWidth="1"/>
    <col min="10" max="10" width="82.28515625" style="46" customWidth="1"/>
    <col min="11" max="11" width="59.7109375" style="46" customWidth="1"/>
    <col min="12" max="12" width="56.7109375" style="46" customWidth="1"/>
    <col min="13" max="13" width="66.42578125" style="46" customWidth="1"/>
    <col min="14" max="14" width="65.85546875" style="46" customWidth="1"/>
    <col min="15" max="15" width="64.7109375" style="46" customWidth="1"/>
    <col min="16" max="16" width="42.42578125" style="46" customWidth="1"/>
    <col min="17" max="18" width="30.28515625" style="46" customWidth="1"/>
    <col min="19" max="19" width="30.28515625" style="56" customWidth="1"/>
    <col min="20" max="20" width="30.28515625" style="46" customWidth="1"/>
    <col min="21" max="21" width="38.42578125" style="46" customWidth="1"/>
    <col min="22" max="36" width="30.28515625" style="46" customWidth="1"/>
    <col min="37" max="37" width="35.42578125" style="46" customWidth="1"/>
    <col min="38" max="40" width="29.42578125" style="46" customWidth="1"/>
    <col min="41" max="41" width="34.7109375" style="46" customWidth="1"/>
    <col min="42" max="44" width="29.42578125" style="46" customWidth="1"/>
    <col min="45" max="45" width="32.42578125" style="46" customWidth="1"/>
    <col min="46" max="48" width="29.42578125" style="46" customWidth="1"/>
    <col min="49" max="49" width="31" style="46" customWidth="1"/>
    <col min="50" max="52" width="29.42578125" style="46" customWidth="1"/>
    <col min="53" max="53" width="32.42578125" style="46" customWidth="1"/>
    <col min="54" max="205" width="11.42578125" style="46" customWidth="1"/>
    <col min="206" max="207" width="21.28515625" style="46" customWidth="1"/>
    <col min="208" max="208" width="37.140625" style="46" customWidth="1"/>
    <col min="209" max="209" width="49.28515625" style="46" customWidth="1"/>
    <col min="210" max="210" width="18.42578125" style="46" customWidth="1"/>
    <col min="211" max="211" width="62.28515625" style="46" customWidth="1"/>
    <col min="212" max="212" width="21.7109375" style="46" customWidth="1"/>
    <col min="213" max="213" width="18.42578125" style="46" customWidth="1"/>
    <col min="214" max="214" width="63" style="46" customWidth="1"/>
    <col min="215" max="215" width="22.28515625" style="46" customWidth="1"/>
    <col min="216" max="216" width="21" style="46" customWidth="1"/>
    <col min="217" max="220" width="15.85546875" style="46" customWidth="1"/>
    <col min="221" max="221" width="26.140625" style="46" customWidth="1"/>
    <col min="222" max="233" width="10.7109375" style="46" customWidth="1"/>
    <col min="234" max="241" width="0" style="46" hidden="1" customWidth="1"/>
    <col min="242" max="243" width="15.42578125" style="46" customWidth="1"/>
    <col min="244" max="244" width="18.7109375" style="46" customWidth="1"/>
    <col min="245" max="245" width="18.42578125" style="46" customWidth="1"/>
    <col min="246" max="247" width="15.42578125" style="46" customWidth="1"/>
    <col min="248" max="248" width="18.140625" style="46" customWidth="1"/>
    <col min="249" max="249" width="20.42578125" style="46" customWidth="1"/>
    <col min="250" max="250" width="18.140625" style="46" customWidth="1"/>
    <col min="251" max="251" width="15.42578125" style="46" customWidth="1"/>
    <col min="252" max="252" width="20" style="46" customWidth="1"/>
    <col min="253" max="253" width="18.140625" style="46" customWidth="1"/>
    <col min="254" max="254" width="15.42578125" style="46" customWidth="1"/>
    <col min="255" max="255" width="18.7109375" style="46" customWidth="1"/>
    <col min="256" max="16384" width="15.4257812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c r="V1" s="59"/>
      <c r="W1" s="59"/>
      <c r="X1" s="59"/>
      <c r="Y1" s="59"/>
    </row>
    <row r="2" spans="1:42" ht="69.75" customHeight="1" x14ac:dyDescent="0.25">
      <c r="B2" s="55"/>
      <c r="C2" s="55" t="s">
        <v>140</v>
      </c>
      <c r="D2" s="55"/>
      <c r="E2" s="55"/>
      <c r="F2" s="55"/>
      <c r="G2" s="55"/>
      <c r="H2" s="55"/>
      <c r="I2" s="55"/>
      <c r="J2" s="55"/>
      <c r="K2" s="55"/>
      <c r="L2" s="55"/>
      <c r="M2" s="55"/>
      <c r="N2" s="55"/>
      <c r="O2" s="55"/>
      <c r="P2" s="55"/>
      <c r="Q2" s="55"/>
      <c r="R2" s="55"/>
      <c r="S2" s="82"/>
      <c r="T2" s="55"/>
      <c r="U2" s="55"/>
      <c r="V2" s="55"/>
      <c r="W2" s="55"/>
      <c r="X2" s="55"/>
      <c r="Y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c r="V3" s="682"/>
      <c r="W3" s="682"/>
      <c r="X3" s="682"/>
      <c r="Y3" s="682"/>
    </row>
    <row r="4" spans="1:42" ht="114.75" customHeight="1" x14ac:dyDescent="0.25">
      <c r="B4" s="60"/>
      <c r="C4" s="60" t="s">
        <v>1282</v>
      </c>
      <c r="D4" s="60"/>
      <c r="E4" s="60"/>
      <c r="F4" s="60"/>
      <c r="G4" s="60"/>
      <c r="H4" s="60"/>
      <c r="I4" s="60"/>
      <c r="J4" s="60"/>
      <c r="K4" s="60"/>
      <c r="L4" s="60"/>
      <c r="M4" s="60"/>
      <c r="N4" s="60"/>
      <c r="O4" s="60"/>
      <c r="P4" s="60"/>
      <c r="Q4" s="60"/>
      <c r="R4" s="60"/>
      <c r="S4" s="83"/>
      <c r="T4" s="60"/>
      <c r="U4" s="60"/>
      <c r="V4" s="60"/>
      <c r="W4" s="60"/>
      <c r="X4" s="60"/>
      <c r="Y4" s="60"/>
    </row>
    <row r="5" spans="1:42" ht="26.25" customHeight="1" x14ac:dyDescent="0.25">
      <c r="A5" s="683"/>
      <c r="B5" s="684"/>
      <c r="C5" s="684"/>
      <c r="D5" s="684"/>
      <c r="E5" s="684"/>
      <c r="F5" s="684"/>
      <c r="G5" s="684"/>
      <c r="H5" s="684"/>
      <c r="I5" s="684"/>
      <c r="J5" s="684"/>
      <c r="K5" s="684"/>
      <c r="L5" s="684"/>
      <c r="M5" s="684"/>
      <c r="N5" s="684"/>
      <c r="O5" s="684"/>
      <c r="P5" s="684"/>
      <c r="Q5" s="684"/>
      <c r="R5" s="684"/>
      <c r="S5" s="684"/>
      <c r="T5" s="684"/>
      <c r="U5" s="684"/>
      <c r="V5" s="684"/>
      <c r="W5" s="684"/>
      <c r="X5" s="684"/>
      <c r="Y5" s="684"/>
    </row>
    <row r="6" spans="1:42" ht="135.75" customHeight="1" x14ac:dyDescent="0.25">
      <c r="A6" s="832" t="s">
        <v>591</v>
      </c>
      <c r="B6" s="832"/>
      <c r="C6" s="687" t="s">
        <v>43</v>
      </c>
      <c r="D6" s="687"/>
      <c r="E6" s="687"/>
      <c r="F6" s="687"/>
      <c r="G6" s="687"/>
      <c r="H6" s="687"/>
      <c r="I6" s="687"/>
      <c r="J6" s="687"/>
      <c r="K6" s="687"/>
      <c r="L6" s="687"/>
      <c r="M6" s="687"/>
      <c r="N6" s="687"/>
      <c r="O6" s="687"/>
      <c r="P6" s="687"/>
      <c r="Q6" s="687"/>
      <c r="R6" s="687"/>
      <c r="S6" s="687"/>
      <c r="T6" s="687"/>
      <c r="U6" s="687"/>
      <c r="V6" s="60"/>
      <c r="W6" s="60"/>
      <c r="X6" s="60"/>
      <c r="Y6" s="60"/>
    </row>
    <row r="7" spans="1:42" ht="17.25" customHeight="1" x14ac:dyDescent="0.25">
      <c r="A7" s="65"/>
      <c r="B7" s="65"/>
      <c r="C7" s="66"/>
      <c r="D7" s="25"/>
      <c r="E7" s="58"/>
      <c r="F7" s="58"/>
      <c r="G7" s="58"/>
      <c r="H7" s="58"/>
      <c r="I7" s="1"/>
      <c r="J7" s="1"/>
      <c r="K7" s="1"/>
      <c r="L7" s="1"/>
      <c r="M7" s="1"/>
      <c r="N7" s="1"/>
      <c r="O7" s="1"/>
      <c r="P7" s="1"/>
      <c r="Q7" s="1"/>
      <c r="R7" s="1"/>
      <c r="S7" s="1"/>
      <c r="T7" s="1"/>
      <c r="U7" s="1"/>
      <c r="V7" s="1"/>
      <c r="W7" s="1"/>
      <c r="X7" s="1"/>
      <c r="Y7" s="1"/>
    </row>
    <row r="8" spans="1:42" ht="409.5" customHeight="1" x14ac:dyDescent="0.25">
      <c r="A8" s="976" t="s">
        <v>584</v>
      </c>
      <c r="B8" s="976"/>
      <c r="C8" s="977" t="s">
        <v>585</v>
      </c>
      <c r="D8" s="978"/>
      <c r="E8" s="978"/>
      <c r="F8" s="978"/>
      <c r="G8" s="978"/>
      <c r="H8" s="978"/>
      <c r="I8" s="978"/>
      <c r="J8" s="978"/>
      <c r="K8" s="978"/>
      <c r="L8" s="978"/>
      <c r="M8" s="978"/>
      <c r="N8" s="978"/>
      <c r="O8" s="978"/>
      <c r="P8" s="978"/>
      <c r="Q8" s="978"/>
      <c r="R8" s="978"/>
      <c r="S8" s="978"/>
      <c r="T8" s="978"/>
      <c r="U8" s="979"/>
      <c r="V8" s="64"/>
      <c r="W8" s="64"/>
      <c r="X8" s="64"/>
      <c r="Y8" s="64"/>
    </row>
    <row r="9" spans="1:42" ht="408.75" customHeight="1" x14ac:dyDescent="0.25">
      <c r="A9" s="67"/>
      <c r="B9" s="67"/>
      <c r="C9" s="980" t="s">
        <v>586</v>
      </c>
      <c r="D9" s="981"/>
      <c r="E9" s="981"/>
      <c r="F9" s="981"/>
      <c r="G9" s="981"/>
      <c r="H9" s="981"/>
      <c r="I9" s="981"/>
      <c r="J9" s="981"/>
      <c r="K9" s="981"/>
      <c r="L9" s="981"/>
      <c r="M9" s="981"/>
      <c r="N9" s="981"/>
      <c r="O9" s="981"/>
      <c r="P9" s="981"/>
      <c r="Q9" s="981"/>
      <c r="R9" s="981"/>
      <c r="S9" s="981"/>
      <c r="T9" s="981"/>
      <c r="U9" s="982"/>
      <c r="V9" s="57"/>
      <c r="W9" s="57"/>
      <c r="X9" s="57"/>
      <c r="Y9" s="57"/>
    </row>
    <row r="10" spans="1:42" ht="21.75" customHeight="1" x14ac:dyDescent="0.25">
      <c r="A10" s="2"/>
      <c r="B10" s="2"/>
      <c r="C10" s="2"/>
      <c r="D10" s="2"/>
      <c r="E10" s="14"/>
      <c r="F10" s="14"/>
      <c r="G10" s="14"/>
      <c r="H10" s="14"/>
      <c r="I10" s="14"/>
      <c r="J10" s="14"/>
      <c r="K10" s="14"/>
      <c r="L10" s="14"/>
      <c r="M10" s="14"/>
      <c r="N10" s="14"/>
      <c r="O10" s="14"/>
      <c r="P10" s="14"/>
      <c r="Q10" s="14"/>
      <c r="R10" s="14"/>
      <c r="S10" s="84"/>
      <c r="T10" s="14"/>
      <c r="U10" s="14"/>
      <c r="V10" s="14"/>
      <c r="W10" s="14"/>
      <c r="X10" s="14"/>
      <c r="Y10" s="14"/>
    </row>
    <row r="11" spans="1:42" ht="95.25" customHeight="1" x14ac:dyDescent="0.25">
      <c r="A11" s="761" t="s">
        <v>592</v>
      </c>
      <c r="B11" s="761"/>
      <c r="C11" s="761"/>
      <c r="D11" s="761"/>
      <c r="E11" s="761"/>
      <c r="F11" s="761"/>
      <c r="G11" s="761"/>
      <c r="H11" s="761"/>
      <c r="I11" s="761"/>
      <c r="J11" s="761"/>
      <c r="K11" s="761"/>
      <c r="L11" s="761"/>
      <c r="M11" s="761"/>
      <c r="N11" s="761"/>
      <c r="O11" s="761"/>
      <c r="P11" s="761"/>
      <c r="Q11" s="761"/>
      <c r="R11" s="761"/>
      <c r="S11" s="761"/>
      <c r="T11" s="761"/>
      <c r="U11" s="761"/>
      <c r="V11" s="761"/>
      <c r="W11" s="761"/>
      <c r="X11" s="761"/>
      <c r="Y11" s="761"/>
      <c r="AA11" s="644" t="s">
        <v>1283</v>
      </c>
      <c r="AB11" s="645"/>
      <c r="AC11" s="645"/>
      <c r="AD11" s="645"/>
      <c r="AE11" s="645"/>
      <c r="AF11" s="645"/>
      <c r="AG11" s="645"/>
      <c r="AH11" s="645"/>
      <c r="AI11" s="645"/>
      <c r="AJ11" s="645"/>
      <c r="AK11" s="645"/>
      <c r="AL11" s="645"/>
      <c r="AM11" s="645"/>
      <c r="AN11" s="645"/>
      <c r="AO11" s="645"/>
      <c r="AP11" s="646"/>
    </row>
    <row r="12" spans="1:42" x14ac:dyDescent="0.25">
      <c r="A12" s="3"/>
      <c r="B12" s="3"/>
      <c r="C12" s="3"/>
      <c r="D12" s="3"/>
      <c r="E12" s="3"/>
      <c r="F12" s="3"/>
      <c r="G12" s="3"/>
      <c r="H12" s="3"/>
      <c r="I12" s="3"/>
      <c r="J12" s="3"/>
      <c r="K12" s="3"/>
      <c r="L12" s="3"/>
      <c r="M12" s="3"/>
      <c r="N12" s="3"/>
      <c r="O12" s="3"/>
      <c r="P12" s="3"/>
      <c r="Q12" s="3"/>
      <c r="R12" s="3"/>
      <c r="S12" s="3"/>
      <c r="T12" s="4"/>
      <c r="U12" s="4"/>
      <c r="V12" s="4"/>
      <c r="W12" s="4"/>
      <c r="X12" s="4"/>
      <c r="Y12" s="4"/>
    </row>
    <row r="13" spans="1:42" s="62" customFormat="1" ht="99" customHeight="1" x14ac:dyDescent="0.25">
      <c r="A13" s="715" t="s">
        <v>1</v>
      </c>
      <c r="B13" s="715"/>
      <c r="C13" s="715"/>
      <c r="D13" s="715" t="s">
        <v>2</v>
      </c>
      <c r="E13" s="715"/>
      <c r="F13" s="715" t="s">
        <v>3</v>
      </c>
      <c r="G13" s="715"/>
      <c r="H13" s="715"/>
      <c r="I13" s="715" t="s">
        <v>4</v>
      </c>
      <c r="J13" s="716" t="s">
        <v>5</v>
      </c>
      <c r="K13" s="717"/>
      <c r="L13" s="717"/>
      <c r="M13" s="717"/>
      <c r="N13" s="717"/>
      <c r="O13" s="718"/>
      <c r="P13" s="691" t="s">
        <v>6</v>
      </c>
      <c r="Q13" s="691"/>
      <c r="R13" s="691"/>
      <c r="S13" s="691"/>
      <c r="T13" s="740" t="s">
        <v>7</v>
      </c>
      <c r="U13" s="679" t="s">
        <v>8</v>
      </c>
      <c r="V13" s="770">
        <v>2020</v>
      </c>
      <c r="W13" s="770"/>
      <c r="X13" s="770"/>
      <c r="Y13" s="770"/>
      <c r="AA13" s="590" t="s">
        <v>1284</v>
      </c>
      <c r="AB13" s="590"/>
      <c r="AC13" s="590"/>
      <c r="AD13" s="590"/>
      <c r="AE13" s="590" t="s">
        <v>1285</v>
      </c>
      <c r="AF13" s="590"/>
      <c r="AG13" s="590"/>
      <c r="AH13" s="590"/>
      <c r="AI13" s="590" t="s">
        <v>1286</v>
      </c>
      <c r="AJ13" s="590"/>
      <c r="AK13" s="590"/>
      <c r="AL13" s="590"/>
      <c r="AM13" s="590" t="s">
        <v>1287</v>
      </c>
      <c r="AN13" s="590"/>
      <c r="AO13" s="590"/>
      <c r="AP13" s="590"/>
    </row>
    <row r="14" spans="1:42" s="62" customFormat="1" ht="99" customHeight="1" x14ac:dyDescent="0.25">
      <c r="A14" s="715"/>
      <c r="B14" s="715"/>
      <c r="C14" s="715"/>
      <c r="D14" s="715"/>
      <c r="E14" s="715"/>
      <c r="F14" s="715"/>
      <c r="G14" s="715"/>
      <c r="H14" s="715"/>
      <c r="I14" s="715"/>
      <c r="J14" s="719"/>
      <c r="K14" s="720"/>
      <c r="L14" s="720"/>
      <c r="M14" s="720"/>
      <c r="N14" s="720"/>
      <c r="O14" s="721"/>
      <c r="P14" s="691"/>
      <c r="Q14" s="691"/>
      <c r="R14" s="691"/>
      <c r="S14" s="691"/>
      <c r="T14" s="741"/>
      <c r="U14" s="679"/>
      <c r="V14" s="164" t="s">
        <v>11</v>
      </c>
      <c r="W14" s="164" t="s">
        <v>12</v>
      </c>
      <c r="X14" s="165" t="s">
        <v>9</v>
      </c>
      <c r="Y14" s="166" t="s">
        <v>10</v>
      </c>
      <c r="AA14" s="201" t="s">
        <v>13</v>
      </c>
      <c r="AB14" s="201" t="s">
        <v>14</v>
      </c>
      <c r="AC14" s="165" t="s">
        <v>9</v>
      </c>
      <c r="AD14" s="166" t="s">
        <v>10</v>
      </c>
      <c r="AE14" s="201" t="s">
        <v>13</v>
      </c>
      <c r="AF14" s="201" t="s">
        <v>14</v>
      </c>
      <c r="AG14" s="165" t="s">
        <v>9</v>
      </c>
      <c r="AH14" s="166" t="s">
        <v>10</v>
      </c>
      <c r="AI14" s="201" t="s">
        <v>13</v>
      </c>
      <c r="AJ14" s="201" t="s">
        <v>14</v>
      </c>
      <c r="AK14" s="165" t="s">
        <v>9</v>
      </c>
      <c r="AL14" s="166" t="s">
        <v>10</v>
      </c>
      <c r="AM14" s="201" t="s">
        <v>13</v>
      </c>
      <c r="AN14" s="201" t="s">
        <v>14</v>
      </c>
      <c r="AO14" s="165" t="s">
        <v>9</v>
      </c>
      <c r="AP14" s="166" t="s">
        <v>10</v>
      </c>
    </row>
    <row r="15" spans="1:42" ht="197.25" customHeight="1" x14ac:dyDescent="0.25">
      <c r="A15" s="712" t="s">
        <v>46</v>
      </c>
      <c r="B15" s="673"/>
      <c r="C15" s="674"/>
      <c r="D15" s="948" t="s">
        <v>47</v>
      </c>
      <c r="E15" s="949"/>
      <c r="F15" s="948" t="s">
        <v>48</v>
      </c>
      <c r="G15" s="954"/>
      <c r="H15" s="949"/>
      <c r="I15" s="118" t="s">
        <v>50</v>
      </c>
      <c r="J15" s="727" t="s">
        <v>51</v>
      </c>
      <c r="K15" s="728"/>
      <c r="L15" s="728"/>
      <c r="M15" s="728"/>
      <c r="N15" s="728"/>
      <c r="O15" s="729"/>
      <c r="P15" s="722" t="str">
        <f>'Dirección G. Corporativa'!P17:S17</f>
        <v>Índice de gobierno abierto
El seguimiento lo hace SEC.GENERAL</v>
      </c>
      <c r="Q15" s="624"/>
      <c r="R15" s="624"/>
      <c r="S15" s="625"/>
      <c r="T15" s="79" t="s">
        <v>52</v>
      </c>
      <c r="U15" s="254">
        <v>0.1</v>
      </c>
      <c r="V15" s="275">
        <v>0.1</v>
      </c>
      <c r="W15" s="182"/>
      <c r="X15" s="255">
        <v>0</v>
      </c>
      <c r="Y15" s="42">
        <f>X15</f>
        <v>0</v>
      </c>
      <c r="AA15" s="275"/>
      <c r="AB15" s="275"/>
      <c r="AC15" s="382" t="e">
        <f>AB15/AA15</f>
        <v>#DIV/0!</v>
      </c>
      <c r="AD15" s="42" t="e">
        <f>AC15</f>
        <v>#DIV/0!</v>
      </c>
      <c r="AE15" s="275">
        <f>+V15</f>
        <v>0.1</v>
      </c>
      <c r="AF15" s="275"/>
      <c r="AG15" s="382">
        <f>AF15/AE15</f>
        <v>0</v>
      </c>
      <c r="AH15" s="42">
        <f>AG15</f>
        <v>0</v>
      </c>
      <c r="AI15" s="275"/>
      <c r="AJ15" s="275"/>
      <c r="AK15" s="382" t="e">
        <f>AJ15/AI15</f>
        <v>#DIV/0!</v>
      </c>
      <c r="AL15" s="42" t="e">
        <f>AK15</f>
        <v>#DIV/0!</v>
      </c>
      <c r="AM15" s="275"/>
      <c r="AN15" s="182"/>
      <c r="AO15" s="382" t="e">
        <f>AN15/AM15</f>
        <v>#DIV/0!</v>
      </c>
      <c r="AP15" s="42" t="e">
        <f>AO15</f>
        <v>#DIV/0!</v>
      </c>
    </row>
    <row r="16" spans="1:42" ht="252.75" customHeight="1" x14ac:dyDescent="0.25">
      <c r="A16" s="713"/>
      <c r="B16" s="675"/>
      <c r="C16" s="676"/>
      <c r="D16" s="950"/>
      <c r="E16" s="951"/>
      <c r="F16" s="950"/>
      <c r="G16" s="955"/>
      <c r="H16" s="951"/>
      <c r="I16" s="118" t="s">
        <v>13</v>
      </c>
      <c r="J16" s="727" t="s">
        <v>49</v>
      </c>
      <c r="K16" s="728"/>
      <c r="L16" s="728"/>
      <c r="M16" s="728"/>
      <c r="N16" s="728"/>
      <c r="O16" s="729"/>
      <c r="P16" s="722" t="s">
        <v>53</v>
      </c>
      <c r="Q16" s="624"/>
      <c r="R16" s="624"/>
      <c r="S16" s="625"/>
      <c r="T16" s="79" t="s">
        <v>52</v>
      </c>
      <c r="U16" s="254">
        <v>0.9</v>
      </c>
      <c r="V16" s="571" t="str">
        <f>'Dirección G. Corporativa'!V18:X18</f>
        <v>FINALIZADA EN 2018</v>
      </c>
      <c r="W16" s="660"/>
      <c r="X16" s="660"/>
      <c r="Y16" s="572"/>
      <c r="AA16" s="990" t="str">
        <f>+V16</f>
        <v>FINALIZADA EN 2018</v>
      </c>
      <c r="AB16" s="991"/>
      <c r="AC16" s="991"/>
      <c r="AD16" s="991"/>
      <c r="AE16" s="991"/>
      <c r="AF16" s="991"/>
      <c r="AG16" s="991"/>
      <c r="AH16" s="991"/>
      <c r="AI16" s="991"/>
      <c r="AJ16" s="991"/>
      <c r="AK16" s="991"/>
      <c r="AL16" s="991"/>
      <c r="AM16" s="991"/>
      <c r="AN16" s="991"/>
      <c r="AO16" s="991"/>
      <c r="AP16" s="992"/>
    </row>
    <row r="17" spans="1:42" ht="300" customHeight="1" x14ac:dyDescent="0.25">
      <c r="A17" s="713"/>
      <c r="B17" s="675"/>
      <c r="C17" s="676"/>
      <c r="D17" s="952"/>
      <c r="E17" s="953"/>
      <c r="F17" s="952"/>
      <c r="G17" s="956"/>
      <c r="H17" s="953"/>
      <c r="I17" s="118" t="s">
        <v>13</v>
      </c>
      <c r="J17" s="727" t="str">
        <f>'Dirección G. Corporativa'!J19:O19</f>
        <v>71 - Incrementar a un 90% la sostenibilidad del SIG en el Gobierno Distrital</v>
      </c>
      <c r="K17" s="728"/>
      <c r="L17" s="728"/>
      <c r="M17" s="728"/>
      <c r="N17" s="728"/>
      <c r="O17" s="729"/>
      <c r="P17" s="722" t="str">
        <f>'Dirección G. Corporativa'!P19:S19</f>
        <v>557 - Porcentaje de ejecución del Plan de Adecuación y Sostenibilidad SIGD - MIPG en las entidades distritales</v>
      </c>
      <c r="Q17" s="624"/>
      <c r="R17" s="624"/>
      <c r="S17" s="625"/>
      <c r="T17" s="79" t="str">
        <f>'Dirección G. Corporativa'!T19</f>
        <v>K</v>
      </c>
      <c r="U17" s="395">
        <f>'Dirección G. Corporativa'!U19</f>
        <v>1</v>
      </c>
      <c r="V17" s="275">
        <f>'Dirección G. Corporativa'!V19</f>
        <v>1</v>
      </c>
      <c r="W17" s="358"/>
      <c r="X17" s="382">
        <f>W17/V17</f>
        <v>0</v>
      </c>
      <c r="Y17" s="42">
        <f>X17</f>
        <v>0</v>
      </c>
      <c r="AA17" s="275"/>
      <c r="AB17" s="275"/>
      <c r="AC17" s="382" t="e">
        <f>AB17/AA17</f>
        <v>#DIV/0!</v>
      </c>
      <c r="AD17" s="42" t="e">
        <f>AC17</f>
        <v>#DIV/0!</v>
      </c>
      <c r="AE17" s="275">
        <f>+V17</f>
        <v>1</v>
      </c>
      <c r="AF17" s="275"/>
      <c r="AG17" s="382">
        <f>AF17/AE17</f>
        <v>0</v>
      </c>
      <c r="AH17" s="42">
        <f>AG17</f>
        <v>0</v>
      </c>
      <c r="AI17" s="275"/>
      <c r="AJ17" s="275"/>
      <c r="AK17" s="382" t="e">
        <f>AJ17/AI17</f>
        <v>#DIV/0!</v>
      </c>
      <c r="AL17" s="42" t="e">
        <f>AK17</f>
        <v>#DIV/0!</v>
      </c>
      <c r="AM17" s="275"/>
      <c r="AN17" s="182"/>
      <c r="AO17" s="382" t="e">
        <f>AN17/AM17</f>
        <v>#DIV/0!</v>
      </c>
      <c r="AP17" s="42" t="e">
        <f>AO17</f>
        <v>#DIV/0!</v>
      </c>
    </row>
    <row r="18" spans="1:42" ht="159.75" customHeight="1" x14ac:dyDescent="0.25">
      <c r="A18" s="713"/>
      <c r="B18" s="675"/>
      <c r="C18" s="676"/>
      <c r="D18" s="886" t="s">
        <v>346</v>
      </c>
      <c r="E18" s="888"/>
      <c r="F18" s="712" t="s">
        <v>356</v>
      </c>
      <c r="G18" s="673"/>
      <c r="H18" s="674"/>
      <c r="I18" s="118" t="s">
        <v>50</v>
      </c>
      <c r="J18" s="727" t="s">
        <v>359</v>
      </c>
      <c r="K18" s="728"/>
      <c r="L18" s="728"/>
      <c r="M18" s="728"/>
      <c r="N18" s="728"/>
      <c r="O18" s="729"/>
      <c r="P18" s="722" t="s">
        <v>54</v>
      </c>
      <c r="Q18" s="624"/>
      <c r="R18" s="624"/>
      <c r="S18" s="625"/>
      <c r="T18" s="79" t="s">
        <v>52</v>
      </c>
      <c r="U18" s="254">
        <v>0.1</v>
      </c>
      <c r="V18" s="275">
        <v>0.1</v>
      </c>
      <c r="W18" s="182"/>
      <c r="X18" s="255">
        <v>0</v>
      </c>
      <c r="Y18" s="42">
        <f>X18</f>
        <v>0</v>
      </c>
      <c r="AA18" s="275"/>
      <c r="AB18" s="275"/>
      <c r="AC18" s="382" t="e">
        <f>AB18/AA18</f>
        <v>#DIV/0!</v>
      </c>
      <c r="AD18" s="42" t="e">
        <f>AC18</f>
        <v>#DIV/0!</v>
      </c>
      <c r="AE18" s="275">
        <f>+V18</f>
        <v>0.1</v>
      </c>
      <c r="AF18" s="275"/>
      <c r="AG18" s="382">
        <f>AF18/AE18</f>
        <v>0</v>
      </c>
      <c r="AH18" s="42">
        <f>AG18</f>
        <v>0</v>
      </c>
      <c r="AI18" s="275"/>
      <c r="AJ18" s="275"/>
      <c r="AK18" s="382" t="e">
        <f>AJ18/AI18</f>
        <v>#DIV/0!</v>
      </c>
      <c r="AL18" s="42" t="e">
        <f>AK18</f>
        <v>#DIV/0!</v>
      </c>
      <c r="AM18" s="275"/>
      <c r="AN18" s="182"/>
      <c r="AO18" s="382" t="e">
        <f>AN18/AM18</f>
        <v>#DIV/0!</v>
      </c>
      <c r="AP18" s="42" t="e">
        <f>AO18</f>
        <v>#DIV/0!</v>
      </c>
    </row>
    <row r="19" spans="1:42" ht="409.5" customHeight="1" x14ac:dyDescent="0.25">
      <c r="A19" s="714"/>
      <c r="B19" s="677"/>
      <c r="C19" s="678"/>
      <c r="D19" s="892"/>
      <c r="E19" s="894"/>
      <c r="F19" s="714"/>
      <c r="G19" s="677"/>
      <c r="H19" s="678"/>
      <c r="I19" s="118" t="s">
        <v>13</v>
      </c>
      <c r="J19" s="723" t="s">
        <v>357</v>
      </c>
      <c r="K19" s="723"/>
      <c r="L19" s="723"/>
      <c r="M19" s="723"/>
      <c r="N19" s="723"/>
      <c r="O19" s="723"/>
      <c r="P19" s="722" t="s">
        <v>358</v>
      </c>
      <c r="Q19" s="624"/>
      <c r="R19" s="624"/>
      <c r="S19" s="625"/>
      <c r="T19" s="80" t="s">
        <v>58</v>
      </c>
      <c r="U19" s="254">
        <f>'Dirección G. Corporativa'!U24</f>
        <v>1</v>
      </c>
      <c r="V19" s="275">
        <f>'Dirección G. Corporativa'!V24</f>
        <v>1</v>
      </c>
      <c r="W19" s="275"/>
      <c r="X19" s="382">
        <f>W19/V19</f>
        <v>0</v>
      </c>
      <c r="Y19" s="42">
        <f>X19</f>
        <v>0</v>
      </c>
      <c r="AA19" s="275"/>
      <c r="AB19" s="275"/>
      <c r="AC19" s="382" t="e">
        <f>AB19/AA19</f>
        <v>#DIV/0!</v>
      </c>
      <c r="AD19" s="42" t="e">
        <f>AC19</f>
        <v>#DIV/0!</v>
      </c>
      <c r="AE19" s="275">
        <f>+V19</f>
        <v>1</v>
      </c>
      <c r="AF19" s="275"/>
      <c r="AG19" s="382">
        <f>AF19/AE19</f>
        <v>0</v>
      </c>
      <c r="AH19" s="42">
        <f>AG19</f>
        <v>0</v>
      </c>
      <c r="AI19" s="275"/>
      <c r="AJ19" s="275"/>
      <c r="AK19" s="382" t="e">
        <f>AJ19/AI19</f>
        <v>#DIV/0!</v>
      </c>
      <c r="AL19" s="42" t="e">
        <f>AK19</f>
        <v>#DIV/0!</v>
      </c>
      <c r="AM19" s="275"/>
      <c r="AN19" s="182"/>
      <c r="AO19" s="382" t="e">
        <f>AN19/AM19</f>
        <v>#DIV/0!</v>
      </c>
      <c r="AP19" s="42" t="e">
        <f>AO19</f>
        <v>#DIV/0!</v>
      </c>
    </row>
    <row r="20" spans="1:42" ht="12.75" customHeight="1" x14ac:dyDescent="0.25">
      <c r="A20" s="2"/>
      <c r="B20" s="2"/>
      <c r="C20" s="2"/>
      <c r="D20" s="2"/>
      <c r="E20" s="14"/>
      <c r="F20" s="14"/>
      <c r="G20" s="14"/>
      <c r="H20" s="14"/>
      <c r="I20" s="14"/>
      <c r="J20" s="14"/>
      <c r="K20" s="14"/>
      <c r="L20" s="14"/>
      <c r="M20" s="14"/>
      <c r="N20" s="14"/>
      <c r="O20" s="14"/>
      <c r="P20" s="14"/>
      <c r="Q20" s="14"/>
      <c r="R20" s="14"/>
      <c r="S20" s="84"/>
      <c r="T20" s="14"/>
      <c r="U20" s="14"/>
      <c r="V20" s="14"/>
      <c r="W20" s="14"/>
      <c r="X20" s="14"/>
      <c r="Y20" s="14"/>
    </row>
    <row r="21" spans="1:42" ht="12.75" customHeight="1" x14ac:dyDescent="0.25">
      <c r="A21" s="2"/>
      <c r="B21" s="2"/>
      <c r="C21" s="2"/>
      <c r="D21" s="2"/>
      <c r="E21" s="14"/>
      <c r="F21" s="14"/>
      <c r="G21" s="14"/>
      <c r="H21" s="14"/>
      <c r="I21" s="14"/>
      <c r="J21" s="14"/>
      <c r="K21" s="14"/>
      <c r="L21" s="14"/>
      <c r="M21" s="14"/>
      <c r="N21" s="14"/>
      <c r="O21" s="14"/>
      <c r="P21" s="14"/>
      <c r="Q21" s="14"/>
      <c r="R21" s="14"/>
      <c r="S21" s="84"/>
      <c r="T21" s="14"/>
      <c r="U21" s="14"/>
      <c r="V21" s="14"/>
      <c r="W21" s="14"/>
      <c r="X21" s="14"/>
      <c r="Y21" s="14"/>
    </row>
    <row r="22" spans="1:42" ht="95.25" customHeight="1" x14ac:dyDescent="0.25">
      <c r="A22" s="761" t="s">
        <v>594</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AA22" s="644" t="s">
        <v>1283</v>
      </c>
      <c r="AB22" s="645"/>
      <c r="AC22" s="645"/>
      <c r="AD22" s="645"/>
      <c r="AE22" s="645"/>
      <c r="AF22" s="645"/>
      <c r="AG22" s="645"/>
      <c r="AH22" s="645"/>
      <c r="AI22" s="645"/>
      <c r="AJ22" s="645"/>
      <c r="AK22" s="645"/>
      <c r="AL22" s="645"/>
      <c r="AM22" s="645"/>
      <c r="AN22" s="645"/>
      <c r="AO22" s="645"/>
      <c r="AP22" s="646"/>
    </row>
    <row r="23" spans="1:42" x14ac:dyDescent="0.25">
      <c r="A23" s="40"/>
      <c r="B23" s="40"/>
      <c r="C23" s="40"/>
      <c r="D23" s="40"/>
      <c r="E23" s="40"/>
      <c r="F23" s="40"/>
      <c r="G23" s="40"/>
      <c r="H23" s="40"/>
      <c r="I23" s="40"/>
      <c r="J23" s="40"/>
      <c r="K23" s="40"/>
      <c r="L23" s="40"/>
      <c r="M23" s="40"/>
      <c r="N23" s="40"/>
      <c r="O23" s="40"/>
      <c r="P23" s="40"/>
      <c r="Q23" s="40"/>
      <c r="R23" s="40"/>
      <c r="S23" s="85"/>
      <c r="T23" s="40"/>
      <c r="U23" s="40"/>
      <c r="V23" s="40"/>
      <c r="W23" s="40"/>
      <c r="X23" s="40"/>
      <c r="Y23" s="40"/>
    </row>
    <row r="24" spans="1:42" s="71" customFormat="1" ht="84" customHeight="1" x14ac:dyDescent="0.25">
      <c r="A24" s="715" t="s">
        <v>15</v>
      </c>
      <c r="B24" s="715"/>
      <c r="C24" s="715"/>
      <c r="D24" s="715"/>
      <c r="E24" s="715"/>
      <c r="F24" s="715"/>
      <c r="G24" s="715"/>
      <c r="H24" s="715"/>
      <c r="I24" s="730" t="s">
        <v>16</v>
      </c>
      <c r="J24" s="730"/>
      <c r="K24" s="730"/>
      <c r="L24" s="730"/>
      <c r="M24" s="730"/>
      <c r="N24" s="730"/>
      <c r="O24" s="715" t="s">
        <v>17</v>
      </c>
      <c r="P24" s="696" t="s">
        <v>18</v>
      </c>
      <c r="Q24" s="697"/>
      <c r="R24" s="698"/>
      <c r="S24" s="709" t="s">
        <v>148</v>
      </c>
      <c r="T24" s="767" t="s">
        <v>7</v>
      </c>
      <c r="U24" s="679" t="s">
        <v>1310</v>
      </c>
      <c r="V24" s="770">
        <v>2020</v>
      </c>
      <c r="W24" s="770"/>
      <c r="X24" s="770"/>
      <c r="Y24" s="770"/>
      <c r="AA24" s="590" t="s">
        <v>1284</v>
      </c>
      <c r="AB24" s="590"/>
      <c r="AC24" s="590"/>
      <c r="AD24" s="590"/>
      <c r="AE24" s="590" t="s">
        <v>1285</v>
      </c>
      <c r="AF24" s="590"/>
      <c r="AG24" s="590"/>
      <c r="AH24" s="590"/>
      <c r="AI24" s="590" t="s">
        <v>1286</v>
      </c>
      <c r="AJ24" s="590"/>
      <c r="AK24" s="590"/>
      <c r="AL24" s="590"/>
      <c r="AM24" s="590" t="s">
        <v>1287</v>
      </c>
      <c r="AN24" s="590"/>
      <c r="AO24" s="590"/>
      <c r="AP24" s="590"/>
    </row>
    <row r="25" spans="1:42" s="71" customFormat="1" ht="84" customHeight="1" x14ac:dyDescent="0.25">
      <c r="A25" s="715"/>
      <c r="B25" s="715"/>
      <c r="C25" s="715"/>
      <c r="D25" s="715"/>
      <c r="E25" s="715"/>
      <c r="F25" s="715"/>
      <c r="G25" s="715"/>
      <c r="H25" s="715"/>
      <c r="I25" s="730"/>
      <c r="J25" s="730"/>
      <c r="K25" s="730"/>
      <c r="L25" s="730"/>
      <c r="M25" s="730"/>
      <c r="N25" s="730"/>
      <c r="O25" s="715"/>
      <c r="P25" s="699"/>
      <c r="Q25" s="700"/>
      <c r="R25" s="701"/>
      <c r="S25" s="710"/>
      <c r="T25" s="768"/>
      <c r="U25" s="679"/>
      <c r="V25" s="77" t="s">
        <v>11</v>
      </c>
      <c r="W25" s="77" t="s">
        <v>12</v>
      </c>
      <c r="X25" s="39" t="s">
        <v>9</v>
      </c>
      <c r="Y25" s="166" t="s">
        <v>10</v>
      </c>
      <c r="AA25" s="201" t="s">
        <v>13</v>
      </c>
      <c r="AB25" s="201" t="s">
        <v>14</v>
      </c>
      <c r="AC25" s="165" t="s">
        <v>9</v>
      </c>
      <c r="AD25" s="166" t="s">
        <v>10</v>
      </c>
      <c r="AE25" s="201" t="s">
        <v>13</v>
      </c>
      <c r="AF25" s="201" t="s">
        <v>14</v>
      </c>
      <c r="AG25" s="165" t="s">
        <v>9</v>
      </c>
      <c r="AH25" s="166" t="s">
        <v>10</v>
      </c>
      <c r="AI25" s="201" t="s">
        <v>13</v>
      </c>
      <c r="AJ25" s="201" t="s">
        <v>14</v>
      </c>
      <c r="AK25" s="165" t="s">
        <v>9</v>
      </c>
      <c r="AL25" s="166" t="s">
        <v>10</v>
      </c>
      <c r="AM25" s="201" t="s">
        <v>13</v>
      </c>
      <c r="AN25" s="201" t="s">
        <v>14</v>
      </c>
      <c r="AO25" s="165" t="s">
        <v>9</v>
      </c>
      <c r="AP25" s="166" t="s">
        <v>10</v>
      </c>
    </row>
    <row r="26" spans="1:42" ht="333.75" customHeight="1" x14ac:dyDescent="0.25">
      <c r="A26" s="737" t="s">
        <v>55</v>
      </c>
      <c r="B26" s="737"/>
      <c r="C26" s="737"/>
      <c r="D26" s="737"/>
      <c r="E26" s="737"/>
      <c r="F26" s="737"/>
      <c r="G26" s="737"/>
      <c r="H26" s="737"/>
      <c r="I26" s="737" t="s">
        <v>56</v>
      </c>
      <c r="J26" s="737"/>
      <c r="K26" s="737"/>
      <c r="L26" s="737"/>
      <c r="M26" s="737"/>
      <c r="N26" s="737"/>
      <c r="O26" s="78">
        <v>123</v>
      </c>
      <c r="P26" s="749" t="s">
        <v>57</v>
      </c>
      <c r="Q26" s="750"/>
      <c r="R26" s="751"/>
      <c r="S26" s="86" t="s">
        <v>149</v>
      </c>
      <c r="T26" s="79" t="s">
        <v>58</v>
      </c>
      <c r="U26" s="107">
        <f>'Dirección G. Corporativa'!U30</f>
        <v>100</v>
      </c>
      <c r="V26" s="274">
        <f>'Dirección G. Corporativa'!V24</f>
        <v>1</v>
      </c>
      <c r="W26" s="274"/>
      <c r="X26" s="382">
        <f>W26/V26</f>
        <v>0</v>
      </c>
      <c r="Y26" s="42">
        <f>X26</f>
        <v>0</v>
      </c>
      <c r="AA26" s="275"/>
      <c r="AB26" s="275"/>
      <c r="AC26" s="382" t="e">
        <f>AB26/AA26</f>
        <v>#DIV/0!</v>
      </c>
      <c r="AD26" s="42" t="e">
        <f>AC26</f>
        <v>#DIV/0!</v>
      </c>
      <c r="AE26" s="275">
        <f>+V26</f>
        <v>1</v>
      </c>
      <c r="AF26" s="275"/>
      <c r="AG26" s="382">
        <f>AF26/AE26</f>
        <v>0</v>
      </c>
      <c r="AH26" s="42">
        <f>AG26</f>
        <v>0</v>
      </c>
      <c r="AI26" s="275"/>
      <c r="AJ26" s="275"/>
      <c r="AK26" s="382" t="e">
        <f>AJ26/AI26</f>
        <v>#DIV/0!</v>
      </c>
      <c r="AL26" s="42" t="e">
        <f>AK26</f>
        <v>#DIV/0!</v>
      </c>
      <c r="AM26" s="275"/>
      <c r="AN26" s="182"/>
      <c r="AO26" s="382" t="e">
        <f>AN26/AM26</f>
        <v>#DIV/0!</v>
      </c>
      <c r="AP26" s="42" t="e">
        <f>AO26</f>
        <v>#DIV/0!</v>
      </c>
    </row>
    <row r="27" spans="1:42" ht="12.75" customHeight="1" x14ac:dyDescent="0.25">
      <c r="A27" s="2"/>
      <c r="B27" s="2"/>
      <c r="C27" s="2"/>
      <c r="D27" s="2"/>
      <c r="E27" s="14"/>
      <c r="F27" s="14"/>
      <c r="G27" s="14"/>
      <c r="H27" s="14"/>
      <c r="I27" s="14"/>
      <c r="J27" s="14"/>
      <c r="K27" s="14"/>
      <c r="L27" s="14"/>
      <c r="M27" s="14"/>
      <c r="N27" s="14"/>
      <c r="O27" s="14"/>
      <c r="P27" s="14"/>
      <c r="Q27" s="14"/>
      <c r="R27" s="14"/>
      <c r="S27" s="84"/>
      <c r="T27" s="14"/>
      <c r="U27" s="14"/>
      <c r="V27" s="14"/>
      <c r="W27" s="14"/>
      <c r="X27" s="14"/>
      <c r="Y27" s="14"/>
    </row>
    <row r="28" spans="1:42" ht="12.75" customHeight="1" x14ac:dyDescent="0.25">
      <c r="A28" s="2"/>
      <c r="B28" s="2"/>
      <c r="C28" s="2"/>
      <c r="D28" s="2"/>
      <c r="E28" s="14"/>
      <c r="F28" s="14"/>
      <c r="G28" s="14"/>
      <c r="H28" s="14"/>
      <c r="I28" s="14"/>
      <c r="J28" s="14"/>
      <c r="K28" s="14"/>
      <c r="L28" s="14"/>
      <c r="M28" s="14"/>
      <c r="N28" s="14"/>
      <c r="O28" s="14"/>
      <c r="P28" s="14"/>
      <c r="Q28" s="14"/>
      <c r="R28" s="14"/>
      <c r="S28" s="84"/>
      <c r="T28" s="14"/>
      <c r="U28" s="14"/>
      <c r="V28" s="14"/>
      <c r="W28" s="14"/>
      <c r="X28" s="14"/>
      <c r="Y28" s="14"/>
    </row>
    <row r="29" spans="1:42" ht="121.5" customHeight="1" x14ac:dyDescent="0.25">
      <c r="A29" s="596" t="s">
        <v>608</v>
      </c>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row>
    <row r="30" spans="1:42" s="15" customFormat="1" ht="24"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row>
    <row r="31" spans="1:42" s="15" customFormat="1" ht="129.75" customHeight="1" x14ac:dyDescent="0.25">
      <c r="A31" s="739" t="s">
        <v>59</v>
      </c>
      <c r="B31" s="739"/>
      <c r="C31" s="935" t="s">
        <v>60</v>
      </c>
      <c r="D31" s="935"/>
      <c r="E31" s="935"/>
      <c r="F31" s="935"/>
      <c r="G31" s="935"/>
      <c r="H31" s="935"/>
      <c r="I31" s="935"/>
      <c r="J31" s="935"/>
      <c r="K31" s="935"/>
      <c r="L31" s="935"/>
      <c r="M31" s="935"/>
      <c r="N31" s="935"/>
      <c r="O31" s="935"/>
      <c r="P31" s="935"/>
      <c r="Q31" s="935"/>
      <c r="R31" s="935"/>
      <c r="S31" s="935"/>
      <c r="T31" s="935"/>
      <c r="U31" s="935"/>
      <c r="V31" s="935"/>
      <c r="W31" s="935"/>
      <c r="X31" s="935"/>
      <c r="Y31" s="935"/>
    </row>
    <row r="32" spans="1:42" s="15" customFormat="1" ht="124.5" customHeight="1" x14ac:dyDescent="0.25">
      <c r="A32" s="739" t="s">
        <v>19</v>
      </c>
      <c r="B32" s="739"/>
      <c r="C32" s="935" t="s">
        <v>61</v>
      </c>
      <c r="D32" s="935"/>
      <c r="E32" s="935"/>
      <c r="F32" s="935"/>
      <c r="G32" s="935"/>
      <c r="H32" s="935"/>
      <c r="I32" s="935"/>
      <c r="J32" s="935"/>
      <c r="K32" s="935"/>
      <c r="L32" s="935"/>
      <c r="M32" s="935"/>
      <c r="N32" s="935"/>
      <c r="O32" s="935"/>
      <c r="P32" s="935"/>
      <c r="Q32" s="935"/>
      <c r="R32" s="935"/>
      <c r="S32" s="935"/>
      <c r="T32" s="935"/>
      <c r="U32" s="935"/>
      <c r="V32" s="935"/>
      <c r="W32" s="935"/>
      <c r="X32" s="935"/>
      <c r="Y32" s="935"/>
    </row>
    <row r="33" spans="1:42" s="15" customFormat="1" ht="159.75" customHeight="1" x14ac:dyDescent="0.25">
      <c r="A33" s="739" t="s">
        <v>62</v>
      </c>
      <c r="B33" s="739"/>
      <c r="C33" s="935" t="s">
        <v>63</v>
      </c>
      <c r="D33" s="935"/>
      <c r="E33" s="935"/>
      <c r="F33" s="935"/>
      <c r="G33" s="935"/>
      <c r="H33" s="935"/>
      <c r="I33" s="935"/>
      <c r="J33" s="935"/>
      <c r="K33" s="935"/>
      <c r="L33" s="935"/>
      <c r="M33" s="935"/>
      <c r="N33" s="935"/>
      <c r="O33" s="935"/>
      <c r="P33" s="935"/>
      <c r="Q33" s="935"/>
      <c r="R33" s="935"/>
      <c r="S33" s="935"/>
      <c r="T33" s="935"/>
      <c r="U33" s="935"/>
      <c r="V33" s="935"/>
      <c r="W33" s="935"/>
      <c r="X33" s="935"/>
      <c r="Y33" s="935"/>
      <c r="AA33" s="644" t="s">
        <v>1283</v>
      </c>
      <c r="AB33" s="645"/>
      <c r="AC33" s="645"/>
      <c r="AD33" s="645"/>
      <c r="AE33" s="645"/>
      <c r="AF33" s="645"/>
      <c r="AG33" s="645"/>
      <c r="AH33" s="645"/>
      <c r="AI33" s="645"/>
      <c r="AJ33" s="645"/>
      <c r="AK33" s="645"/>
      <c r="AL33" s="645"/>
      <c r="AM33" s="645"/>
      <c r="AN33" s="645"/>
      <c r="AO33" s="645"/>
      <c r="AP33" s="646"/>
    </row>
    <row r="34" spans="1:42" s="15" customFormat="1" ht="17.2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AA34" s="46"/>
      <c r="AB34" s="46"/>
      <c r="AC34" s="46"/>
      <c r="AD34" s="46"/>
      <c r="AE34" s="46"/>
      <c r="AF34" s="46"/>
      <c r="AG34" s="46"/>
      <c r="AH34" s="46"/>
      <c r="AI34" s="46"/>
      <c r="AJ34" s="46"/>
      <c r="AK34" s="46"/>
      <c r="AL34" s="46"/>
      <c r="AM34" s="46"/>
      <c r="AN34" s="46"/>
      <c r="AO34" s="46"/>
      <c r="AP34" s="46"/>
    </row>
    <row r="35" spans="1:42" ht="192.75" customHeight="1" x14ac:dyDescent="0.25">
      <c r="A35" s="672" t="s">
        <v>20</v>
      </c>
      <c r="B35" s="672" t="s">
        <v>21</v>
      </c>
      <c r="C35" s="672"/>
      <c r="D35" s="672" t="s">
        <v>587</v>
      </c>
      <c r="E35" s="672" t="s">
        <v>582</v>
      </c>
      <c r="F35" s="672"/>
      <c r="G35" s="672"/>
      <c r="H35" s="672"/>
      <c r="I35" s="672"/>
      <c r="J35" s="672" t="s">
        <v>583</v>
      </c>
      <c r="K35" s="672"/>
      <c r="L35" s="672" t="s">
        <v>620</v>
      </c>
      <c r="M35" s="672"/>
      <c r="N35" s="672"/>
      <c r="O35" s="972" t="s">
        <v>96</v>
      </c>
      <c r="P35" s="691" t="s">
        <v>23</v>
      </c>
      <c r="Q35" s="691"/>
      <c r="R35" s="691"/>
      <c r="S35" s="691" t="s">
        <v>148</v>
      </c>
      <c r="T35" s="692" t="s">
        <v>7</v>
      </c>
      <c r="U35" s="708" t="s">
        <v>1312</v>
      </c>
      <c r="V35" s="770">
        <v>2020</v>
      </c>
      <c r="W35" s="770"/>
      <c r="X35" s="770"/>
      <c r="Y35" s="770"/>
      <c r="AA35" s="590" t="s">
        <v>1284</v>
      </c>
      <c r="AB35" s="590"/>
      <c r="AC35" s="590"/>
      <c r="AD35" s="590"/>
      <c r="AE35" s="590" t="s">
        <v>1285</v>
      </c>
      <c r="AF35" s="590"/>
      <c r="AG35" s="590"/>
      <c r="AH35" s="590"/>
      <c r="AI35" s="590" t="s">
        <v>1286</v>
      </c>
      <c r="AJ35" s="590"/>
      <c r="AK35" s="590"/>
      <c r="AL35" s="590"/>
      <c r="AM35" s="590" t="s">
        <v>1287</v>
      </c>
      <c r="AN35" s="590"/>
      <c r="AO35" s="590"/>
      <c r="AP35" s="590"/>
    </row>
    <row r="36" spans="1:42" ht="140.25" customHeight="1" x14ac:dyDescent="0.25">
      <c r="A36" s="672"/>
      <c r="B36" s="672"/>
      <c r="C36" s="672"/>
      <c r="D36" s="672"/>
      <c r="E36" s="672"/>
      <c r="F36" s="672"/>
      <c r="G36" s="672"/>
      <c r="H36" s="672"/>
      <c r="I36" s="672"/>
      <c r="J36" s="672"/>
      <c r="K36" s="672"/>
      <c r="L36" s="672"/>
      <c r="M36" s="672"/>
      <c r="N36" s="672"/>
      <c r="O36" s="973"/>
      <c r="P36" s="691"/>
      <c r="Q36" s="691"/>
      <c r="R36" s="691"/>
      <c r="S36" s="691"/>
      <c r="T36" s="692"/>
      <c r="U36" s="708"/>
      <c r="V36" s="77" t="s">
        <v>11</v>
      </c>
      <c r="W36" s="77" t="s">
        <v>12</v>
      </c>
      <c r="X36" s="39" t="s">
        <v>9</v>
      </c>
      <c r="Y36" s="166" t="s">
        <v>10</v>
      </c>
      <c r="AA36" s="201" t="s">
        <v>13</v>
      </c>
      <c r="AB36" s="201" t="s">
        <v>14</v>
      </c>
      <c r="AC36" s="165" t="s">
        <v>9</v>
      </c>
      <c r="AD36" s="166" t="s">
        <v>10</v>
      </c>
      <c r="AE36" s="201" t="s">
        <v>13</v>
      </c>
      <c r="AF36" s="201" t="s">
        <v>14</v>
      </c>
      <c r="AG36" s="165" t="s">
        <v>9</v>
      </c>
      <c r="AH36" s="166" t="s">
        <v>10</v>
      </c>
      <c r="AI36" s="201" t="s">
        <v>13</v>
      </c>
      <c r="AJ36" s="201" t="s">
        <v>14</v>
      </c>
      <c r="AK36" s="165" t="s">
        <v>9</v>
      </c>
      <c r="AL36" s="166" t="s">
        <v>10</v>
      </c>
      <c r="AM36" s="201" t="s">
        <v>13</v>
      </c>
      <c r="AN36" s="201" t="s">
        <v>14</v>
      </c>
      <c r="AO36" s="165" t="s">
        <v>9</v>
      </c>
      <c r="AP36" s="166" t="s">
        <v>10</v>
      </c>
    </row>
    <row r="37" spans="1:42" ht="346.5" customHeight="1" x14ac:dyDescent="0.25">
      <c r="A37" s="143" t="s">
        <v>64</v>
      </c>
      <c r="B37" s="905" t="s">
        <v>65</v>
      </c>
      <c r="C37" s="906"/>
      <c r="D37" s="172" t="s">
        <v>67</v>
      </c>
      <c r="E37" s="907" t="s">
        <v>70</v>
      </c>
      <c r="F37" s="907"/>
      <c r="G37" s="907"/>
      <c r="H37" s="907"/>
      <c r="I37" s="907"/>
      <c r="J37" s="780" t="s">
        <v>871</v>
      </c>
      <c r="K37" s="781"/>
      <c r="L37" s="908" t="s">
        <v>99</v>
      </c>
      <c r="M37" s="908"/>
      <c r="N37" s="908"/>
      <c r="O37" s="548" t="s">
        <v>98</v>
      </c>
      <c r="P37" s="829" t="s">
        <v>1187</v>
      </c>
      <c r="Q37" s="829"/>
      <c r="R37" s="829"/>
      <c r="S37" s="93" t="s">
        <v>1186</v>
      </c>
      <c r="T37" s="80" t="s">
        <v>52</v>
      </c>
      <c r="U37" s="392" t="s">
        <v>1118</v>
      </c>
      <c r="V37" s="384">
        <v>1</v>
      </c>
      <c r="W37" s="171"/>
      <c r="X37" s="356">
        <f t="shared" ref="X37:X42" si="0">W37/V37</f>
        <v>0</v>
      </c>
      <c r="Y37" s="42">
        <f t="shared" ref="Y37:Y42" si="1">X37</f>
        <v>0</v>
      </c>
      <c r="AA37" s="357"/>
      <c r="AB37" s="357"/>
      <c r="AC37" s="455" t="e">
        <f t="shared" ref="AC37:AC42" si="2">AB37/AA37</f>
        <v>#DIV/0!</v>
      </c>
      <c r="AD37" s="42" t="e">
        <f t="shared" ref="AD37:AD42" si="3">AC37</f>
        <v>#DIV/0!</v>
      </c>
      <c r="AE37" s="357"/>
      <c r="AF37" s="357"/>
      <c r="AG37" s="455" t="e">
        <f t="shared" ref="AG37:AG42" si="4">AF37/AE37</f>
        <v>#DIV/0!</v>
      </c>
      <c r="AH37" s="42" t="e">
        <f t="shared" ref="AH37:AH42" si="5">AG37</f>
        <v>#DIV/0!</v>
      </c>
      <c r="AI37" s="182"/>
      <c r="AJ37" s="182"/>
      <c r="AK37" s="356" t="e">
        <f t="shared" ref="AK37:AK42" si="6">AJ37/AI37</f>
        <v>#DIV/0!</v>
      </c>
      <c r="AL37" s="42" t="e">
        <f t="shared" ref="AL37:AL42" si="7">AK37</f>
        <v>#DIV/0!</v>
      </c>
      <c r="AM37" s="358">
        <f t="shared" ref="AM37:AM42" si="8">+V37</f>
        <v>1</v>
      </c>
      <c r="AN37" s="182"/>
      <c r="AO37" s="255">
        <f t="shared" ref="AO37:AO42" si="9">+AN37/AM37</f>
        <v>0</v>
      </c>
      <c r="AP37" s="42">
        <f t="shared" ref="AP37:AP42" si="10">AO37</f>
        <v>0</v>
      </c>
    </row>
    <row r="38" spans="1:42" ht="409.5" customHeight="1" x14ac:dyDescent="0.25">
      <c r="A38" s="143" t="s">
        <v>64</v>
      </c>
      <c r="B38" s="909" t="s">
        <v>65</v>
      </c>
      <c r="C38" s="910"/>
      <c r="D38" s="172" t="s">
        <v>67</v>
      </c>
      <c r="E38" s="907" t="s">
        <v>360</v>
      </c>
      <c r="F38" s="907"/>
      <c r="G38" s="907"/>
      <c r="H38" s="907"/>
      <c r="I38" s="907"/>
      <c r="J38" s="780" t="s">
        <v>72</v>
      </c>
      <c r="K38" s="781"/>
      <c r="L38" s="911" t="s">
        <v>363</v>
      </c>
      <c r="M38" s="912"/>
      <c r="N38" s="913"/>
      <c r="O38" s="548" t="s">
        <v>98</v>
      </c>
      <c r="P38" s="914" t="s">
        <v>1188</v>
      </c>
      <c r="Q38" s="915"/>
      <c r="R38" s="916"/>
      <c r="S38" s="93" t="s">
        <v>1186</v>
      </c>
      <c r="T38" s="80" t="s">
        <v>58</v>
      </c>
      <c r="U38" s="391" t="s">
        <v>1189</v>
      </c>
      <c r="V38" s="384">
        <v>1</v>
      </c>
      <c r="W38" s="171"/>
      <c r="X38" s="356">
        <f t="shared" si="0"/>
        <v>0</v>
      </c>
      <c r="Y38" s="42">
        <f t="shared" si="1"/>
        <v>0</v>
      </c>
      <c r="AA38" s="357"/>
      <c r="AB38" s="357"/>
      <c r="AC38" s="455" t="e">
        <f t="shared" si="2"/>
        <v>#DIV/0!</v>
      </c>
      <c r="AD38" s="42" t="e">
        <f t="shared" si="3"/>
        <v>#DIV/0!</v>
      </c>
      <c r="AE38" s="357"/>
      <c r="AF38" s="357"/>
      <c r="AG38" s="455" t="e">
        <f t="shared" si="4"/>
        <v>#DIV/0!</v>
      </c>
      <c r="AH38" s="42" t="e">
        <f t="shared" si="5"/>
        <v>#DIV/0!</v>
      </c>
      <c r="AI38" s="182"/>
      <c r="AJ38" s="182"/>
      <c r="AK38" s="356" t="e">
        <f>AJ38/AI38</f>
        <v>#DIV/0!</v>
      </c>
      <c r="AL38" s="42" t="e">
        <f>AK38</f>
        <v>#DIV/0!</v>
      </c>
      <c r="AM38" s="358">
        <f t="shared" si="8"/>
        <v>1</v>
      </c>
      <c r="AN38" s="182"/>
      <c r="AO38" s="255">
        <f t="shared" si="9"/>
        <v>0</v>
      </c>
      <c r="AP38" s="42">
        <f t="shared" si="10"/>
        <v>0</v>
      </c>
    </row>
    <row r="39" spans="1:42" ht="279.75" customHeight="1" x14ac:dyDescent="0.25">
      <c r="A39" s="143" t="s">
        <v>64</v>
      </c>
      <c r="B39" s="905" t="s">
        <v>65</v>
      </c>
      <c r="C39" s="906"/>
      <c r="D39" s="172" t="s">
        <v>68</v>
      </c>
      <c r="E39" s="907" t="s">
        <v>71</v>
      </c>
      <c r="F39" s="907"/>
      <c r="G39" s="907"/>
      <c r="H39" s="907"/>
      <c r="I39" s="907"/>
      <c r="J39" s="780" t="s">
        <v>873</v>
      </c>
      <c r="K39" s="781"/>
      <c r="L39" s="911" t="s">
        <v>100</v>
      </c>
      <c r="M39" s="912"/>
      <c r="N39" s="913"/>
      <c r="O39" s="548" t="s">
        <v>98</v>
      </c>
      <c r="P39" s="829" t="s">
        <v>872</v>
      </c>
      <c r="Q39" s="829"/>
      <c r="R39" s="829"/>
      <c r="S39" s="93" t="s">
        <v>151</v>
      </c>
      <c r="T39" s="80" t="s">
        <v>58</v>
      </c>
      <c r="U39" s="6" t="s">
        <v>874</v>
      </c>
      <c r="V39" s="453">
        <v>1</v>
      </c>
      <c r="W39" s="454"/>
      <c r="X39" s="356">
        <f t="shared" si="0"/>
        <v>0</v>
      </c>
      <c r="Y39" s="42">
        <f t="shared" si="1"/>
        <v>0</v>
      </c>
      <c r="AA39" s="182"/>
      <c r="AB39" s="182"/>
      <c r="AC39" s="356" t="e">
        <f t="shared" si="2"/>
        <v>#DIV/0!</v>
      </c>
      <c r="AD39" s="42" t="e">
        <f t="shared" si="3"/>
        <v>#DIV/0!</v>
      </c>
      <c r="AE39" s="453"/>
      <c r="AF39" s="454"/>
      <c r="AG39" s="400" t="e">
        <f t="shared" si="4"/>
        <v>#DIV/0!</v>
      </c>
      <c r="AH39" s="42" t="e">
        <f t="shared" si="5"/>
        <v>#DIV/0!</v>
      </c>
      <c r="AI39" s="182">
        <v>0</v>
      </c>
      <c r="AJ39" s="182"/>
      <c r="AK39" s="356" t="e">
        <f t="shared" si="6"/>
        <v>#DIV/0!</v>
      </c>
      <c r="AL39" s="42" t="e">
        <f t="shared" si="7"/>
        <v>#DIV/0!</v>
      </c>
      <c r="AM39" s="358">
        <f t="shared" si="8"/>
        <v>1</v>
      </c>
      <c r="AN39" s="182"/>
      <c r="AO39" s="255">
        <f t="shared" si="9"/>
        <v>0</v>
      </c>
      <c r="AP39" s="42">
        <f t="shared" si="10"/>
        <v>0</v>
      </c>
    </row>
    <row r="40" spans="1:42" ht="346.5" customHeight="1" x14ac:dyDescent="0.25">
      <c r="A40" s="143" t="s">
        <v>64</v>
      </c>
      <c r="B40" s="828" t="s">
        <v>65</v>
      </c>
      <c r="C40" s="828"/>
      <c r="D40" s="172" t="s">
        <v>68</v>
      </c>
      <c r="E40" s="907" t="s">
        <v>71</v>
      </c>
      <c r="F40" s="907"/>
      <c r="G40" s="907"/>
      <c r="H40" s="907"/>
      <c r="I40" s="907"/>
      <c r="J40" s="780" t="s">
        <v>876</v>
      </c>
      <c r="K40" s="781"/>
      <c r="L40" s="911" t="s">
        <v>100</v>
      </c>
      <c r="M40" s="912"/>
      <c r="N40" s="913"/>
      <c r="O40" s="548" t="s">
        <v>98</v>
      </c>
      <c r="P40" s="829" t="s">
        <v>1317</v>
      </c>
      <c r="Q40" s="829"/>
      <c r="R40" s="829"/>
      <c r="S40" s="93" t="s">
        <v>149</v>
      </c>
      <c r="T40" s="80" t="s">
        <v>58</v>
      </c>
      <c r="U40" s="6" t="s">
        <v>875</v>
      </c>
      <c r="V40" s="453">
        <v>1</v>
      </c>
      <c r="W40" s="454"/>
      <c r="X40" s="356">
        <f t="shared" si="0"/>
        <v>0</v>
      </c>
      <c r="Y40" s="42">
        <f t="shared" si="1"/>
        <v>0</v>
      </c>
      <c r="AA40" s="182"/>
      <c r="AB40" s="182"/>
      <c r="AC40" s="356" t="e">
        <f t="shared" si="2"/>
        <v>#DIV/0!</v>
      </c>
      <c r="AD40" s="42" t="e">
        <f t="shared" si="3"/>
        <v>#DIV/0!</v>
      </c>
      <c r="AE40" s="453"/>
      <c r="AF40" s="453"/>
      <c r="AG40" s="400" t="e">
        <f t="shared" si="4"/>
        <v>#DIV/0!</v>
      </c>
      <c r="AH40" s="42" t="e">
        <f t="shared" si="5"/>
        <v>#DIV/0!</v>
      </c>
      <c r="AI40" s="182">
        <v>0</v>
      </c>
      <c r="AJ40" s="182"/>
      <c r="AK40" s="356" t="e">
        <f t="shared" si="6"/>
        <v>#DIV/0!</v>
      </c>
      <c r="AL40" s="42" t="e">
        <f t="shared" si="7"/>
        <v>#DIV/0!</v>
      </c>
      <c r="AM40" s="358">
        <f t="shared" si="8"/>
        <v>1</v>
      </c>
      <c r="AN40" s="182"/>
      <c r="AO40" s="255">
        <f t="shared" si="9"/>
        <v>0</v>
      </c>
      <c r="AP40" s="42">
        <f t="shared" si="10"/>
        <v>0</v>
      </c>
    </row>
    <row r="41" spans="1:42" ht="346.5" customHeight="1" x14ac:dyDescent="0.25">
      <c r="A41" s="143" t="s">
        <v>64</v>
      </c>
      <c r="B41" s="828" t="s">
        <v>65</v>
      </c>
      <c r="C41" s="828"/>
      <c r="D41" s="172" t="s">
        <v>68</v>
      </c>
      <c r="E41" s="907" t="s">
        <v>71</v>
      </c>
      <c r="F41" s="907"/>
      <c r="G41" s="907"/>
      <c r="H41" s="907"/>
      <c r="I41" s="907"/>
      <c r="J41" s="780" t="s">
        <v>876</v>
      </c>
      <c r="K41" s="781"/>
      <c r="L41" s="911" t="s">
        <v>100</v>
      </c>
      <c r="M41" s="912"/>
      <c r="N41" s="913"/>
      <c r="O41" s="548" t="s">
        <v>98</v>
      </c>
      <c r="P41" s="829" t="s">
        <v>1185</v>
      </c>
      <c r="Q41" s="829"/>
      <c r="R41" s="829"/>
      <c r="S41" s="93" t="s">
        <v>1186</v>
      </c>
      <c r="T41" s="80" t="s">
        <v>58</v>
      </c>
      <c r="U41" s="6" t="s">
        <v>874</v>
      </c>
      <c r="V41" s="453">
        <v>1</v>
      </c>
      <c r="W41" s="454"/>
      <c r="X41" s="356">
        <f t="shared" si="0"/>
        <v>0</v>
      </c>
      <c r="Y41" s="42">
        <f t="shared" si="1"/>
        <v>0</v>
      </c>
      <c r="AA41" s="453"/>
      <c r="AB41" s="454"/>
      <c r="AC41" s="356" t="e">
        <f t="shared" si="2"/>
        <v>#DIV/0!</v>
      </c>
      <c r="AD41" s="42" t="e">
        <f t="shared" si="3"/>
        <v>#DIV/0!</v>
      </c>
      <c r="AE41" s="453"/>
      <c r="AF41" s="453"/>
      <c r="AG41" s="400" t="e">
        <f t="shared" si="4"/>
        <v>#DIV/0!</v>
      </c>
      <c r="AH41" s="42" t="e">
        <f t="shared" si="5"/>
        <v>#DIV/0!</v>
      </c>
      <c r="AI41" s="182">
        <v>0</v>
      </c>
      <c r="AJ41" s="182"/>
      <c r="AK41" s="356" t="e">
        <f t="shared" si="6"/>
        <v>#DIV/0!</v>
      </c>
      <c r="AL41" s="42" t="e">
        <f t="shared" si="7"/>
        <v>#DIV/0!</v>
      </c>
      <c r="AM41" s="358">
        <f t="shared" si="8"/>
        <v>1</v>
      </c>
      <c r="AN41" s="182"/>
      <c r="AO41" s="255">
        <f t="shared" si="9"/>
        <v>0</v>
      </c>
      <c r="AP41" s="42">
        <f t="shared" si="10"/>
        <v>0</v>
      </c>
    </row>
    <row r="42" spans="1:42" ht="408.75" customHeight="1" x14ac:dyDescent="0.25">
      <c r="A42" s="143" t="s">
        <v>64</v>
      </c>
      <c r="B42" s="828" t="s">
        <v>65</v>
      </c>
      <c r="C42" s="828"/>
      <c r="D42" s="172" t="s">
        <v>68</v>
      </c>
      <c r="E42" s="907" t="s">
        <v>71</v>
      </c>
      <c r="F42" s="907"/>
      <c r="G42" s="907"/>
      <c r="H42" s="907"/>
      <c r="I42" s="907"/>
      <c r="J42" s="780" t="s">
        <v>876</v>
      </c>
      <c r="K42" s="781"/>
      <c r="L42" s="911" t="s">
        <v>100</v>
      </c>
      <c r="M42" s="912"/>
      <c r="N42" s="913"/>
      <c r="O42" s="548" t="s">
        <v>98</v>
      </c>
      <c r="P42" s="829" t="s">
        <v>1184</v>
      </c>
      <c r="Q42" s="829"/>
      <c r="R42" s="829"/>
      <c r="S42" s="93" t="s">
        <v>1186</v>
      </c>
      <c r="T42" s="80" t="s">
        <v>58</v>
      </c>
      <c r="U42" s="6" t="s">
        <v>875</v>
      </c>
      <c r="V42" s="453">
        <v>1</v>
      </c>
      <c r="W42" s="454"/>
      <c r="X42" s="356">
        <f t="shared" si="0"/>
        <v>0</v>
      </c>
      <c r="Y42" s="42">
        <f t="shared" si="1"/>
        <v>0</v>
      </c>
      <c r="AA42" s="182"/>
      <c r="AB42" s="182"/>
      <c r="AC42" s="356" t="e">
        <f t="shared" si="2"/>
        <v>#DIV/0!</v>
      </c>
      <c r="AD42" s="42" t="e">
        <f t="shared" si="3"/>
        <v>#DIV/0!</v>
      </c>
      <c r="AE42" s="453"/>
      <c r="AF42" s="387"/>
      <c r="AG42" s="400" t="e">
        <f t="shared" si="4"/>
        <v>#DIV/0!</v>
      </c>
      <c r="AH42" s="42" t="e">
        <f t="shared" si="5"/>
        <v>#DIV/0!</v>
      </c>
      <c r="AI42" s="182">
        <v>0</v>
      </c>
      <c r="AJ42" s="182"/>
      <c r="AK42" s="356" t="e">
        <f t="shared" si="6"/>
        <v>#DIV/0!</v>
      </c>
      <c r="AL42" s="42" t="e">
        <f t="shared" si="7"/>
        <v>#DIV/0!</v>
      </c>
      <c r="AM42" s="358">
        <f t="shared" si="8"/>
        <v>1</v>
      </c>
      <c r="AN42" s="182"/>
      <c r="AO42" s="255">
        <f t="shared" si="9"/>
        <v>0</v>
      </c>
      <c r="AP42" s="42">
        <f t="shared" si="10"/>
        <v>0</v>
      </c>
    </row>
    <row r="43" spans="1:42" x14ac:dyDescent="0.25">
      <c r="A43" s="40"/>
      <c r="B43" s="40"/>
      <c r="C43" s="40"/>
      <c r="D43" s="40"/>
      <c r="E43" s="40"/>
      <c r="F43" s="40"/>
      <c r="G43" s="40"/>
      <c r="H43" s="40"/>
      <c r="I43" s="40"/>
      <c r="J43" s="40"/>
      <c r="K43" s="40"/>
      <c r="L43" s="40"/>
      <c r="M43" s="40"/>
      <c r="N43" s="40"/>
      <c r="O43" s="40"/>
      <c r="P43" s="40"/>
      <c r="Q43" s="40"/>
      <c r="R43" s="40"/>
      <c r="S43" s="85"/>
      <c r="T43" s="40"/>
      <c r="U43" s="40"/>
      <c r="V43" s="40"/>
      <c r="W43" s="40"/>
      <c r="X43" s="40"/>
      <c r="Y43" s="40"/>
    </row>
    <row r="45" spans="1:42" ht="96.75" customHeight="1" x14ac:dyDescent="0.25">
      <c r="A45" s="596" t="s">
        <v>609</v>
      </c>
      <c r="B45" s="596"/>
      <c r="C45" s="596"/>
      <c r="D45" s="596"/>
      <c r="E45" s="596"/>
      <c r="F45" s="596"/>
      <c r="G45" s="596"/>
      <c r="H45" s="596"/>
      <c r="I45" s="596"/>
      <c r="J45" s="596"/>
      <c r="K45" s="596"/>
      <c r="L45" s="596"/>
      <c r="M45" s="596"/>
      <c r="N45" s="596"/>
      <c r="O45" s="596"/>
      <c r="P45" s="596"/>
      <c r="Q45" s="596"/>
      <c r="R45" s="596"/>
      <c r="S45" s="596"/>
      <c r="T45" s="596"/>
      <c r="U45" s="596"/>
      <c r="V45" s="596"/>
      <c r="W45" s="596"/>
      <c r="X45" s="596"/>
      <c r="Y45" s="596"/>
      <c r="AA45" s="644" t="s">
        <v>1283</v>
      </c>
      <c r="AB45" s="645"/>
      <c r="AC45" s="645"/>
      <c r="AD45" s="645"/>
      <c r="AE45" s="645"/>
      <c r="AF45" s="645"/>
      <c r="AG45" s="645"/>
      <c r="AH45" s="645"/>
      <c r="AI45" s="645"/>
      <c r="AJ45" s="645"/>
      <c r="AK45" s="645"/>
      <c r="AL45" s="645"/>
      <c r="AM45" s="645"/>
      <c r="AN45" s="645"/>
      <c r="AO45" s="645"/>
      <c r="AP45" s="646"/>
    </row>
    <row r="46" spans="1:42" s="45" customFormat="1" x14ac:dyDescent="0.25">
      <c r="A46" s="9"/>
      <c r="B46" s="9"/>
      <c r="C46" s="9"/>
      <c r="D46" s="9"/>
      <c r="E46" s="9"/>
      <c r="F46" s="9"/>
      <c r="G46" s="9"/>
      <c r="H46" s="9"/>
      <c r="I46" s="9"/>
      <c r="J46" s="9"/>
      <c r="K46" s="9"/>
      <c r="L46" s="9"/>
      <c r="M46" s="9"/>
      <c r="N46" s="9"/>
      <c r="O46" s="9"/>
      <c r="P46" s="9"/>
      <c r="Q46" s="9"/>
      <c r="R46" s="9"/>
      <c r="S46" s="87"/>
      <c r="T46" s="9"/>
      <c r="U46" s="9"/>
      <c r="V46" s="9"/>
      <c r="W46" s="9"/>
      <c r="X46" s="9"/>
      <c r="Y46" s="9"/>
      <c r="AA46" s="46"/>
      <c r="AB46" s="46"/>
      <c r="AC46" s="46"/>
      <c r="AD46" s="46"/>
      <c r="AE46" s="46"/>
      <c r="AF46" s="46"/>
      <c r="AG46" s="46"/>
      <c r="AH46" s="46"/>
      <c r="AI46" s="46"/>
      <c r="AJ46" s="46"/>
      <c r="AK46" s="46"/>
      <c r="AL46" s="46"/>
      <c r="AM46" s="46"/>
      <c r="AN46" s="46"/>
      <c r="AO46" s="46"/>
      <c r="AP46" s="46"/>
    </row>
    <row r="47" spans="1:42" s="28" customFormat="1" ht="147.75" customHeight="1" x14ac:dyDescent="0.25">
      <c r="A47" s="672" t="s">
        <v>587</v>
      </c>
      <c r="B47" s="659" t="s">
        <v>81</v>
      </c>
      <c r="C47" s="659"/>
      <c r="D47" s="659" t="s">
        <v>108</v>
      </c>
      <c r="E47" s="659" t="s">
        <v>93</v>
      </c>
      <c r="F47" s="659" t="s">
        <v>85</v>
      </c>
      <c r="G47" s="659"/>
      <c r="H47" s="659" t="s">
        <v>26</v>
      </c>
      <c r="I47" s="659"/>
      <c r="J47" s="659"/>
      <c r="K47" s="936" t="s">
        <v>82</v>
      </c>
      <c r="L47" s="715" t="s">
        <v>83</v>
      </c>
      <c r="M47" s="715" t="s">
        <v>28</v>
      </c>
      <c r="N47" s="591" t="s">
        <v>104</v>
      </c>
      <c r="O47" s="591" t="s">
        <v>105</v>
      </c>
      <c r="P47" s="696" t="s">
        <v>106</v>
      </c>
      <c r="Q47" s="697"/>
      <c r="R47" s="698"/>
      <c r="S47" s="709" t="s">
        <v>148</v>
      </c>
      <c r="T47" s="692" t="s">
        <v>7</v>
      </c>
      <c r="U47" s="708" t="s">
        <v>1312</v>
      </c>
      <c r="V47" s="770">
        <v>2020</v>
      </c>
      <c r="W47" s="770"/>
      <c r="X47" s="770"/>
      <c r="Y47" s="770"/>
      <c r="AA47" s="590" t="s">
        <v>1284</v>
      </c>
      <c r="AB47" s="590"/>
      <c r="AC47" s="590"/>
      <c r="AD47" s="590"/>
      <c r="AE47" s="590" t="s">
        <v>1285</v>
      </c>
      <c r="AF47" s="590"/>
      <c r="AG47" s="590"/>
      <c r="AH47" s="590"/>
      <c r="AI47" s="590" t="s">
        <v>1286</v>
      </c>
      <c r="AJ47" s="590"/>
      <c r="AK47" s="590"/>
      <c r="AL47" s="590"/>
      <c r="AM47" s="590" t="s">
        <v>1287</v>
      </c>
      <c r="AN47" s="590"/>
      <c r="AO47" s="590"/>
      <c r="AP47" s="590"/>
    </row>
    <row r="48" spans="1:42" s="28" customFormat="1" ht="107.25" customHeight="1" x14ac:dyDescent="0.25">
      <c r="A48" s="672"/>
      <c r="B48" s="659"/>
      <c r="C48" s="659"/>
      <c r="D48" s="659"/>
      <c r="E48" s="659"/>
      <c r="F48" s="659"/>
      <c r="G48" s="659"/>
      <c r="H48" s="659"/>
      <c r="I48" s="659"/>
      <c r="J48" s="659"/>
      <c r="K48" s="936"/>
      <c r="L48" s="715"/>
      <c r="M48" s="715"/>
      <c r="N48" s="591"/>
      <c r="O48" s="591"/>
      <c r="P48" s="699"/>
      <c r="Q48" s="700"/>
      <c r="R48" s="701"/>
      <c r="S48" s="710"/>
      <c r="T48" s="692"/>
      <c r="U48" s="708"/>
      <c r="V48" s="77" t="s">
        <v>11</v>
      </c>
      <c r="W48" s="77" t="s">
        <v>12</v>
      </c>
      <c r="X48" s="29" t="s">
        <v>9</v>
      </c>
      <c r="Y48" s="166" t="s">
        <v>10</v>
      </c>
      <c r="AA48" s="201" t="s">
        <v>13</v>
      </c>
      <c r="AB48" s="201" t="s">
        <v>14</v>
      </c>
      <c r="AC48" s="165" t="s">
        <v>9</v>
      </c>
      <c r="AD48" s="166" t="s">
        <v>10</v>
      </c>
      <c r="AE48" s="201" t="s">
        <v>13</v>
      </c>
      <c r="AF48" s="201" t="s">
        <v>14</v>
      </c>
      <c r="AG48" s="165" t="s">
        <v>9</v>
      </c>
      <c r="AH48" s="166" t="s">
        <v>10</v>
      </c>
      <c r="AI48" s="201" t="s">
        <v>13</v>
      </c>
      <c r="AJ48" s="201" t="s">
        <v>14</v>
      </c>
      <c r="AK48" s="165" t="s">
        <v>9</v>
      </c>
      <c r="AL48" s="166" t="s">
        <v>10</v>
      </c>
      <c r="AM48" s="201" t="s">
        <v>13</v>
      </c>
      <c r="AN48" s="201" t="s">
        <v>14</v>
      </c>
      <c r="AO48" s="165" t="s">
        <v>9</v>
      </c>
      <c r="AP48" s="166" t="s">
        <v>10</v>
      </c>
    </row>
    <row r="49" spans="1:42" s="49" customFormat="1" ht="215.25" customHeight="1" x14ac:dyDescent="0.25">
      <c r="A49" s="173" t="str">
        <f>D39</f>
        <v>Mejora continua</v>
      </c>
      <c r="B49" s="922" t="s">
        <v>84</v>
      </c>
      <c r="C49" s="922"/>
      <c r="D49" s="155" t="str">
        <f>+Hoja1!D107</f>
        <v>Fortalecimiento de la arquitectura empresarial -siscred</v>
      </c>
      <c r="E49" s="154" t="str">
        <f t="shared" ref="E49:E100" si="11">+$J$16</f>
        <v>71 - Incrementar a un 90% la sostenibilidad del SIG en el Gobierno Distrital</v>
      </c>
      <c r="F49" s="920" t="str">
        <f>+Hoja1!C107</f>
        <v>Implementar el 100% de las acciones programadas, en el marco del programa distrital sobre estándares de información, bases de datos y sistemas únicos de información misional.</v>
      </c>
      <c r="G49" s="921"/>
      <c r="H49" s="607" t="str">
        <f>+Hoja1!H107</f>
        <v>Servicios profesionales  para apoyar el análisis de información con el fin de soportar los procesos de medición de los indicadores.</v>
      </c>
      <c r="I49" s="608"/>
      <c r="J49" s="925"/>
      <c r="K49" s="284">
        <f>+Hoja1!X107</f>
        <v>43889</v>
      </c>
      <c r="L49" s="284">
        <f>+Hoja1!AC107</f>
        <v>44219</v>
      </c>
      <c r="M49" s="285"/>
      <c r="N49" s="286">
        <f>+Hoja1!F107</f>
        <v>72384136</v>
      </c>
      <c r="O49" s="444"/>
      <c r="P49" s="587" t="s">
        <v>107</v>
      </c>
      <c r="Q49" s="588"/>
      <c r="R49" s="589"/>
      <c r="S49" s="93" t="s">
        <v>151</v>
      </c>
      <c r="T49" s="80" t="s">
        <v>58</v>
      </c>
      <c r="U49" s="294">
        <v>1</v>
      </c>
      <c r="V49" s="399">
        <v>1</v>
      </c>
      <c r="W49" s="399"/>
      <c r="X49" s="400">
        <f>W49/V49</f>
        <v>0</v>
      </c>
      <c r="Y49" s="42">
        <f>X49</f>
        <v>0</v>
      </c>
      <c r="AA49" s="358"/>
      <c r="AB49" s="358"/>
      <c r="AC49" s="400" t="e">
        <f>AB49/AA49</f>
        <v>#DIV/0!</v>
      </c>
      <c r="AD49" s="42" t="e">
        <f>AC49</f>
        <v>#DIV/0!</v>
      </c>
      <c r="AE49" s="358"/>
      <c r="AF49" s="358"/>
      <c r="AG49" s="400" t="e">
        <f>AF49/AE49</f>
        <v>#DIV/0!</v>
      </c>
      <c r="AH49" s="42" t="e">
        <f>AG49</f>
        <v>#DIV/0!</v>
      </c>
      <c r="AI49" s="358"/>
      <c r="AJ49" s="358"/>
      <c r="AK49" s="400" t="e">
        <f>AJ49/AI49</f>
        <v>#DIV/0!</v>
      </c>
      <c r="AL49" s="42" t="e">
        <f>AK49</f>
        <v>#DIV/0!</v>
      </c>
      <c r="AM49" s="358">
        <f>+V49</f>
        <v>1</v>
      </c>
      <c r="AN49" s="182"/>
      <c r="AO49" s="255">
        <f>+AN49/AM49</f>
        <v>0</v>
      </c>
      <c r="AP49" s="42">
        <f>AO49</f>
        <v>0</v>
      </c>
    </row>
    <row r="50" spans="1:42" s="49" customFormat="1" ht="290.25" customHeight="1" x14ac:dyDescent="0.25">
      <c r="A50" s="173" t="s">
        <v>67</v>
      </c>
      <c r="B50" s="922" t="s">
        <v>84</v>
      </c>
      <c r="C50" s="922"/>
      <c r="D50" s="155" t="s">
        <v>1532</v>
      </c>
      <c r="E50" s="154" t="str">
        <f t="shared" si="11"/>
        <v>71 - Incrementar a un 90% la sostenibilidad del SIG en el Gobierno Distrital</v>
      </c>
      <c r="F50" s="933" t="s">
        <v>347</v>
      </c>
      <c r="G50" s="934"/>
      <c r="H50" s="607" t="str">
        <f>+Hoja1!H108</f>
        <v xml:space="preserve">Servicios profesionales para la implementación de planes sectoriales y elaboración de estudios de análisis de información requeridos por la SCRD y las entidades del sector </v>
      </c>
      <c r="I50" s="608"/>
      <c r="J50" s="925"/>
      <c r="K50" s="284">
        <f>+Hoja1!X108</f>
        <v>43859</v>
      </c>
      <c r="L50" s="284">
        <f>+Hoja1!AC108</f>
        <v>44039</v>
      </c>
      <c r="M50" s="285"/>
      <c r="N50" s="286">
        <f>+Hoja1!F108</f>
        <v>42934936</v>
      </c>
      <c r="O50" s="444"/>
      <c r="P50" s="587" t="s">
        <v>107</v>
      </c>
      <c r="Q50" s="588"/>
      <c r="R50" s="589"/>
      <c r="S50" s="93" t="s">
        <v>151</v>
      </c>
      <c r="T50" s="80" t="s">
        <v>58</v>
      </c>
      <c r="U50" s="294">
        <v>1</v>
      </c>
      <c r="V50" s="399">
        <v>1</v>
      </c>
      <c r="W50" s="399"/>
      <c r="X50" s="400">
        <f t="shared" ref="X50:X105" si="12">W50/V50</f>
        <v>0</v>
      </c>
      <c r="Y50" s="42">
        <f t="shared" ref="Y50:Y105" si="13">X50</f>
        <v>0</v>
      </c>
      <c r="AA50" s="358"/>
      <c r="AB50" s="358"/>
      <c r="AC50" s="400" t="e">
        <f t="shared" ref="AC50:AC105" si="14">AB50/AA50</f>
        <v>#DIV/0!</v>
      </c>
      <c r="AD50" s="42" t="e">
        <f t="shared" ref="AD50:AD105" si="15">AC50</f>
        <v>#DIV/0!</v>
      </c>
      <c r="AE50" s="358"/>
      <c r="AF50" s="358"/>
      <c r="AG50" s="400" t="e">
        <f t="shared" ref="AG50:AG105" si="16">AF50/AE50</f>
        <v>#DIV/0!</v>
      </c>
      <c r="AH50" s="42" t="e">
        <f t="shared" ref="AH50:AH105" si="17">AG50</f>
        <v>#DIV/0!</v>
      </c>
      <c r="AI50" s="358"/>
      <c r="AJ50" s="358"/>
      <c r="AK50" s="400" t="e">
        <f t="shared" ref="AK50:AK105" si="18">AJ50/AI50</f>
        <v>#DIV/0!</v>
      </c>
      <c r="AL50" s="42" t="e">
        <f t="shared" ref="AL50:AL105" si="19">AK50</f>
        <v>#DIV/0!</v>
      </c>
      <c r="AM50" s="358">
        <f t="shared" ref="AM50:AM105" si="20">+V50</f>
        <v>1</v>
      </c>
      <c r="AN50" s="182"/>
      <c r="AO50" s="255">
        <f t="shared" ref="AO50:AO105" si="21">+AN50/AM50</f>
        <v>0</v>
      </c>
      <c r="AP50" s="42">
        <f t="shared" ref="AP50:AP105" si="22">AO50</f>
        <v>0</v>
      </c>
    </row>
    <row r="51" spans="1:42" s="49" customFormat="1" ht="290.25" customHeight="1" x14ac:dyDescent="0.25">
      <c r="A51" s="173" t="s">
        <v>67</v>
      </c>
      <c r="B51" s="922" t="s">
        <v>84</v>
      </c>
      <c r="C51" s="922"/>
      <c r="D51" s="155" t="s">
        <v>1532</v>
      </c>
      <c r="E51" s="154" t="str">
        <f t="shared" si="11"/>
        <v>71 - Incrementar a un 90% la sostenibilidad del SIG en el Gobierno Distrital</v>
      </c>
      <c r="F51" s="933" t="s">
        <v>347</v>
      </c>
      <c r="G51" s="934"/>
      <c r="H51" s="607" t="str">
        <f>+Hoja1!H109</f>
        <v>Adición contrato 21 de 2019</v>
      </c>
      <c r="I51" s="608"/>
      <c r="J51" s="925"/>
      <c r="K51" s="284">
        <f>+Hoja1!X109</f>
        <v>43860</v>
      </c>
      <c r="L51" s="284" t="s">
        <v>680</v>
      </c>
      <c r="M51" s="285"/>
      <c r="N51" s="286">
        <f>+Hoja1!F109</f>
        <v>29449200</v>
      </c>
      <c r="O51" s="444"/>
      <c r="P51" s="587" t="s">
        <v>107</v>
      </c>
      <c r="Q51" s="588"/>
      <c r="R51" s="589"/>
      <c r="S51" s="93" t="s">
        <v>151</v>
      </c>
      <c r="T51" s="80" t="s">
        <v>58</v>
      </c>
      <c r="U51" s="294">
        <v>1</v>
      </c>
      <c r="V51" s="399">
        <v>1</v>
      </c>
      <c r="W51" s="399"/>
      <c r="X51" s="400">
        <f t="shared" si="12"/>
        <v>0</v>
      </c>
      <c r="Y51" s="42">
        <f t="shared" si="13"/>
        <v>0</v>
      </c>
      <c r="AA51" s="358"/>
      <c r="AB51" s="358"/>
      <c r="AC51" s="400" t="e">
        <f t="shared" si="14"/>
        <v>#DIV/0!</v>
      </c>
      <c r="AD51" s="42" t="e">
        <f t="shared" si="15"/>
        <v>#DIV/0!</v>
      </c>
      <c r="AE51" s="358"/>
      <c r="AF51" s="358"/>
      <c r="AG51" s="400" t="e">
        <f t="shared" si="16"/>
        <v>#DIV/0!</v>
      </c>
      <c r="AH51" s="42" t="e">
        <f t="shared" si="17"/>
        <v>#DIV/0!</v>
      </c>
      <c r="AI51" s="358"/>
      <c r="AJ51" s="358"/>
      <c r="AK51" s="400" t="e">
        <f t="shared" si="18"/>
        <v>#DIV/0!</v>
      </c>
      <c r="AL51" s="42" t="e">
        <f t="shared" si="19"/>
        <v>#DIV/0!</v>
      </c>
      <c r="AM51" s="358">
        <f t="shared" si="20"/>
        <v>1</v>
      </c>
      <c r="AN51" s="182"/>
      <c r="AO51" s="255">
        <f t="shared" si="21"/>
        <v>0</v>
      </c>
      <c r="AP51" s="42">
        <f t="shared" si="22"/>
        <v>0</v>
      </c>
    </row>
    <row r="52" spans="1:42" s="49" customFormat="1" ht="215.25" customHeight="1" x14ac:dyDescent="0.25">
      <c r="A52" s="173" t="s">
        <v>67</v>
      </c>
      <c r="B52" s="922" t="s">
        <v>84</v>
      </c>
      <c r="C52" s="922"/>
      <c r="D52" s="155" t="s">
        <v>1532</v>
      </c>
      <c r="E52" s="154" t="str">
        <f t="shared" si="11"/>
        <v>71 - Incrementar a un 90% la sostenibilidad del SIG en el Gobierno Distrital</v>
      </c>
      <c r="F52" s="933" t="s">
        <v>347</v>
      </c>
      <c r="G52" s="934"/>
      <c r="H52" s="607" t="str">
        <f>+Hoja1!H110</f>
        <v xml:space="preserve">Prestar los servicios profesionales para apoyar el análisis de información con el fin de soportar los procesos de medición de los indicadores. </v>
      </c>
      <c r="I52" s="608"/>
      <c r="J52" s="925"/>
      <c r="K52" s="284">
        <f>+Hoja1!X110</f>
        <v>43889</v>
      </c>
      <c r="L52" s="284">
        <f>+Hoja1!AC110</f>
        <v>44219</v>
      </c>
      <c r="M52" s="285"/>
      <c r="N52" s="286">
        <f>+Hoja1!F110</f>
        <v>72384136</v>
      </c>
      <c r="O52" s="444"/>
      <c r="P52" s="587" t="s">
        <v>107</v>
      </c>
      <c r="Q52" s="588"/>
      <c r="R52" s="589"/>
      <c r="S52" s="93" t="s">
        <v>151</v>
      </c>
      <c r="T52" s="80" t="s">
        <v>58</v>
      </c>
      <c r="U52" s="294">
        <v>1</v>
      </c>
      <c r="V52" s="399">
        <v>1</v>
      </c>
      <c r="W52" s="399"/>
      <c r="X52" s="400">
        <f t="shared" si="12"/>
        <v>0</v>
      </c>
      <c r="Y52" s="42">
        <f t="shared" si="13"/>
        <v>0</v>
      </c>
      <c r="AA52" s="358"/>
      <c r="AB52" s="358"/>
      <c r="AC52" s="400" t="e">
        <f t="shared" si="14"/>
        <v>#DIV/0!</v>
      </c>
      <c r="AD52" s="42" t="e">
        <f t="shared" si="15"/>
        <v>#DIV/0!</v>
      </c>
      <c r="AE52" s="358"/>
      <c r="AF52" s="358"/>
      <c r="AG52" s="400" t="e">
        <f t="shared" si="16"/>
        <v>#DIV/0!</v>
      </c>
      <c r="AH52" s="42" t="e">
        <f t="shared" si="17"/>
        <v>#DIV/0!</v>
      </c>
      <c r="AI52" s="358"/>
      <c r="AJ52" s="358"/>
      <c r="AK52" s="400" t="e">
        <f t="shared" si="18"/>
        <v>#DIV/0!</v>
      </c>
      <c r="AL52" s="42" t="e">
        <f t="shared" si="19"/>
        <v>#DIV/0!</v>
      </c>
      <c r="AM52" s="358">
        <f t="shared" si="20"/>
        <v>1</v>
      </c>
      <c r="AN52" s="182"/>
      <c r="AO52" s="255">
        <f t="shared" si="21"/>
        <v>0</v>
      </c>
      <c r="AP52" s="42">
        <f t="shared" si="22"/>
        <v>0</v>
      </c>
    </row>
    <row r="53" spans="1:42" s="49" customFormat="1" ht="298.5" customHeight="1" x14ac:dyDescent="0.25">
      <c r="A53" s="173" t="s">
        <v>67</v>
      </c>
      <c r="B53" s="922" t="s">
        <v>84</v>
      </c>
      <c r="C53" s="922"/>
      <c r="D53" s="155" t="s">
        <v>1532</v>
      </c>
      <c r="E53" s="154" t="str">
        <f t="shared" si="11"/>
        <v>71 - Incrementar a un 90% la sostenibilidad del SIG en el Gobierno Distrital</v>
      </c>
      <c r="F53" s="933" t="s">
        <v>347</v>
      </c>
      <c r="G53" s="934"/>
      <c r="H53" s="607" t="str">
        <f>+Hoja1!H111</f>
        <v xml:space="preserve">SUSPENSIÓN PREVENTIVA </v>
      </c>
      <c r="I53" s="608"/>
      <c r="J53" s="925"/>
      <c r="K53" s="284">
        <f>+Hoja1!X111</f>
        <v>43981</v>
      </c>
      <c r="L53" s="284" t="s">
        <v>680</v>
      </c>
      <c r="M53" s="285"/>
      <c r="N53" s="286">
        <f>+Hoja1!F111</f>
        <v>19322638</v>
      </c>
      <c r="O53" s="444"/>
      <c r="P53" s="587" t="s">
        <v>107</v>
      </c>
      <c r="Q53" s="588"/>
      <c r="R53" s="589"/>
      <c r="S53" s="93" t="s">
        <v>151</v>
      </c>
      <c r="T53" s="80" t="s">
        <v>58</v>
      </c>
      <c r="U53" s="294">
        <v>1</v>
      </c>
      <c r="V53" s="399">
        <v>1</v>
      </c>
      <c r="W53" s="399"/>
      <c r="X53" s="400">
        <f t="shared" si="12"/>
        <v>0</v>
      </c>
      <c r="Y53" s="42">
        <f t="shared" si="13"/>
        <v>0</v>
      </c>
      <c r="AA53" s="358"/>
      <c r="AB53" s="358"/>
      <c r="AC53" s="400" t="e">
        <f t="shared" si="14"/>
        <v>#DIV/0!</v>
      </c>
      <c r="AD53" s="42" t="e">
        <f t="shared" si="15"/>
        <v>#DIV/0!</v>
      </c>
      <c r="AE53" s="358"/>
      <c r="AF53" s="358"/>
      <c r="AG53" s="400" t="e">
        <f t="shared" si="16"/>
        <v>#DIV/0!</v>
      </c>
      <c r="AH53" s="42" t="e">
        <f t="shared" si="17"/>
        <v>#DIV/0!</v>
      </c>
      <c r="AI53" s="358"/>
      <c r="AJ53" s="358"/>
      <c r="AK53" s="400" t="e">
        <f t="shared" si="18"/>
        <v>#DIV/0!</v>
      </c>
      <c r="AL53" s="42" t="e">
        <f t="shared" si="19"/>
        <v>#DIV/0!</v>
      </c>
      <c r="AM53" s="358">
        <f t="shared" si="20"/>
        <v>1</v>
      </c>
      <c r="AN53" s="182"/>
      <c r="AO53" s="255">
        <f t="shared" si="21"/>
        <v>0</v>
      </c>
      <c r="AP53" s="42">
        <f t="shared" si="22"/>
        <v>0</v>
      </c>
    </row>
    <row r="54" spans="1:42" s="49" customFormat="1" ht="255" customHeight="1" x14ac:dyDescent="0.25">
      <c r="A54" s="173" t="s">
        <v>67</v>
      </c>
      <c r="B54" s="922" t="s">
        <v>84</v>
      </c>
      <c r="C54" s="922"/>
      <c r="D54" s="155" t="s">
        <v>1532</v>
      </c>
      <c r="E54" s="154" t="str">
        <f t="shared" si="11"/>
        <v>71 - Incrementar a un 90% la sostenibilidad del SIG en el Gobierno Distrital</v>
      </c>
      <c r="F54" s="933" t="s">
        <v>347</v>
      </c>
      <c r="G54" s="934"/>
      <c r="H54" s="607" t="str">
        <f>+Hoja1!H112</f>
        <v>Servicios profesionales para apoyar en la implementación y /o mejoramiento de las operaciones estadísticas a cargo de la dirección del plan estadístico sectorial</v>
      </c>
      <c r="I54" s="608"/>
      <c r="J54" s="925"/>
      <c r="K54" s="284">
        <f>+Hoja1!X112</f>
        <v>43889</v>
      </c>
      <c r="L54" s="284">
        <f>+Hoja1!AC112</f>
        <v>44219</v>
      </c>
      <c r="M54" s="285"/>
      <c r="N54" s="286">
        <f>+Hoja1!F112</f>
        <v>72384136</v>
      </c>
      <c r="O54" s="444"/>
      <c r="P54" s="587" t="s">
        <v>107</v>
      </c>
      <c r="Q54" s="588"/>
      <c r="R54" s="589"/>
      <c r="S54" s="93" t="s">
        <v>151</v>
      </c>
      <c r="T54" s="80" t="s">
        <v>58</v>
      </c>
      <c r="U54" s="294">
        <v>1</v>
      </c>
      <c r="V54" s="399">
        <v>1</v>
      </c>
      <c r="W54" s="399"/>
      <c r="X54" s="400">
        <f t="shared" si="12"/>
        <v>0</v>
      </c>
      <c r="Y54" s="42">
        <f t="shared" si="13"/>
        <v>0</v>
      </c>
      <c r="AA54" s="358"/>
      <c r="AB54" s="358"/>
      <c r="AC54" s="400" t="e">
        <f t="shared" si="14"/>
        <v>#DIV/0!</v>
      </c>
      <c r="AD54" s="42" t="e">
        <f t="shared" si="15"/>
        <v>#DIV/0!</v>
      </c>
      <c r="AE54" s="358"/>
      <c r="AF54" s="358"/>
      <c r="AG54" s="400" t="e">
        <f t="shared" si="16"/>
        <v>#DIV/0!</v>
      </c>
      <c r="AH54" s="42" t="e">
        <f t="shared" si="17"/>
        <v>#DIV/0!</v>
      </c>
      <c r="AI54" s="358"/>
      <c r="AJ54" s="358"/>
      <c r="AK54" s="400" t="e">
        <f t="shared" si="18"/>
        <v>#DIV/0!</v>
      </c>
      <c r="AL54" s="42" t="e">
        <f t="shared" si="19"/>
        <v>#DIV/0!</v>
      </c>
      <c r="AM54" s="358">
        <f t="shared" si="20"/>
        <v>1</v>
      </c>
      <c r="AN54" s="182"/>
      <c r="AO54" s="255">
        <f t="shared" si="21"/>
        <v>0</v>
      </c>
      <c r="AP54" s="42">
        <f t="shared" si="22"/>
        <v>0</v>
      </c>
    </row>
    <row r="55" spans="1:42" s="49" customFormat="1" ht="255" customHeight="1" x14ac:dyDescent="0.25">
      <c r="A55" s="173" t="s">
        <v>67</v>
      </c>
      <c r="B55" s="922" t="s">
        <v>84</v>
      </c>
      <c r="C55" s="922"/>
      <c r="D55" s="155" t="s">
        <v>1532</v>
      </c>
      <c r="E55" s="154" t="str">
        <f t="shared" si="11"/>
        <v>71 - Incrementar a un 90% la sostenibilidad del SIG en el Gobierno Distrital</v>
      </c>
      <c r="F55" s="933" t="s">
        <v>347</v>
      </c>
      <c r="G55" s="934"/>
      <c r="H55" s="607" t="str">
        <f>+Hoja1!H113</f>
        <v>Adición contrato 25 de 2019</v>
      </c>
      <c r="I55" s="608"/>
      <c r="J55" s="925"/>
      <c r="K55" s="284">
        <f>+Hoja1!X113</f>
        <v>43860</v>
      </c>
      <c r="L55" s="284" t="s">
        <v>680</v>
      </c>
      <c r="M55" s="285"/>
      <c r="N55" s="286">
        <f>+Hoja1!F113</f>
        <v>23287333</v>
      </c>
      <c r="O55" s="444"/>
      <c r="P55" s="587" t="s">
        <v>107</v>
      </c>
      <c r="Q55" s="588"/>
      <c r="R55" s="589"/>
      <c r="S55" s="93" t="s">
        <v>151</v>
      </c>
      <c r="T55" s="80" t="s">
        <v>58</v>
      </c>
      <c r="U55" s="294">
        <v>1</v>
      </c>
      <c r="V55" s="399">
        <v>1</v>
      </c>
      <c r="W55" s="399"/>
      <c r="X55" s="400">
        <f>W55/V55</f>
        <v>0</v>
      </c>
      <c r="Y55" s="42">
        <f>X55</f>
        <v>0</v>
      </c>
      <c r="AA55" s="358"/>
      <c r="AB55" s="358"/>
      <c r="AC55" s="400" t="e">
        <f>AB55/AA55</f>
        <v>#DIV/0!</v>
      </c>
      <c r="AD55" s="42" t="e">
        <f>AC55</f>
        <v>#DIV/0!</v>
      </c>
      <c r="AE55" s="358"/>
      <c r="AF55" s="358"/>
      <c r="AG55" s="400" t="e">
        <f>AF55/AE55</f>
        <v>#DIV/0!</v>
      </c>
      <c r="AH55" s="42" t="e">
        <f>AG55</f>
        <v>#DIV/0!</v>
      </c>
      <c r="AI55" s="358"/>
      <c r="AJ55" s="358"/>
      <c r="AK55" s="400" t="e">
        <f>AJ55/AI55</f>
        <v>#DIV/0!</v>
      </c>
      <c r="AL55" s="42" t="e">
        <f>AK55</f>
        <v>#DIV/0!</v>
      </c>
      <c r="AM55" s="358">
        <f>+V55</f>
        <v>1</v>
      </c>
      <c r="AN55" s="182"/>
      <c r="AO55" s="255">
        <f>+AN55/AM55</f>
        <v>0</v>
      </c>
      <c r="AP55" s="42">
        <f>AO55</f>
        <v>0</v>
      </c>
    </row>
    <row r="56" spans="1:42" s="49" customFormat="1" ht="255" customHeight="1" x14ac:dyDescent="0.25">
      <c r="A56" s="173" t="s">
        <v>67</v>
      </c>
      <c r="B56" s="922" t="s">
        <v>84</v>
      </c>
      <c r="C56" s="922"/>
      <c r="D56" s="155" t="s">
        <v>1532</v>
      </c>
      <c r="E56" s="154" t="str">
        <f t="shared" si="11"/>
        <v>71 - Incrementar a un 90% la sostenibilidad del SIG en el Gobierno Distrital</v>
      </c>
      <c r="F56" s="933" t="s">
        <v>347</v>
      </c>
      <c r="G56" s="934"/>
      <c r="H56" s="607" t="str">
        <f>+Hoja1!H114</f>
        <v>Servicios profesionales para el mantenimiento del Sistema  de Planeación y Seguimiento a la Inversión y desarrollos nuevos.</v>
      </c>
      <c r="I56" s="608"/>
      <c r="J56" s="925"/>
      <c r="K56" s="284">
        <f>+Hoja1!X114</f>
        <v>43889</v>
      </c>
      <c r="L56" s="284">
        <f>+Hoja1!AC114</f>
        <v>44219</v>
      </c>
      <c r="M56" s="285"/>
      <c r="N56" s="286">
        <f>+Hoja1!F114</f>
        <v>58119409</v>
      </c>
      <c r="O56" s="444"/>
      <c r="P56" s="587" t="s">
        <v>107</v>
      </c>
      <c r="Q56" s="588"/>
      <c r="R56" s="589"/>
      <c r="S56" s="93" t="s">
        <v>151</v>
      </c>
      <c r="T56" s="80" t="s">
        <v>58</v>
      </c>
      <c r="U56" s="294">
        <v>1</v>
      </c>
      <c r="V56" s="399">
        <v>1</v>
      </c>
      <c r="W56" s="399"/>
      <c r="X56" s="400">
        <f>W56/V56</f>
        <v>0</v>
      </c>
      <c r="Y56" s="42">
        <f>X56</f>
        <v>0</v>
      </c>
      <c r="AA56" s="358"/>
      <c r="AB56" s="358"/>
      <c r="AC56" s="400" t="e">
        <f>AB56/AA56</f>
        <v>#DIV/0!</v>
      </c>
      <c r="AD56" s="42" t="e">
        <f>AC56</f>
        <v>#DIV/0!</v>
      </c>
      <c r="AE56" s="358"/>
      <c r="AF56" s="358"/>
      <c r="AG56" s="400" t="e">
        <f>AF56/AE56</f>
        <v>#DIV/0!</v>
      </c>
      <c r="AH56" s="42" t="e">
        <f>AG56</f>
        <v>#DIV/0!</v>
      </c>
      <c r="AI56" s="358"/>
      <c r="AJ56" s="358"/>
      <c r="AK56" s="400" t="e">
        <f>AJ56/AI56</f>
        <v>#DIV/0!</v>
      </c>
      <c r="AL56" s="42" t="e">
        <f>AK56</f>
        <v>#DIV/0!</v>
      </c>
      <c r="AM56" s="358">
        <f>+V56</f>
        <v>1</v>
      </c>
      <c r="AN56" s="182"/>
      <c r="AO56" s="255">
        <f>+AN56/AM56</f>
        <v>0</v>
      </c>
      <c r="AP56" s="42">
        <f>AO56</f>
        <v>0</v>
      </c>
    </row>
    <row r="57" spans="1:42" s="49" customFormat="1" ht="255" customHeight="1" x14ac:dyDescent="0.25">
      <c r="A57" s="173" t="s">
        <v>67</v>
      </c>
      <c r="B57" s="922" t="s">
        <v>84</v>
      </c>
      <c r="C57" s="922"/>
      <c r="D57" s="155" t="s">
        <v>1532</v>
      </c>
      <c r="E57" s="154" t="str">
        <f t="shared" si="11"/>
        <v>71 - Incrementar a un 90% la sostenibilidad del SIG en el Gobierno Distrital</v>
      </c>
      <c r="F57" s="933" t="s">
        <v>347</v>
      </c>
      <c r="G57" s="934"/>
      <c r="H57" s="607" t="str">
        <f>+Hoja1!H115</f>
        <v>Servicios profesionales a la SCRD para apoyar en el desarrollo y elaboración de productos de información de carácter geoespacial y la generación de mapas temáticos según requerimientos del Sector y de las diferentes áreas de la SCRD.</v>
      </c>
      <c r="I57" s="608"/>
      <c r="J57" s="925"/>
      <c r="K57" s="284">
        <f>+Hoja1!X115</f>
        <v>43889</v>
      </c>
      <c r="L57" s="284">
        <f>+Hoja1!AC115</f>
        <v>44219</v>
      </c>
      <c r="M57" s="285"/>
      <c r="N57" s="286">
        <f>+Hoja1!F115</f>
        <v>34832076</v>
      </c>
      <c r="O57" s="444"/>
      <c r="P57" s="587" t="s">
        <v>107</v>
      </c>
      <c r="Q57" s="588"/>
      <c r="R57" s="589"/>
      <c r="S57" s="93" t="s">
        <v>151</v>
      </c>
      <c r="T57" s="80" t="s">
        <v>58</v>
      </c>
      <c r="U57" s="294">
        <v>1</v>
      </c>
      <c r="V57" s="399">
        <v>1</v>
      </c>
      <c r="W57" s="399"/>
      <c r="X57" s="400">
        <f>W57/V57</f>
        <v>0</v>
      </c>
      <c r="Y57" s="42">
        <f>X57</f>
        <v>0</v>
      </c>
      <c r="AA57" s="358"/>
      <c r="AB57" s="358"/>
      <c r="AC57" s="400" t="e">
        <f>AB57/AA57</f>
        <v>#DIV/0!</v>
      </c>
      <c r="AD57" s="42" t="e">
        <f>AC57</f>
        <v>#DIV/0!</v>
      </c>
      <c r="AE57" s="358"/>
      <c r="AF57" s="358"/>
      <c r="AG57" s="400" t="e">
        <f>AF57/AE57</f>
        <v>#DIV/0!</v>
      </c>
      <c r="AH57" s="42" t="e">
        <f>AG57</f>
        <v>#DIV/0!</v>
      </c>
      <c r="AI57" s="358"/>
      <c r="AJ57" s="358"/>
      <c r="AK57" s="400" t="e">
        <f>AJ57/AI57</f>
        <v>#DIV/0!</v>
      </c>
      <c r="AL57" s="42" t="e">
        <f>AK57</f>
        <v>#DIV/0!</v>
      </c>
      <c r="AM57" s="358">
        <f>+V57</f>
        <v>1</v>
      </c>
      <c r="AN57" s="182"/>
      <c r="AO57" s="255">
        <f>+AN57/AM57</f>
        <v>0</v>
      </c>
      <c r="AP57" s="42">
        <f>AO57</f>
        <v>0</v>
      </c>
    </row>
    <row r="58" spans="1:42" s="49" customFormat="1" ht="255" customHeight="1" x14ac:dyDescent="0.25">
      <c r="A58" s="173" t="s">
        <v>67</v>
      </c>
      <c r="B58" s="922" t="s">
        <v>84</v>
      </c>
      <c r="C58" s="922"/>
      <c r="D58" s="155" t="str">
        <f>+Hoja1!D298</f>
        <v>Procesos de planeación y SIG</v>
      </c>
      <c r="E58" s="154" t="str">
        <f t="shared" si="11"/>
        <v>71 - Incrementar a un 90% la sostenibilidad del SIG en el Gobierno Distrital</v>
      </c>
      <c r="F58" s="933" t="str">
        <f>+Hoja1!C298</f>
        <v>Implementar el 90% de las acciones programadas para actualizar y mantener el SIG de la entidad, relativas al Sistema de Gestión de Calidad y a los procesos de Planeación y de coordinación institucional y sectorial.</v>
      </c>
      <c r="G58" s="934"/>
      <c r="H58" s="607" t="str">
        <f>+Hoja1!H298</f>
        <v>Prestar los servicios profesionales a la Secretaría de Cultura, Recreación y Deporte para realizar la visita de seguimiento  de la Certificación de calidad de la Norma ISO: 9001 2015</v>
      </c>
      <c r="I58" s="608"/>
      <c r="J58" s="925"/>
      <c r="K58" s="284">
        <f>+Hoja1!X298</f>
        <v>43974</v>
      </c>
      <c r="L58" s="284">
        <f>+Hoja1!AC298</f>
        <v>44094</v>
      </c>
      <c r="M58" s="285"/>
      <c r="N58" s="286">
        <f>+Hoja1!F298</f>
        <v>6000000</v>
      </c>
      <c r="O58" s="444"/>
      <c r="P58" s="587" t="s">
        <v>107</v>
      </c>
      <c r="Q58" s="588"/>
      <c r="R58" s="589"/>
      <c r="S58" s="93" t="s">
        <v>151</v>
      </c>
      <c r="T58" s="80" t="s">
        <v>58</v>
      </c>
      <c r="U58" s="294">
        <v>1</v>
      </c>
      <c r="V58" s="399">
        <v>1</v>
      </c>
      <c r="W58" s="399"/>
      <c r="X58" s="400">
        <f t="shared" si="12"/>
        <v>0</v>
      </c>
      <c r="Y58" s="42">
        <f t="shared" si="13"/>
        <v>0</v>
      </c>
      <c r="AA58" s="358"/>
      <c r="AB58" s="358"/>
      <c r="AC58" s="400" t="e">
        <f t="shared" si="14"/>
        <v>#DIV/0!</v>
      </c>
      <c r="AD58" s="42" t="e">
        <f t="shared" si="15"/>
        <v>#DIV/0!</v>
      </c>
      <c r="AE58" s="358"/>
      <c r="AF58" s="358"/>
      <c r="AG58" s="400" t="e">
        <f t="shared" si="16"/>
        <v>#DIV/0!</v>
      </c>
      <c r="AH58" s="42" t="e">
        <f t="shared" si="17"/>
        <v>#DIV/0!</v>
      </c>
      <c r="AI58" s="358"/>
      <c r="AJ58" s="358"/>
      <c r="AK58" s="400" t="e">
        <f t="shared" si="18"/>
        <v>#DIV/0!</v>
      </c>
      <c r="AL58" s="42" t="e">
        <f t="shared" si="19"/>
        <v>#DIV/0!</v>
      </c>
      <c r="AM58" s="358">
        <f t="shared" si="20"/>
        <v>1</v>
      </c>
      <c r="AN58" s="182"/>
      <c r="AO58" s="255">
        <f t="shared" si="21"/>
        <v>0</v>
      </c>
      <c r="AP58" s="42">
        <f t="shared" si="22"/>
        <v>0</v>
      </c>
    </row>
    <row r="59" spans="1:42" s="49" customFormat="1" ht="215.25" customHeight="1" x14ac:dyDescent="0.25">
      <c r="A59" s="173" t="s">
        <v>67</v>
      </c>
      <c r="B59" s="922" t="s">
        <v>84</v>
      </c>
      <c r="C59" s="922"/>
      <c r="D59" s="155" t="s">
        <v>86</v>
      </c>
      <c r="E59" s="154" t="str">
        <f t="shared" si="11"/>
        <v>71 - Incrementar a un 90% la sostenibilidad del SIG en el Gobierno Distrital</v>
      </c>
      <c r="F59" s="920" t="s">
        <v>92</v>
      </c>
      <c r="G59" s="921"/>
      <c r="H59" s="607" t="str">
        <f>+Hoja1!H299</f>
        <v>Prestación de  Servicios  de  Auditoria Interna  de Calidad, requerida para  la visita de seguimiento de la Certificación en la norma internacional ISO 9001 : 2015.</v>
      </c>
      <c r="I59" s="608"/>
      <c r="J59" s="925"/>
      <c r="K59" s="284">
        <f>+Hoja1!X299</f>
        <v>43951</v>
      </c>
      <c r="L59" s="284">
        <f>+Hoja1!AC299</f>
        <v>44041</v>
      </c>
      <c r="M59" s="285"/>
      <c r="N59" s="286">
        <f>+Hoja1!F299</f>
        <v>14000000</v>
      </c>
      <c r="O59" s="444"/>
      <c r="P59" s="587" t="s">
        <v>107</v>
      </c>
      <c r="Q59" s="588"/>
      <c r="R59" s="589"/>
      <c r="S59" s="93" t="s">
        <v>151</v>
      </c>
      <c r="T59" s="80" t="s">
        <v>58</v>
      </c>
      <c r="U59" s="294">
        <v>1</v>
      </c>
      <c r="V59" s="399">
        <v>1</v>
      </c>
      <c r="W59" s="399"/>
      <c r="X59" s="400">
        <f t="shared" si="12"/>
        <v>0</v>
      </c>
      <c r="Y59" s="42">
        <f t="shared" si="13"/>
        <v>0</v>
      </c>
      <c r="AA59" s="358"/>
      <c r="AB59" s="358"/>
      <c r="AC59" s="400" t="e">
        <f t="shared" si="14"/>
        <v>#DIV/0!</v>
      </c>
      <c r="AD59" s="42" t="e">
        <f t="shared" si="15"/>
        <v>#DIV/0!</v>
      </c>
      <c r="AE59" s="358"/>
      <c r="AF59" s="358"/>
      <c r="AG59" s="400" t="e">
        <f t="shared" si="16"/>
        <v>#DIV/0!</v>
      </c>
      <c r="AH59" s="42" t="e">
        <f t="shared" si="17"/>
        <v>#DIV/0!</v>
      </c>
      <c r="AI59" s="358"/>
      <c r="AJ59" s="358"/>
      <c r="AK59" s="400" t="e">
        <f t="shared" si="18"/>
        <v>#DIV/0!</v>
      </c>
      <c r="AL59" s="42" t="e">
        <f t="shared" si="19"/>
        <v>#DIV/0!</v>
      </c>
      <c r="AM59" s="358">
        <f t="shared" si="20"/>
        <v>1</v>
      </c>
      <c r="AN59" s="182"/>
      <c r="AO59" s="255">
        <f t="shared" si="21"/>
        <v>0</v>
      </c>
      <c r="AP59" s="42">
        <f t="shared" si="22"/>
        <v>0</v>
      </c>
    </row>
    <row r="60" spans="1:42" s="49" customFormat="1" ht="270.75" customHeight="1" x14ac:dyDescent="0.25">
      <c r="A60" s="174" t="s">
        <v>67</v>
      </c>
      <c r="B60" s="922" t="s">
        <v>84</v>
      </c>
      <c r="C60" s="922"/>
      <c r="D60" s="242" t="s">
        <v>86</v>
      </c>
      <c r="E60" s="156" t="s">
        <v>362</v>
      </c>
      <c r="F60" s="923" t="s">
        <v>92</v>
      </c>
      <c r="G60" s="924"/>
      <c r="H60" s="607" t="str">
        <f>+Hoja1!H300</f>
        <v>SUSPENSIÓN PREVENTIVA</v>
      </c>
      <c r="I60" s="608"/>
      <c r="J60" s="925"/>
      <c r="K60" s="284">
        <f>+Hoja1!X300</f>
        <v>43981</v>
      </c>
      <c r="L60" s="284" t="s">
        <v>680</v>
      </c>
      <c r="M60" s="285"/>
      <c r="N60" s="286">
        <f>+Hoja1!F300</f>
        <v>10000000</v>
      </c>
      <c r="O60" s="444"/>
      <c r="P60" s="587" t="s">
        <v>107</v>
      </c>
      <c r="Q60" s="588"/>
      <c r="R60" s="589"/>
      <c r="S60" s="93" t="s">
        <v>151</v>
      </c>
      <c r="T60" s="80" t="s">
        <v>58</v>
      </c>
      <c r="U60" s="294">
        <v>1</v>
      </c>
      <c r="V60" s="399">
        <v>1</v>
      </c>
      <c r="W60" s="399"/>
      <c r="X60" s="400">
        <f t="shared" si="12"/>
        <v>0</v>
      </c>
      <c r="Y60" s="42">
        <f t="shared" si="13"/>
        <v>0</v>
      </c>
      <c r="AA60" s="358"/>
      <c r="AB60" s="358"/>
      <c r="AC60" s="400" t="e">
        <f t="shared" si="14"/>
        <v>#DIV/0!</v>
      </c>
      <c r="AD60" s="42" t="e">
        <f t="shared" si="15"/>
        <v>#DIV/0!</v>
      </c>
      <c r="AE60" s="358"/>
      <c r="AF60" s="358"/>
      <c r="AG60" s="400" t="e">
        <f t="shared" si="16"/>
        <v>#DIV/0!</v>
      </c>
      <c r="AH60" s="42" t="e">
        <f t="shared" si="17"/>
        <v>#DIV/0!</v>
      </c>
      <c r="AI60" s="358"/>
      <c r="AJ60" s="358"/>
      <c r="AK60" s="400" t="e">
        <f t="shared" si="18"/>
        <v>#DIV/0!</v>
      </c>
      <c r="AL60" s="42" t="e">
        <f t="shared" si="19"/>
        <v>#DIV/0!</v>
      </c>
      <c r="AM60" s="358">
        <f t="shared" si="20"/>
        <v>1</v>
      </c>
      <c r="AN60" s="182"/>
      <c r="AO60" s="255">
        <f t="shared" si="21"/>
        <v>0</v>
      </c>
      <c r="AP60" s="42">
        <f t="shared" si="22"/>
        <v>0</v>
      </c>
    </row>
    <row r="61" spans="1:42" s="49" customFormat="1" ht="258.75" customHeight="1" x14ac:dyDescent="0.25">
      <c r="A61" s="174" t="s">
        <v>67</v>
      </c>
      <c r="B61" s="922" t="s">
        <v>84</v>
      </c>
      <c r="C61" s="922"/>
      <c r="D61" s="242" t="s">
        <v>86</v>
      </c>
      <c r="E61" s="156" t="s">
        <v>362</v>
      </c>
      <c r="F61" s="923" t="s">
        <v>92</v>
      </c>
      <c r="G61" s="924"/>
      <c r="H61" s="607" t="str">
        <f>+Hoja1!H301</f>
        <v>Servicios profesionales para apoyar la gestión de los proyectos de inversión y las solicitudes de información relacionadas con los mismos</v>
      </c>
      <c r="I61" s="608"/>
      <c r="J61" s="925"/>
      <c r="K61" s="284">
        <f>+Hoja1!X301</f>
        <v>44017</v>
      </c>
      <c r="L61" s="284">
        <f>+Hoja1!AC301</f>
        <v>44197</v>
      </c>
      <c r="M61" s="285"/>
      <c r="N61" s="286">
        <f>+Hoja1!F301</f>
        <v>55052022</v>
      </c>
      <c r="O61" s="444"/>
      <c r="P61" s="587" t="s">
        <v>107</v>
      </c>
      <c r="Q61" s="588"/>
      <c r="R61" s="589"/>
      <c r="S61" s="93" t="s">
        <v>151</v>
      </c>
      <c r="T61" s="80" t="s">
        <v>58</v>
      </c>
      <c r="U61" s="294">
        <v>1</v>
      </c>
      <c r="V61" s="399">
        <v>1</v>
      </c>
      <c r="W61" s="399"/>
      <c r="X61" s="400">
        <f t="shared" si="12"/>
        <v>0</v>
      </c>
      <c r="Y61" s="42">
        <f t="shared" si="13"/>
        <v>0</v>
      </c>
      <c r="AA61" s="358"/>
      <c r="AB61" s="358"/>
      <c r="AC61" s="400" t="e">
        <f t="shared" si="14"/>
        <v>#DIV/0!</v>
      </c>
      <c r="AD61" s="42" t="e">
        <f t="shared" si="15"/>
        <v>#DIV/0!</v>
      </c>
      <c r="AE61" s="358"/>
      <c r="AF61" s="358"/>
      <c r="AG61" s="400" t="e">
        <f t="shared" si="16"/>
        <v>#DIV/0!</v>
      </c>
      <c r="AH61" s="42" t="e">
        <f t="shared" si="17"/>
        <v>#DIV/0!</v>
      </c>
      <c r="AI61" s="358"/>
      <c r="AJ61" s="358"/>
      <c r="AK61" s="400" t="e">
        <f t="shared" si="18"/>
        <v>#DIV/0!</v>
      </c>
      <c r="AL61" s="42" t="e">
        <f t="shared" si="19"/>
        <v>#DIV/0!</v>
      </c>
      <c r="AM61" s="358">
        <f t="shared" si="20"/>
        <v>1</v>
      </c>
      <c r="AN61" s="182"/>
      <c r="AO61" s="255">
        <f t="shared" si="21"/>
        <v>0</v>
      </c>
      <c r="AP61" s="42">
        <f t="shared" si="22"/>
        <v>0</v>
      </c>
    </row>
    <row r="62" spans="1:42" s="49" customFormat="1" ht="215.25" customHeight="1" x14ac:dyDescent="0.25">
      <c r="A62" s="174" t="s">
        <v>67</v>
      </c>
      <c r="B62" s="922" t="s">
        <v>84</v>
      </c>
      <c r="C62" s="922"/>
      <c r="D62" s="242" t="s">
        <v>86</v>
      </c>
      <c r="E62" s="156" t="s">
        <v>362</v>
      </c>
      <c r="F62" s="923" t="s">
        <v>92</v>
      </c>
      <c r="G62" s="924"/>
      <c r="H62" s="607" t="str">
        <f>+Hoja1!H302</f>
        <v xml:space="preserve">Servicios profesionales para brindar apoyo a las áreas de la SCRD y entidades del sector, para la actualización, re-programación y seguimiento a los proyectos de inversión  y/o consolidación de conceptos técnicos para los Fondos de Desarrollo Local. </v>
      </c>
      <c r="I62" s="608"/>
      <c r="J62" s="925"/>
      <c r="K62" s="284">
        <f>+Hoja1!X302</f>
        <v>43890</v>
      </c>
      <c r="L62" s="284">
        <f>+Hoja1!AC302</f>
        <v>44220</v>
      </c>
      <c r="M62" s="285"/>
      <c r="N62" s="286">
        <f>+Hoja1!F302</f>
        <v>80229564</v>
      </c>
      <c r="O62" s="444"/>
      <c r="P62" s="587" t="s">
        <v>107</v>
      </c>
      <c r="Q62" s="588"/>
      <c r="R62" s="589"/>
      <c r="S62" s="93" t="s">
        <v>151</v>
      </c>
      <c r="T62" s="80" t="s">
        <v>58</v>
      </c>
      <c r="U62" s="294">
        <v>1</v>
      </c>
      <c r="V62" s="399">
        <v>1</v>
      </c>
      <c r="W62" s="399"/>
      <c r="X62" s="400">
        <f t="shared" si="12"/>
        <v>0</v>
      </c>
      <c r="Y62" s="42">
        <f t="shared" si="13"/>
        <v>0</v>
      </c>
      <c r="AA62" s="358"/>
      <c r="AB62" s="358"/>
      <c r="AC62" s="400" t="e">
        <f t="shared" si="14"/>
        <v>#DIV/0!</v>
      </c>
      <c r="AD62" s="42" t="e">
        <f t="shared" si="15"/>
        <v>#DIV/0!</v>
      </c>
      <c r="AE62" s="358"/>
      <c r="AF62" s="358"/>
      <c r="AG62" s="400" t="e">
        <f t="shared" si="16"/>
        <v>#DIV/0!</v>
      </c>
      <c r="AH62" s="42" t="e">
        <f t="shared" si="17"/>
        <v>#DIV/0!</v>
      </c>
      <c r="AI62" s="358"/>
      <c r="AJ62" s="358"/>
      <c r="AK62" s="400" t="e">
        <f t="shared" si="18"/>
        <v>#DIV/0!</v>
      </c>
      <c r="AL62" s="42" t="e">
        <f t="shared" si="19"/>
        <v>#DIV/0!</v>
      </c>
      <c r="AM62" s="358">
        <f t="shared" si="20"/>
        <v>1</v>
      </c>
      <c r="AN62" s="182"/>
      <c r="AO62" s="255">
        <f t="shared" si="21"/>
        <v>0</v>
      </c>
      <c r="AP62" s="42">
        <f t="shared" si="22"/>
        <v>0</v>
      </c>
    </row>
    <row r="63" spans="1:42" s="49" customFormat="1" ht="278.25" customHeight="1" x14ac:dyDescent="0.25">
      <c r="A63" s="174" t="s">
        <v>67</v>
      </c>
      <c r="B63" s="922" t="s">
        <v>84</v>
      </c>
      <c r="C63" s="922"/>
      <c r="D63" s="242" t="s">
        <v>86</v>
      </c>
      <c r="E63" s="156" t="s">
        <v>362</v>
      </c>
      <c r="F63" s="923" t="s">
        <v>92</v>
      </c>
      <c r="G63" s="924"/>
      <c r="H63" s="607" t="str">
        <f>+Hoja1!H303</f>
        <v xml:space="preserve">Servicios profesionales en el diseño e implementación de acciones y controles para garantizar la accesibilidad y disponibilidad de la información de la SDCRD. </v>
      </c>
      <c r="I63" s="608"/>
      <c r="J63" s="925"/>
      <c r="K63" s="284">
        <f>+Hoja1!X303</f>
        <v>43890</v>
      </c>
      <c r="L63" s="284">
        <f>+Hoja1!AC303</f>
        <v>44220</v>
      </c>
      <c r="M63" s="285"/>
      <c r="N63" s="286">
        <f>+Hoja1!F303</f>
        <v>72384136</v>
      </c>
      <c r="O63" s="444"/>
      <c r="P63" s="587" t="s">
        <v>107</v>
      </c>
      <c r="Q63" s="588"/>
      <c r="R63" s="589"/>
      <c r="S63" s="93" t="s">
        <v>151</v>
      </c>
      <c r="T63" s="80" t="s">
        <v>58</v>
      </c>
      <c r="U63" s="294">
        <v>1</v>
      </c>
      <c r="V63" s="399">
        <v>1</v>
      </c>
      <c r="W63" s="399"/>
      <c r="X63" s="400">
        <f t="shared" si="12"/>
        <v>0</v>
      </c>
      <c r="Y63" s="42">
        <f t="shared" si="13"/>
        <v>0</v>
      </c>
      <c r="AA63" s="358"/>
      <c r="AB63" s="358"/>
      <c r="AC63" s="400" t="e">
        <f t="shared" si="14"/>
        <v>#DIV/0!</v>
      </c>
      <c r="AD63" s="42" t="e">
        <f t="shared" si="15"/>
        <v>#DIV/0!</v>
      </c>
      <c r="AE63" s="358"/>
      <c r="AF63" s="358"/>
      <c r="AG63" s="400" t="e">
        <f t="shared" si="16"/>
        <v>#DIV/0!</v>
      </c>
      <c r="AH63" s="42" t="e">
        <f t="shared" si="17"/>
        <v>#DIV/0!</v>
      </c>
      <c r="AI63" s="358"/>
      <c r="AJ63" s="358"/>
      <c r="AK63" s="400" t="e">
        <f t="shared" si="18"/>
        <v>#DIV/0!</v>
      </c>
      <c r="AL63" s="42" t="e">
        <f t="shared" si="19"/>
        <v>#DIV/0!</v>
      </c>
      <c r="AM63" s="358">
        <f t="shared" si="20"/>
        <v>1</v>
      </c>
      <c r="AN63" s="182"/>
      <c r="AO63" s="255">
        <f t="shared" si="21"/>
        <v>0</v>
      </c>
      <c r="AP63" s="42">
        <f t="shared" si="22"/>
        <v>0</v>
      </c>
    </row>
    <row r="64" spans="1:42" s="49" customFormat="1" ht="278.25" customHeight="1" x14ac:dyDescent="0.25">
      <c r="A64" s="174" t="s">
        <v>67</v>
      </c>
      <c r="B64" s="922" t="s">
        <v>84</v>
      </c>
      <c r="C64" s="922"/>
      <c r="D64" s="242" t="s">
        <v>86</v>
      </c>
      <c r="E64" s="156" t="s">
        <v>362</v>
      </c>
      <c r="F64" s="923" t="s">
        <v>92</v>
      </c>
      <c r="G64" s="924"/>
      <c r="H64" s="607" t="str">
        <f>+Hoja1!H304</f>
        <v>SUSPENSIÓN PREVENTIVA</v>
      </c>
      <c r="I64" s="608"/>
      <c r="J64" s="925"/>
      <c r="K64" s="284">
        <f>+Hoja1!X304</f>
        <v>43981</v>
      </c>
      <c r="L64" s="284" t="s">
        <v>680</v>
      </c>
      <c r="M64" s="285"/>
      <c r="N64" s="286">
        <f>+Hoja1!F304</f>
        <v>16164181</v>
      </c>
      <c r="O64" s="444"/>
      <c r="P64" s="587" t="s">
        <v>107</v>
      </c>
      <c r="Q64" s="588"/>
      <c r="R64" s="589"/>
      <c r="S64" s="93" t="s">
        <v>151</v>
      </c>
      <c r="T64" s="80" t="s">
        <v>58</v>
      </c>
      <c r="U64" s="294">
        <v>1</v>
      </c>
      <c r="V64" s="399">
        <v>1</v>
      </c>
      <c r="W64" s="399"/>
      <c r="X64" s="400">
        <f t="shared" si="12"/>
        <v>0</v>
      </c>
      <c r="Y64" s="42">
        <f t="shared" si="13"/>
        <v>0</v>
      </c>
      <c r="AA64" s="358"/>
      <c r="AB64" s="358"/>
      <c r="AC64" s="400" t="e">
        <f t="shared" si="14"/>
        <v>#DIV/0!</v>
      </c>
      <c r="AD64" s="42" t="e">
        <f t="shared" si="15"/>
        <v>#DIV/0!</v>
      </c>
      <c r="AE64" s="358"/>
      <c r="AF64" s="358"/>
      <c r="AG64" s="400" t="e">
        <f t="shared" si="16"/>
        <v>#DIV/0!</v>
      </c>
      <c r="AH64" s="42" t="e">
        <f t="shared" si="17"/>
        <v>#DIV/0!</v>
      </c>
      <c r="AI64" s="358"/>
      <c r="AJ64" s="358"/>
      <c r="AK64" s="400" t="e">
        <f t="shared" si="18"/>
        <v>#DIV/0!</v>
      </c>
      <c r="AL64" s="42" t="e">
        <f t="shared" si="19"/>
        <v>#DIV/0!</v>
      </c>
      <c r="AM64" s="358">
        <f t="shared" si="20"/>
        <v>1</v>
      </c>
      <c r="AN64" s="182"/>
      <c r="AO64" s="255">
        <f t="shared" si="21"/>
        <v>0</v>
      </c>
      <c r="AP64" s="42">
        <f t="shared" si="22"/>
        <v>0</v>
      </c>
    </row>
    <row r="65" spans="1:42" s="49" customFormat="1" ht="274.5" customHeight="1" x14ac:dyDescent="0.25">
      <c r="A65" s="174" t="s">
        <v>67</v>
      </c>
      <c r="B65" s="922" t="s">
        <v>84</v>
      </c>
      <c r="C65" s="922"/>
      <c r="D65" s="242" t="s">
        <v>86</v>
      </c>
      <c r="E65" s="156" t="s">
        <v>362</v>
      </c>
      <c r="F65" s="923" t="s">
        <v>92</v>
      </c>
      <c r="G65" s="924"/>
      <c r="H65" s="607" t="str">
        <f>+Hoja1!H305</f>
        <v>Adición contrato 228 de 2019</v>
      </c>
      <c r="I65" s="608"/>
      <c r="J65" s="925"/>
      <c r="K65" s="284">
        <f>+Hoja1!X305</f>
        <v>43860</v>
      </c>
      <c r="L65" s="284" t="s">
        <v>680</v>
      </c>
      <c r="M65" s="285"/>
      <c r="N65" s="286">
        <f>+Hoja1!F305</f>
        <v>6408800</v>
      </c>
      <c r="O65" s="444"/>
      <c r="P65" s="587" t="s">
        <v>107</v>
      </c>
      <c r="Q65" s="588"/>
      <c r="R65" s="589"/>
      <c r="S65" s="93" t="s">
        <v>151</v>
      </c>
      <c r="T65" s="80" t="s">
        <v>58</v>
      </c>
      <c r="U65" s="294">
        <v>1</v>
      </c>
      <c r="V65" s="399">
        <v>1</v>
      </c>
      <c r="W65" s="399"/>
      <c r="X65" s="400">
        <f t="shared" si="12"/>
        <v>0</v>
      </c>
      <c r="Y65" s="42">
        <f t="shared" si="13"/>
        <v>0</v>
      </c>
      <c r="AA65" s="358"/>
      <c r="AB65" s="358"/>
      <c r="AC65" s="400" t="e">
        <f t="shared" si="14"/>
        <v>#DIV/0!</v>
      </c>
      <c r="AD65" s="42" t="e">
        <f t="shared" si="15"/>
        <v>#DIV/0!</v>
      </c>
      <c r="AE65" s="358"/>
      <c r="AF65" s="358"/>
      <c r="AG65" s="400" t="e">
        <f t="shared" si="16"/>
        <v>#DIV/0!</v>
      </c>
      <c r="AH65" s="42" t="e">
        <f t="shared" si="17"/>
        <v>#DIV/0!</v>
      </c>
      <c r="AI65" s="358"/>
      <c r="AJ65" s="358"/>
      <c r="AK65" s="400" t="e">
        <f t="shared" si="18"/>
        <v>#DIV/0!</v>
      </c>
      <c r="AL65" s="42" t="e">
        <f t="shared" si="19"/>
        <v>#DIV/0!</v>
      </c>
      <c r="AM65" s="358">
        <f t="shared" si="20"/>
        <v>1</v>
      </c>
      <c r="AN65" s="182"/>
      <c r="AO65" s="255">
        <f t="shared" si="21"/>
        <v>0</v>
      </c>
      <c r="AP65" s="42">
        <f t="shared" si="22"/>
        <v>0</v>
      </c>
    </row>
    <row r="66" spans="1:42" s="49" customFormat="1" ht="274.5" customHeight="1" x14ac:dyDescent="0.25">
      <c r="A66" s="174" t="s">
        <v>67</v>
      </c>
      <c r="B66" s="922" t="s">
        <v>84</v>
      </c>
      <c r="C66" s="922"/>
      <c r="D66" s="242" t="s">
        <v>86</v>
      </c>
      <c r="E66" s="156" t="s">
        <v>362</v>
      </c>
      <c r="F66" s="923" t="s">
        <v>92</v>
      </c>
      <c r="G66" s="924"/>
      <c r="H66" s="607" t="str">
        <f>+Hoja1!H306</f>
        <v xml:space="preserve">Servicios profesionales para la formulación, asistencia técnica y seguimiento a temas transversales, en el marco del Plan de Desarrollo Distrital -Bogotá mejor para todos. </v>
      </c>
      <c r="I66" s="608"/>
      <c r="J66" s="925"/>
      <c r="K66" s="284">
        <f>+Hoja1!X306</f>
        <v>43890</v>
      </c>
      <c r="L66" s="284" t="s">
        <v>680</v>
      </c>
      <c r="M66" s="285"/>
      <c r="N66" s="286">
        <f>+Hoja1!F306</f>
        <v>86638364</v>
      </c>
      <c r="O66" s="444"/>
      <c r="P66" s="587" t="s">
        <v>107</v>
      </c>
      <c r="Q66" s="588"/>
      <c r="R66" s="589"/>
      <c r="S66" s="93" t="s">
        <v>151</v>
      </c>
      <c r="T66" s="80" t="s">
        <v>58</v>
      </c>
      <c r="U66" s="294">
        <v>1</v>
      </c>
      <c r="V66" s="399">
        <v>1</v>
      </c>
      <c r="W66" s="399"/>
      <c r="X66" s="400">
        <f>W66/V66</f>
        <v>0</v>
      </c>
      <c r="Y66" s="42">
        <f>X66</f>
        <v>0</v>
      </c>
      <c r="AA66" s="358"/>
      <c r="AB66" s="358"/>
      <c r="AC66" s="400" t="e">
        <f>AB66/AA66</f>
        <v>#DIV/0!</v>
      </c>
      <c r="AD66" s="42" t="e">
        <f>AC66</f>
        <v>#DIV/0!</v>
      </c>
      <c r="AE66" s="358"/>
      <c r="AF66" s="358"/>
      <c r="AG66" s="400" t="e">
        <f>AF66/AE66</f>
        <v>#DIV/0!</v>
      </c>
      <c r="AH66" s="42" t="e">
        <f>AG66</f>
        <v>#DIV/0!</v>
      </c>
      <c r="AI66" s="358"/>
      <c r="AJ66" s="358"/>
      <c r="AK66" s="400" t="e">
        <f>AJ66/AI66</f>
        <v>#DIV/0!</v>
      </c>
      <c r="AL66" s="42" t="e">
        <f>AK66</f>
        <v>#DIV/0!</v>
      </c>
      <c r="AM66" s="358">
        <f>+V66</f>
        <v>1</v>
      </c>
      <c r="AN66" s="182"/>
      <c r="AO66" s="255">
        <f>+AN66/AM66</f>
        <v>0</v>
      </c>
      <c r="AP66" s="42">
        <f>AO66</f>
        <v>0</v>
      </c>
    </row>
    <row r="67" spans="1:42" s="49" customFormat="1" ht="274.5" customHeight="1" x14ac:dyDescent="0.25">
      <c r="A67" s="174" t="s">
        <v>67</v>
      </c>
      <c r="B67" s="922" t="s">
        <v>84</v>
      </c>
      <c r="C67" s="922"/>
      <c r="D67" s="242" t="s">
        <v>86</v>
      </c>
      <c r="E67" s="156" t="s">
        <v>362</v>
      </c>
      <c r="F67" s="923" t="s">
        <v>92</v>
      </c>
      <c r="G67" s="924"/>
      <c r="H67" s="607" t="str">
        <f>+Hoja1!H307</f>
        <v>Adición contrato 6 de 2019</v>
      </c>
      <c r="I67" s="608"/>
      <c r="J67" s="925"/>
      <c r="K67" s="284">
        <f>+Hoja1!X307</f>
        <v>43860</v>
      </c>
      <c r="L67" s="284" t="s">
        <v>680</v>
      </c>
      <c r="M67" s="285"/>
      <c r="N67" s="286">
        <f>+Hoja1!F307</f>
        <v>38734933</v>
      </c>
      <c r="O67" s="444"/>
      <c r="P67" s="587" t="s">
        <v>107</v>
      </c>
      <c r="Q67" s="588"/>
      <c r="R67" s="589"/>
      <c r="S67" s="93" t="s">
        <v>151</v>
      </c>
      <c r="T67" s="80" t="s">
        <v>58</v>
      </c>
      <c r="U67" s="294">
        <v>1</v>
      </c>
      <c r="V67" s="399">
        <v>1</v>
      </c>
      <c r="W67" s="399"/>
      <c r="X67" s="400">
        <f>W67/V67</f>
        <v>0</v>
      </c>
      <c r="Y67" s="42">
        <f>X67</f>
        <v>0</v>
      </c>
      <c r="AA67" s="358"/>
      <c r="AB67" s="358"/>
      <c r="AC67" s="400" t="e">
        <f>AB67/AA67</f>
        <v>#DIV/0!</v>
      </c>
      <c r="AD67" s="42" t="e">
        <f>AC67</f>
        <v>#DIV/0!</v>
      </c>
      <c r="AE67" s="358"/>
      <c r="AF67" s="358"/>
      <c r="AG67" s="400" t="e">
        <f>AF67/AE67</f>
        <v>#DIV/0!</v>
      </c>
      <c r="AH67" s="42" t="e">
        <f>AG67</f>
        <v>#DIV/0!</v>
      </c>
      <c r="AI67" s="358"/>
      <c r="AJ67" s="358"/>
      <c r="AK67" s="400" t="e">
        <f>AJ67/AI67</f>
        <v>#DIV/0!</v>
      </c>
      <c r="AL67" s="42" t="e">
        <f>AK67</f>
        <v>#DIV/0!</v>
      </c>
      <c r="AM67" s="358">
        <f>+V67</f>
        <v>1</v>
      </c>
      <c r="AN67" s="182"/>
      <c r="AO67" s="255">
        <f>+AN67/AM67</f>
        <v>0</v>
      </c>
      <c r="AP67" s="42">
        <f>AO67</f>
        <v>0</v>
      </c>
    </row>
    <row r="68" spans="1:42" s="49" customFormat="1" ht="258.75" customHeight="1" x14ac:dyDescent="0.25">
      <c r="A68" s="173" t="s">
        <v>68</v>
      </c>
      <c r="B68" s="919" t="s">
        <v>1021</v>
      </c>
      <c r="C68" s="919"/>
      <c r="D68" s="155" t="s">
        <v>91</v>
      </c>
      <c r="E68" s="154" t="str">
        <f t="shared" si="11"/>
        <v>71 - Incrementar a un 90% la sostenibilidad del SIG en el Gobierno Distrital</v>
      </c>
      <c r="F68" s="920" t="s">
        <v>92</v>
      </c>
      <c r="G68" s="921"/>
      <c r="H68" s="607" t="s">
        <v>109</v>
      </c>
      <c r="I68" s="608"/>
      <c r="J68" s="925"/>
      <c r="K68" s="284"/>
      <c r="L68" s="284"/>
      <c r="M68" s="285"/>
      <c r="N68" s="286"/>
      <c r="O68" s="286"/>
      <c r="P68" s="587" t="s">
        <v>111</v>
      </c>
      <c r="Q68" s="588"/>
      <c r="R68" s="589"/>
      <c r="S68" s="93" t="s">
        <v>149</v>
      </c>
      <c r="T68" s="80" t="s">
        <v>110</v>
      </c>
      <c r="U68" s="294">
        <v>1</v>
      </c>
      <c r="V68" s="399">
        <v>1</v>
      </c>
      <c r="W68" s="399"/>
      <c r="X68" s="400">
        <f t="shared" si="12"/>
        <v>0</v>
      </c>
      <c r="Y68" s="42">
        <f t="shared" si="13"/>
        <v>0</v>
      </c>
      <c r="AA68" s="358"/>
      <c r="AB68" s="358"/>
      <c r="AC68" s="400" t="e">
        <f t="shared" si="14"/>
        <v>#DIV/0!</v>
      </c>
      <c r="AD68" s="42" t="e">
        <f t="shared" si="15"/>
        <v>#DIV/0!</v>
      </c>
      <c r="AE68" s="358"/>
      <c r="AF68" s="358"/>
      <c r="AG68" s="400" t="e">
        <f t="shared" si="16"/>
        <v>#DIV/0!</v>
      </c>
      <c r="AH68" s="42" t="e">
        <f t="shared" si="17"/>
        <v>#DIV/0!</v>
      </c>
      <c r="AI68" s="358"/>
      <c r="AJ68" s="358"/>
      <c r="AK68" s="400" t="e">
        <f t="shared" si="18"/>
        <v>#DIV/0!</v>
      </c>
      <c r="AL68" s="42" t="e">
        <f t="shared" si="19"/>
        <v>#DIV/0!</v>
      </c>
      <c r="AM68" s="358">
        <f t="shared" si="20"/>
        <v>1</v>
      </c>
      <c r="AN68" s="182"/>
      <c r="AO68" s="255">
        <f t="shared" si="21"/>
        <v>0</v>
      </c>
      <c r="AP68" s="42">
        <f t="shared" si="22"/>
        <v>0</v>
      </c>
    </row>
    <row r="69" spans="1:42" s="49" customFormat="1" ht="282" customHeight="1" x14ac:dyDescent="0.25">
      <c r="A69" s="173" t="s">
        <v>68</v>
      </c>
      <c r="B69" s="919" t="s">
        <v>1029</v>
      </c>
      <c r="C69" s="919"/>
      <c r="D69" s="155" t="s">
        <v>91</v>
      </c>
      <c r="E69" s="154" t="str">
        <f t="shared" si="11"/>
        <v>71 - Incrementar a un 90% la sostenibilidad del SIG en el Gobierno Distrital</v>
      </c>
      <c r="F69" s="920" t="s">
        <v>92</v>
      </c>
      <c r="G69" s="921"/>
      <c r="H69" s="931" t="s">
        <v>700</v>
      </c>
      <c r="I69" s="932"/>
      <c r="J69" s="932"/>
      <c r="K69" s="287"/>
      <c r="L69" s="287"/>
      <c r="M69" s="288"/>
      <c r="N69" s="286"/>
      <c r="O69" s="286"/>
      <c r="P69" s="587" t="s">
        <v>1023</v>
      </c>
      <c r="Q69" s="588"/>
      <c r="R69" s="589"/>
      <c r="S69" s="93" t="s">
        <v>149</v>
      </c>
      <c r="T69" s="80" t="s">
        <v>110</v>
      </c>
      <c r="U69" s="294">
        <v>1</v>
      </c>
      <c r="V69" s="399">
        <v>1</v>
      </c>
      <c r="W69" s="399"/>
      <c r="X69" s="400">
        <f t="shared" si="12"/>
        <v>0</v>
      </c>
      <c r="Y69" s="42">
        <f t="shared" si="13"/>
        <v>0</v>
      </c>
      <c r="AA69" s="358"/>
      <c r="AB69" s="358"/>
      <c r="AC69" s="400" t="e">
        <f t="shared" si="14"/>
        <v>#DIV/0!</v>
      </c>
      <c r="AD69" s="42" t="e">
        <f t="shared" si="15"/>
        <v>#DIV/0!</v>
      </c>
      <c r="AE69" s="358"/>
      <c r="AF69" s="358"/>
      <c r="AG69" s="400" t="e">
        <f t="shared" si="16"/>
        <v>#DIV/0!</v>
      </c>
      <c r="AH69" s="42" t="e">
        <f t="shared" si="17"/>
        <v>#DIV/0!</v>
      </c>
      <c r="AI69" s="358"/>
      <c r="AJ69" s="358"/>
      <c r="AK69" s="400" t="e">
        <f t="shared" si="18"/>
        <v>#DIV/0!</v>
      </c>
      <c r="AL69" s="42" t="e">
        <f t="shared" si="19"/>
        <v>#DIV/0!</v>
      </c>
      <c r="AM69" s="358">
        <f t="shared" si="20"/>
        <v>1</v>
      </c>
      <c r="AN69" s="182"/>
      <c r="AO69" s="255">
        <f t="shared" si="21"/>
        <v>0</v>
      </c>
      <c r="AP69" s="42">
        <f t="shared" si="22"/>
        <v>0</v>
      </c>
    </row>
    <row r="70" spans="1:42" s="49" customFormat="1" ht="215.25" customHeight="1" x14ac:dyDescent="0.25">
      <c r="A70" s="173" t="s">
        <v>68</v>
      </c>
      <c r="B70" s="919" t="s">
        <v>1029</v>
      </c>
      <c r="C70" s="919"/>
      <c r="D70" s="155" t="s">
        <v>91</v>
      </c>
      <c r="E70" s="154" t="str">
        <f t="shared" si="11"/>
        <v>71 - Incrementar a un 90% la sostenibilidad del SIG en el Gobierno Distrital</v>
      </c>
      <c r="F70" s="920" t="s">
        <v>92</v>
      </c>
      <c r="G70" s="921"/>
      <c r="H70" s="917" t="s">
        <v>115</v>
      </c>
      <c r="I70" s="918"/>
      <c r="J70" s="918"/>
      <c r="K70" s="287"/>
      <c r="L70" s="287"/>
      <c r="M70" s="288"/>
      <c r="N70" s="286"/>
      <c r="O70" s="286"/>
      <c r="P70" s="587" t="s">
        <v>1024</v>
      </c>
      <c r="Q70" s="588"/>
      <c r="R70" s="589"/>
      <c r="S70" s="93" t="s">
        <v>149</v>
      </c>
      <c r="T70" s="80" t="s">
        <v>110</v>
      </c>
      <c r="U70" s="294">
        <v>1</v>
      </c>
      <c r="V70" s="399">
        <v>1</v>
      </c>
      <c r="W70" s="399"/>
      <c r="X70" s="400">
        <f t="shared" si="12"/>
        <v>0</v>
      </c>
      <c r="Y70" s="42">
        <f t="shared" si="13"/>
        <v>0</v>
      </c>
      <c r="AA70" s="358"/>
      <c r="AB70" s="358"/>
      <c r="AC70" s="400" t="e">
        <f t="shared" si="14"/>
        <v>#DIV/0!</v>
      </c>
      <c r="AD70" s="42" t="e">
        <f t="shared" si="15"/>
        <v>#DIV/0!</v>
      </c>
      <c r="AE70" s="358"/>
      <c r="AF70" s="358"/>
      <c r="AG70" s="400" t="e">
        <f t="shared" si="16"/>
        <v>#DIV/0!</v>
      </c>
      <c r="AH70" s="42" t="e">
        <f t="shared" si="17"/>
        <v>#DIV/0!</v>
      </c>
      <c r="AI70" s="358"/>
      <c r="AJ70" s="358"/>
      <c r="AK70" s="400" t="e">
        <f t="shared" si="18"/>
        <v>#DIV/0!</v>
      </c>
      <c r="AL70" s="42" t="e">
        <f t="shared" si="19"/>
        <v>#DIV/0!</v>
      </c>
      <c r="AM70" s="358">
        <f t="shared" si="20"/>
        <v>1</v>
      </c>
      <c r="AN70" s="182"/>
      <c r="AO70" s="255">
        <f t="shared" si="21"/>
        <v>0</v>
      </c>
      <c r="AP70" s="42">
        <f t="shared" si="22"/>
        <v>0</v>
      </c>
    </row>
    <row r="71" spans="1:42" s="49" customFormat="1" ht="215.25" customHeight="1" x14ac:dyDescent="0.25">
      <c r="A71" s="173" t="s">
        <v>68</v>
      </c>
      <c r="B71" s="919" t="s">
        <v>1029</v>
      </c>
      <c r="C71" s="919"/>
      <c r="D71" s="155" t="s">
        <v>91</v>
      </c>
      <c r="E71" s="154" t="str">
        <f t="shared" si="11"/>
        <v>71 - Incrementar a un 90% la sostenibilidad del SIG en el Gobierno Distrital</v>
      </c>
      <c r="F71" s="920" t="s">
        <v>92</v>
      </c>
      <c r="G71" s="921"/>
      <c r="H71" s="917" t="s">
        <v>116</v>
      </c>
      <c r="I71" s="918"/>
      <c r="J71" s="918"/>
      <c r="K71" s="287"/>
      <c r="L71" s="287"/>
      <c r="M71" s="288"/>
      <c r="N71" s="286"/>
      <c r="O71" s="286"/>
      <c r="P71" s="587" t="s">
        <v>1025</v>
      </c>
      <c r="Q71" s="588"/>
      <c r="R71" s="589"/>
      <c r="S71" s="93" t="s">
        <v>149</v>
      </c>
      <c r="T71" s="80" t="s">
        <v>110</v>
      </c>
      <c r="U71" s="294">
        <v>1</v>
      </c>
      <c r="V71" s="399">
        <v>1</v>
      </c>
      <c r="W71" s="399"/>
      <c r="X71" s="400">
        <f t="shared" si="12"/>
        <v>0</v>
      </c>
      <c r="Y71" s="42">
        <f t="shared" si="13"/>
        <v>0</v>
      </c>
      <c r="AA71" s="358"/>
      <c r="AB71" s="358"/>
      <c r="AC71" s="400" t="e">
        <f t="shared" si="14"/>
        <v>#DIV/0!</v>
      </c>
      <c r="AD71" s="42" t="e">
        <f t="shared" si="15"/>
        <v>#DIV/0!</v>
      </c>
      <c r="AE71" s="358"/>
      <c r="AF71" s="358"/>
      <c r="AG71" s="400" t="e">
        <f t="shared" si="16"/>
        <v>#DIV/0!</v>
      </c>
      <c r="AH71" s="42" t="e">
        <f t="shared" si="17"/>
        <v>#DIV/0!</v>
      </c>
      <c r="AI71" s="358"/>
      <c r="AJ71" s="358"/>
      <c r="AK71" s="400" t="e">
        <f t="shared" si="18"/>
        <v>#DIV/0!</v>
      </c>
      <c r="AL71" s="42" t="e">
        <f t="shared" si="19"/>
        <v>#DIV/0!</v>
      </c>
      <c r="AM71" s="358">
        <f t="shared" si="20"/>
        <v>1</v>
      </c>
      <c r="AN71" s="182"/>
      <c r="AO71" s="255">
        <f t="shared" si="21"/>
        <v>0</v>
      </c>
      <c r="AP71" s="42">
        <f t="shared" si="22"/>
        <v>0</v>
      </c>
    </row>
    <row r="72" spans="1:42" s="49" customFormat="1" ht="274.5" customHeight="1" x14ac:dyDescent="0.25">
      <c r="A72" s="173" t="s">
        <v>68</v>
      </c>
      <c r="B72" s="930" t="s">
        <v>1027</v>
      </c>
      <c r="C72" s="930"/>
      <c r="D72" s="155" t="s">
        <v>91</v>
      </c>
      <c r="E72" s="154" t="str">
        <f t="shared" si="11"/>
        <v>71 - Incrementar a un 90% la sostenibilidad del SIG en el Gobierno Distrital</v>
      </c>
      <c r="F72" s="920" t="s">
        <v>92</v>
      </c>
      <c r="G72" s="921"/>
      <c r="H72" s="607" t="s">
        <v>701</v>
      </c>
      <c r="I72" s="608" t="s">
        <v>701</v>
      </c>
      <c r="J72" s="609" t="s">
        <v>701</v>
      </c>
      <c r="K72" s="287"/>
      <c r="L72" s="287"/>
      <c r="M72" s="288"/>
      <c r="N72" s="286"/>
      <c r="O72" s="286"/>
      <c r="P72" s="587" t="s">
        <v>117</v>
      </c>
      <c r="Q72" s="588"/>
      <c r="R72" s="589"/>
      <c r="S72" s="93" t="s">
        <v>149</v>
      </c>
      <c r="T72" s="80" t="s">
        <v>110</v>
      </c>
      <c r="U72" s="294">
        <v>1</v>
      </c>
      <c r="V72" s="399">
        <v>1</v>
      </c>
      <c r="W72" s="399"/>
      <c r="X72" s="400">
        <f t="shared" si="12"/>
        <v>0</v>
      </c>
      <c r="Y72" s="42">
        <f t="shared" si="13"/>
        <v>0</v>
      </c>
      <c r="AA72" s="358"/>
      <c r="AB72" s="358"/>
      <c r="AC72" s="400" t="e">
        <f t="shared" si="14"/>
        <v>#DIV/0!</v>
      </c>
      <c r="AD72" s="42" t="e">
        <f t="shared" si="15"/>
        <v>#DIV/0!</v>
      </c>
      <c r="AE72" s="358"/>
      <c r="AF72" s="358"/>
      <c r="AG72" s="400" t="e">
        <f t="shared" si="16"/>
        <v>#DIV/0!</v>
      </c>
      <c r="AH72" s="42" t="e">
        <f t="shared" si="17"/>
        <v>#DIV/0!</v>
      </c>
      <c r="AI72" s="358"/>
      <c r="AJ72" s="358"/>
      <c r="AK72" s="400" t="e">
        <f t="shared" si="18"/>
        <v>#DIV/0!</v>
      </c>
      <c r="AL72" s="42" t="e">
        <f t="shared" si="19"/>
        <v>#DIV/0!</v>
      </c>
      <c r="AM72" s="358">
        <f t="shared" si="20"/>
        <v>1</v>
      </c>
      <c r="AN72" s="182"/>
      <c r="AO72" s="255">
        <f t="shared" si="21"/>
        <v>0</v>
      </c>
      <c r="AP72" s="42">
        <f t="shared" si="22"/>
        <v>0</v>
      </c>
    </row>
    <row r="73" spans="1:42" s="49" customFormat="1" ht="274.5" customHeight="1" x14ac:dyDescent="0.25">
      <c r="A73" s="173" t="s">
        <v>68</v>
      </c>
      <c r="B73" s="930" t="s">
        <v>1027</v>
      </c>
      <c r="C73" s="930"/>
      <c r="D73" s="155" t="s">
        <v>91</v>
      </c>
      <c r="E73" s="154" t="str">
        <f t="shared" si="11"/>
        <v>71 - Incrementar a un 90% la sostenibilidad del SIG en el Gobierno Distrital</v>
      </c>
      <c r="F73" s="920" t="s">
        <v>92</v>
      </c>
      <c r="G73" s="921"/>
      <c r="H73" s="607" t="s">
        <v>702</v>
      </c>
      <c r="I73" s="608" t="s">
        <v>702</v>
      </c>
      <c r="J73" s="609" t="s">
        <v>702</v>
      </c>
      <c r="K73" s="287"/>
      <c r="L73" s="287"/>
      <c r="M73" s="288"/>
      <c r="N73" s="286"/>
      <c r="O73" s="286"/>
      <c r="P73" s="587" t="s">
        <v>1026</v>
      </c>
      <c r="Q73" s="588"/>
      <c r="R73" s="589"/>
      <c r="S73" s="93" t="s">
        <v>149</v>
      </c>
      <c r="T73" s="80" t="s">
        <v>110</v>
      </c>
      <c r="U73" s="294">
        <v>1</v>
      </c>
      <c r="V73" s="399">
        <v>1</v>
      </c>
      <c r="W73" s="399"/>
      <c r="X73" s="400">
        <f t="shared" si="12"/>
        <v>0</v>
      </c>
      <c r="Y73" s="42">
        <f t="shared" si="13"/>
        <v>0</v>
      </c>
      <c r="AA73" s="358"/>
      <c r="AB73" s="358"/>
      <c r="AC73" s="400" t="e">
        <f t="shared" si="14"/>
        <v>#DIV/0!</v>
      </c>
      <c r="AD73" s="42" t="e">
        <f t="shared" si="15"/>
        <v>#DIV/0!</v>
      </c>
      <c r="AE73" s="358"/>
      <c r="AF73" s="358"/>
      <c r="AG73" s="400" t="e">
        <f t="shared" si="16"/>
        <v>#DIV/0!</v>
      </c>
      <c r="AH73" s="42" t="e">
        <f t="shared" si="17"/>
        <v>#DIV/0!</v>
      </c>
      <c r="AI73" s="358"/>
      <c r="AJ73" s="358"/>
      <c r="AK73" s="400" t="e">
        <f t="shared" si="18"/>
        <v>#DIV/0!</v>
      </c>
      <c r="AL73" s="42" t="e">
        <f t="shared" si="19"/>
        <v>#DIV/0!</v>
      </c>
      <c r="AM73" s="358">
        <f t="shared" si="20"/>
        <v>1</v>
      </c>
      <c r="AN73" s="182"/>
      <c r="AO73" s="255">
        <f t="shared" si="21"/>
        <v>0</v>
      </c>
      <c r="AP73" s="42">
        <f t="shared" si="22"/>
        <v>0</v>
      </c>
    </row>
    <row r="74" spans="1:42" s="49" customFormat="1" ht="262.5" customHeight="1" x14ac:dyDescent="0.25">
      <c r="A74" s="173" t="s">
        <v>68</v>
      </c>
      <c r="B74" s="930" t="s">
        <v>1027</v>
      </c>
      <c r="C74" s="930"/>
      <c r="D74" s="155" t="s">
        <v>91</v>
      </c>
      <c r="E74" s="154" t="str">
        <f t="shared" si="11"/>
        <v>71 - Incrementar a un 90% la sostenibilidad del SIG en el Gobierno Distrital</v>
      </c>
      <c r="F74" s="920" t="s">
        <v>92</v>
      </c>
      <c r="G74" s="921"/>
      <c r="H74" s="607" t="s">
        <v>703</v>
      </c>
      <c r="I74" s="608" t="s">
        <v>703</v>
      </c>
      <c r="J74" s="609" t="s">
        <v>703</v>
      </c>
      <c r="K74" s="287"/>
      <c r="L74" s="287"/>
      <c r="M74" s="288"/>
      <c r="N74" s="286"/>
      <c r="O74" s="286"/>
      <c r="P74" s="587" t="s">
        <v>1028</v>
      </c>
      <c r="Q74" s="588"/>
      <c r="R74" s="589"/>
      <c r="S74" s="93" t="s">
        <v>149</v>
      </c>
      <c r="T74" s="80" t="s">
        <v>110</v>
      </c>
      <c r="U74" s="294">
        <v>1</v>
      </c>
      <c r="V74" s="399">
        <v>1</v>
      </c>
      <c r="W74" s="399"/>
      <c r="X74" s="400">
        <f t="shared" si="12"/>
        <v>0</v>
      </c>
      <c r="Y74" s="42">
        <f t="shared" si="13"/>
        <v>0</v>
      </c>
      <c r="AA74" s="358"/>
      <c r="AB74" s="358"/>
      <c r="AC74" s="400" t="e">
        <f t="shared" si="14"/>
        <v>#DIV/0!</v>
      </c>
      <c r="AD74" s="42" t="e">
        <f t="shared" si="15"/>
        <v>#DIV/0!</v>
      </c>
      <c r="AE74" s="358"/>
      <c r="AF74" s="358"/>
      <c r="AG74" s="400" t="e">
        <f t="shared" si="16"/>
        <v>#DIV/0!</v>
      </c>
      <c r="AH74" s="42" t="e">
        <f t="shared" si="17"/>
        <v>#DIV/0!</v>
      </c>
      <c r="AI74" s="358"/>
      <c r="AJ74" s="358"/>
      <c r="AK74" s="400" t="e">
        <f t="shared" si="18"/>
        <v>#DIV/0!</v>
      </c>
      <c r="AL74" s="42" t="e">
        <f t="shared" si="19"/>
        <v>#DIV/0!</v>
      </c>
      <c r="AM74" s="358">
        <f t="shared" si="20"/>
        <v>1</v>
      </c>
      <c r="AN74" s="182"/>
      <c r="AO74" s="255">
        <f t="shared" si="21"/>
        <v>0</v>
      </c>
      <c r="AP74" s="42">
        <f t="shared" si="22"/>
        <v>0</v>
      </c>
    </row>
    <row r="75" spans="1:42" s="49" customFormat="1" ht="409.5" customHeight="1" x14ac:dyDescent="0.25">
      <c r="A75" s="173" t="s">
        <v>68</v>
      </c>
      <c r="B75" s="919" t="s">
        <v>1030</v>
      </c>
      <c r="C75" s="919"/>
      <c r="D75" s="155" t="s">
        <v>91</v>
      </c>
      <c r="E75" s="154" t="str">
        <f t="shared" si="11"/>
        <v>71 - Incrementar a un 90% la sostenibilidad del SIG en el Gobierno Distrital</v>
      </c>
      <c r="F75" s="920" t="s">
        <v>92</v>
      </c>
      <c r="G75" s="921"/>
      <c r="H75" s="607" t="s">
        <v>704</v>
      </c>
      <c r="I75" s="608" t="s">
        <v>704</v>
      </c>
      <c r="J75" s="609" t="s">
        <v>704</v>
      </c>
      <c r="K75" s="287"/>
      <c r="L75" s="287"/>
      <c r="M75" s="288"/>
      <c r="N75" s="286"/>
      <c r="O75" s="286"/>
      <c r="P75" s="587" t="s">
        <v>1031</v>
      </c>
      <c r="Q75" s="588"/>
      <c r="R75" s="589"/>
      <c r="S75" s="93" t="s">
        <v>149</v>
      </c>
      <c r="T75" s="80" t="s">
        <v>110</v>
      </c>
      <c r="U75" s="294">
        <v>1</v>
      </c>
      <c r="V75" s="399">
        <v>1</v>
      </c>
      <c r="W75" s="399"/>
      <c r="X75" s="400">
        <f t="shared" si="12"/>
        <v>0</v>
      </c>
      <c r="Y75" s="42">
        <f t="shared" si="13"/>
        <v>0</v>
      </c>
      <c r="AA75" s="358"/>
      <c r="AB75" s="358"/>
      <c r="AC75" s="400" t="e">
        <f t="shared" si="14"/>
        <v>#DIV/0!</v>
      </c>
      <c r="AD75" s="42" t="e">
        <f t="shared" si="15"/>
        <v>#DIV/0!</v>
      </c>
      <c r="AE75" s="358"/>
      <c r="AF75" s="358"/>
      <c r="AG75" s="400" t="e">
        <f t="shared" si="16"/>
        <v>#DIV/0!</v>
      </c>
      <c r="AH75" s="42" t="e">
        <f t="shared" si="17"/>
        <v>#DIV/0!</v>
      </c>
      <c r="AI75" s="358"/>
      <c r="AJ75" s="358"/>
      <c r="AK75" s="400" t="e">
        <f t="shared" si="18"/>
        <v>#DIV/0!</v>
      </c>
      <c r="AL75" s="42" t="e">
        <f t="shared" si="19"/>
        <v>#DIV/0!</v>
      </c>
      <c r="AM75" s="358">
        <f t="shared" si="20"/>
        <v>1</v>
      </c>
      <c r="AN75" s="182"/>
      <c r="AO75" s="255">
        <f t="shared" si="21"/>
        <v>0</v>
      </c>
      <c r="AP75" s="42">
        <f t="shared" si="22"/>
        <v>0</v>
      </c>
    </row>
    <row r="76" spans="1:42" s="49" customFormat="1" ht="262.5" customHeight="1" x14ac:dyDescent="0.25">
      <c r="A76" s="173" t="s">
        <v>68</v>
      </c>
      <c r="B76" s="919" t="s">
        <v>1030</v>
      </c>
      <c r="C76" s="919"/>
      <c r="D76" s="155" t="s">
        <v>91</v>
      </c>
      <c r="E76" s="154" t="str">
        <f t="shared" si="11"/>
        <v>71 - Incrementar a un 90% la sostenibilidad del SIG en el Gobierno Distrital</v>
      </c>
      <c r="F76" s="920" t="s">
        <v>92</v>
      </c>
      <c r="G76" s="921"/>
      <c r="H76" s="607" t="s">
        <v>705</v>
      </c>
      <c r="I76" s="608" t="s">
        <v>705</v>
      </c>
      <c r="J76" s="609" t="s">
        <v>705</v>
      </c>
      <c r="K76" s="287"/>
      <c r="L76" s="287"/>
      <c r="M76" s="288"/>
      <c r="N76" s="286"/>
      <c r="O76" s="286"/>
      <c r="P76" s="587" t="s">
        <v>1032</v>
      </c>
      <c r="Q76" s="588"/>
      <c r="R76" s="589"/>
      <c r="S76" s="93" t="s">
        <v>149</v>
      </c>
      <c r="T76" s="80" t="s">
        <v>110</v>
      </c>
      <c r="U76" s="294">
        <v>1</v>
      </c>
      <c r="V76" s="399">
        <v>1</v>
      </c>
      <c r="W76" s="399"/>
      <c r="X76" s="400">
        <f t="shared" si="12"/>
        <v>0</v>
      </c>
      <c r="Y76" s="42">
        <f t="shared" si="13"/>
        <v>0</v>
      </c>
      <c r="AA76" s="358"/>
      <c r="AB76" s="358"/>
      <c r="AC76" s="400" t="e">
        <f t="shared" si="14"/>
        <v>#DIV/0!</v>
      </c>
      <c r="AD76" s="42" t="e">
        <f t="shared" si="15"/>
        <v>#DIV/0!</v>
      </c>
      <c r="AE76" s="358"/>
      <c r="AF76" s="358"/>
      <c r="AG76" s="400" t="e">
        <f t="shared" si="16"/>
        <v>#DIV/0!</v>
      </c>
      <c r="AH76" s="42" t="e">
        <f t="shared" si="17"/>
        <v>#DIV/0!</v>
      </c>
      <c r="AI76" s="358"/>
      <c r="AJ76" s="358"/>
      <c r="AK76" s="400" t="e">
        <f t="shared" si="18"/>
        <v>#DIV/0!</v>
      </c>
      <c r="AL76" s="42" t="e">
        <f t="shared" si="19"/>
        <v>#DIV/0!</v>
      </c>
      <c r="AM76" s="358">
        <f t="shared" si="20"/>
        <v>1</v>
      </c>
      <c r="AN76" s="182"/>
      <c r="AO76" s="255">
        <f t="shared" si="21"/>
        <v>0</v>
      </c>
      <c r="AP76" s="42">
        <f t="shared" si="22"/>
        <v>0</v>
      </c>
    </row>
    <row r="77" spans="1:42" s="49" customFormat="1" ht="302.25" customHeight="1" x14ac:dyDescent="0.25">
      <c r="A77" s="173" t="s">
        <v>68</v>
      </c>
      <c r="B77" s="919" t="s">
        <v>1036</v>
      </c>
      <c r="C77" s="929"/>
      <c r="D77" s="155" t="s">
        <v>91</v>
      </c>
      <c r="E77" s="154" t="str">
        <f t="shared" si="11"/>
        <v>71 - Incrementar a un 90% la sostenibilidad del SIG en el Gobierno Distrital</v>
      </c>
      <c r="F77" s="920" t="s">
        <v>92</v>
      </c>
      <c r="G77" s="921"/>
      <c r="H77" s="926" t="s">
        <v>707</v>
      </c>
      <c r="I77" s="927"/>
      <c r="J77" s="928"/>
      <c r="K77" s="287"/>
      <c r="L77" s="287"/>
      <c r="M77" s="288"/>
      <c r="N77" s="286"/>
      <c r="O77" s="286"/>
      <c r="P77" s="587" t="s">
        <v>1033</v>
      </c>
      <c r="Q77" s="588"/>
      <c r="R77" s="589"/>
      <c r="S77" s="93" t="s">
        <v>149</v>
      </c>
      <c r="T77" s="80" t="s">
        <v>110</v>
      </c>
      <c r="U77" s="294">
        <v>1</v>
      </c>
      <c r="V77" s="399">
        <v>1</v>
      </c>
      <c r="W77" s="399"/>
      <c r="X77" s="400">
        <f t="shared" si="12"/>
        <v>0</v>
      </c>
      <c r="Y77" s="42">
        <f t="shared" si="13"/>
        <v>0</v>
      </c>
      <c r="AA77" s="358"/>
      <c r="AB77" s="358"/>
      <c r="AC77" s="400" t="e">
        <f t="shared" si="14"/>
        <v>#DIV/0!</v>
      </c>
      <c r="AD77" s="42" t="e">
        <f t="shared" si="15"/>
        <v>#DIV/0!</v>
      </c>
      <c r="AE77" s="358"/>
      <c r="AF77" s="358"/>
      <c r="AG77" s="400" t="e">
        <f t="shared" si="16"/>
        <v>#DIV/0!</v>
      </c>
      <c r="AH77" s="42" t="e">
        <f t="shared" si="17"/>
        <v>#DIV/0!</v>
      </c>
      <c r="AI77" s="358"/>
      <c r="AJ77" s="358"/>
      <c r="AK77" s="400" t="e">
        <f t="shared" si="18"/>
        <v>#DIV/0!</v>
      </c>
      <c r="AL77" s="42" t="e">
        <f t="shared" si="19"/>
        <v>#DIV/0!</v>
      </c>
      <c r="AM77" s="358">
        <f t="shared" si="20"/>
        <v>1</v>
      </c>
      <c r="AN77" s="182"/>
      <c r="AO77" s="255">
        <f t="shared" si="21"/>
        <v>0</v>
      </c>
      <c r="AP77" s="42">
        <f t="shared" si="22"/>
        <v>0</v>
      </c>
    </row>
    <row r="78" spans="1:42" s="49" customFormat="1" ht="294" customHeight="1" x14ac:dyDescent="0.25">
      <c r="A78" s="173" t="s">
        <v>68</v>
      </c>
      <c r="B78" s="919" t="s">
        <v>1036</v>
      </c>
      <c r="C78" s="919"/>
      <c r="D78" s="155" t="s">
        <v>91</v>
      </c>
      <c r="E78" s="154" t="str">
        <f t="shared" si="11"/>
        <v>71 - Incrementar a un 90% la sostenibilidad del SIG en el Gobierno Distrital</v>
      </c>
      <c r="F78" s="920" t="s">
        <v>92</v>
      </c>
      <c r="G78" s="921"/>
      <c r="H78" s="926" t="s">
        <v>708</v>
      </c>
      <c r="I78" s="927"/>
      <c r="J78" s="928"/>
      <c r="K78" s="287"/>
      <c r="L78" s="287"/>
      <c r="M78" s="288"/>
      <c r="N78" s="286"/>
      <c r="O78" s="286"/>
      <c r="P78" s="587" t="s">
        <v>1035</v>
      </c>
      <c r="Q78" s="588"/>
      <c r="R78" s="589"/>
      <c r="S78" s="93" t="s">
        <v>149</v>
      </c>
      <c r="T78" s="80" t="s">
        <v>110</v>
      </c>
      <c r="U78" s="294">
        <v>1</v>
      </c>
      <c r="V78" s="399">
        <v>0.33</v>
      </c>
      <c r="W78" s="399"/>
      <c r="X78" s="400">
        <f t="shared" si="12"/>
        <v>0</v>
      </c>
      <c r="Y78" s="42">
        <f t="shared" si="13"/>
        <v>0</v>
      </c>
      <c r="AA78" s="358"/>
      <c r="AB78" s="358"/>
      <c r="AC78" s="400" t="e">
        <f t="shared" si="14"/>
        <v>#DIV/0!</v>
      </c>
      <c r="AD78" s="42" t="e">
        <f t="shared" si="15"/>
        <v>#DIV/0!</v>
      </c>
      <c r="AE78" s="358"/>
      <c r="AF78" s="358"/>
      <c r="AG78" s="400" t="e">
        <f t="shared" si="16"/>
        <v>#DIV/0!</v>
      </c>
      <c r="AH78" s="42" t="e">
        <f t="shared" si="17"/>
        <v>#DIV/0!</v>
      </c>
      <c r="AI78" s="358"/>
      <c r="AJ78" s="358"/>
      <c r="AK78" s="400" t="e">
        <f t="shared" si="18"/>
        <v>#DIV/0!</v>
      </c>
      <c r="AL78" s="42" t="e">
        <f t="shared" si="19"/>
        <v>#DIV/0!</v>
      </c>
      <c r="AM78" s="358">
        <f t="shared" si="20"/>
        <v>0.33</v>
      </c>
      <c r="AN78" s="182"/>
      <c r="AO78" s="255">
        <f t="shared" si="21"/>
        <v>0</v>
      </c>
      <c r="AP78" s="42">
        <f t="shared" si="22"/>
        <v>0</v>
      </c>
    </row>
    <row r="79" spans="1:42" s="49" customFormat="1" ht="215.25" customHeight="1" x14ac:dyDescent="0.25">
      <c r="A79" s="173" t="s">
        <v>68</v>
      </c>
      <c r="B79" s="919" t="s">
        <v>1036</v>
      </c>
      <c r="C79" s="919"/>
      <c r="D79" s="155" t="s">
        <v>91</v>
      </c>
      <c r="E79" s="154" t="str">
        <f t="shared" si="11"/>
        <v>71 - Incrementar a un 90% la sostenibilidad del SIG en el Gobierno Distrital</v>
      </c>
      <c r="F79" s="920" t="s">
        <v>92</v>
      </c>
      <c r="G79" s="921"/>
      <c r="H79" s="607" t="s">
        <v>709</v>
      </c>
      <c r="I79" s="608" t="s">
        <v>709</v>
      </c>
      <c r="J79" s="609" t="s">
        <v>709</v>
      </c>
      <c r="K79" s="287"/>
      <c r="L79" s="287"/>
      <c r="M79" s="288"/>
      <c r="N79" s="286"/>
      <c r="O79" s="286"/>
      <c r="P79" s="587" t="s">
        <v>1034</v>
      </c>
      <c r="Q79" s="588"/>
      <c r="R79" s="589"/>
      <c r="S79" s="93" t="s">
        <v>149</v>
      </c>
      <c r="T79" s="80" t="s">
        <v>110</v>
      </c>
      <c r="U79" s="294">
        <v>0.33</v>
      </c>
      <c r="V79" s="399">
        <v>0.33</v>
      </c>
      <c r="W79" s="399"/>
      <c r="X79" s="400">
        <f t="shared" si="12"/>
        <v>0</v>
      </c>
      <c r="Y79" s="42">
        <f t="shared" si="13"/>
        <v>0</v>
      </c>
      <c r="AA79" s="358"/>
      <c r="AB79" s="358"/>
      <c r="AC79" s="400" t="e">
        <f t="shared" si="14"/>
        <v>#DIV/0!</v>
      </c>
      <c r="AD79" s="42" t="e">
        <f t="shared" si="15"/>
        <v>#DIV/0!</v>
      </c>
      <c r="AE79" s="358"/>
      <c r="AF79" s="358"/>
      <c r="AG79" s="400" t="e">
        <f t="shared" si="16"/>
        <v>#DIV/0!</v>
      </c>
      <c r="AH79" s="42" t="e">
        <f t="shared" si="17"/>
        <v>#DIV/0!</v>
      </c>
      <c r="AI79" s="358"/>
      <c r="AJ79" s="358"/>
      <c r="AK79" s="400" t="e">
        <f t="shared" si="18"/>
        <v>#DIV/0!</v>
      </c>
      <c r="AL79" s="42" t="e">
        <f t="shared" si="19"/>
        <v>#DIV/0!</v>
      </c>
      <c r="AM79" s="358">
        <f t="shared" si="20"/>
        <v>0.33</v>
      </c>
      <c r="AN79" s="182"/>
      <c r="AO79" s="255">
        <f t="shared" si="21"/>
        <v>0</v>
      </c>
      <c r="AP79" s="42">
        <f t="shared" si="22"/>
        <v>0</v>
      </c>
    </row>
    <row r="80" spans="1:42" s="49" customFormat="1" ht="215.25" customHeight="1" x14ac:dyDescent="0.25">
      <c r="A80" s="174" t="s">
        <v>67</v>
      </c>
      <c r="B80" s="919" t="s">
        <v>1037</v>
      </c>
      <c r="C80" s="919"/>
      <c r="D80" s="155" t="s">
        <v>91</v>
      </c>
      <c r="E80" s="154" t="str">
        <f t="shared" si="11"/>
        <v>71 - Incrementar a un 90% la sostenibilidad del SIG en el Gobierno Distrital</v>
      </c>
      <c r="F80" s="920" t="s">
        <v>92</v>
      </c>
      <c r="G80" s="921"/>
      <c r="H80" s="607" t="s">
        <v>1060</v>
      </c>
      <c r="I80" s="608"/>
      <c r="J80" s="609"/>
      <c r="K80" s="287"/>
      <c r="L80" s="287"/>
      <c r="M80" s="288"/>
      <c r="N80" s="286"/>
      <c r="O80" s="286"/>
      <c r="P80" s="587" t="s">
        <v>1041</v>
      </c>
      <c r="Q80" s="588"/>
      <c r="R80" s="589"/>
      <c r="S80" s="93" t="s">
        <v>149</v>
      </c>
      <c r="T80" s="80" t="s">
        <v>110</v>
      </c>
      <c r="U80" s="294">
        <v>0.33</v>
      </c>
      <c r="V80" s="399">
        <v>0.33</v>
      </c>
      <c r="W80" s="399"/>
      <c r="X80" s="400">
        <f t="shared" si="12"/>
        <v>0</v>
      </c>
      <c r="Y80" s="42">
        <f t="shared" si="13"/>
        <v>0</v>
      </c>
      <c r="AA80" s="358"/>
      <c r="AB80" s="358"/>
      <c r="AC80" s="400" t="e">
        <f t="shared" si="14"/>
        <v>#DIV/0!</v>
      </c>
      <c r="AD80" s="42" t="e">
        <f t="shared" si="15"/>
        <v>#DIV/0!</v>
      </c>
      <c r="AE80" s="358"/>
      <c r="AF80" s="358"/>
      <c r="AG80" s="400" t="e">
        <f t="shared" si="16"/>
        <v>#DIV/0!</v>
      </c>
      <c r="AH80" s="42" t="e">
        <f t="shared" si="17"/>
        <v>#DIV/0!</v>
      </c>
      <c r="AI80" s="358"/>
      <c r="AJ80" s="358"/>
      <c r="AK80" s="400" t="e">
        <f t="shared" si="18"/>
        <v>#DIV/0!</v>
      </c>
      <c r="AL80" s="42" t="e">
        <f t="shared" si="19"/>
        <v>#DIV/0!</v>
      </c>
      <c r="AM80" s="358">
        <f t="shared" si="20"/>
        <v>0.33</v>
      </c>
      <c r="AN80" s="182"/>
      <c r="AO80" s="255">
        <f t="shared" si="21"/>
        <v>0</v>
      </c>
      <c r="AP80" s="42">
        <f t="shared" si="22"/>
        <v>0</v>
      </c>
    </row>
    <row r="81" spans="1:42" s="49" customFormat="1" ht="215.25" customHeight="1" x14ac:dyDescent="0.25">
      <c r="A81" s="174" t="s">
        <v>67</v>
      </c>
      <c r="B81" s="919" t="s">
        <v>1037</v>
      </c>
      <c r="C81" s="919"/>
      <c r="D81" s="155" t="s">
        <v>91</v>
      </c>
      <c r="E81" s="154" t="str">
        <f t="shared" si="11"/>
        <v>71 - Incrementar a un 90% la sostenibilidad del SIG en el Gobierno Distrital</v>
      </c>
      <c r="F81" s="920" t="s">
        <v>92</v>
      </c>
      <c r="G81" s="921"/>
      <c r="H81" s="607" t="s">
        <v>1061</v>
      </c>
      <c r="I81" s="608"/>
      <c r="J81" s="609"/>
      <c r="K81" s="287"/>
      <c r="L81" s="287"/>
      <c r="M81" s="288"/>
      <c r="N81" s="286"/>
      <c r="O81" s="286"/>
      <c r="P81" s="587" t="s">
        <v>1041</v>
      </c>
      <c r="Q81" s="588"/>
      <c r="R81" s="589"/>
      <c r="S81" s="93" t="s">
        <v>149</v>
      </c>
      <c r="T81" s="80" t="s">
        <v>110</v>
      </c>
      <c r="U81" s="294">
        <v>0.33</v>
      </c>
      <c r="V81" s="399">
        <v>0.33</v>
      </c>
      <c r="W81" s="399"/>
      <c r="X81" s="400">
        <f t="shared" si="12"/>
        <v>0</v>
      </c>
      <c r="Y81" s="42">
        <f t="shared" si="13"/>
        <v>0</v>
      </c>
      <c r="AA81" s="358"/>
      <c r="AB81" s="358"/>
      <c r="AC81" s="400" t="e">
        <f t="shared" si="14"/>
        <v>#DIV/0!</v>
      </c>
      <c r="AD81" s="42" t="e">
        <f t="shared" si="15"/>
        <v>#DIV/0!</v>
      </c>
      <c r="AE81" s="358"/>
      <c r="AF81" s="358"/>
      <c r="AG81" s="400" t="e">
        <f t="shared" si="16"/>
        <v>#DIV/0!</v>
      </c>
      <c r="AH81" s="42" t="e">
        <f t="shared" si="17"/>
        <v>#DIV/0!</v>
      </c>
      <c r="AI81" s="358"/>
      <c r="AJ81" s="358"/>
      <c r="AK81" s="400" t="e">
        <f t="shared" si="18"/>
        <v>#DIV/0!</v>
      </c>
      <c r="AL81" s="42" t="e">
        <f t="shared" si="19"/>
        <v>#DIV/0!</v>
      </c>
      <c r="AM81" s="358">
        <f t="shared" si="20"/>
        <v>0.33</v>
      </c>
      <c r="AN81" s="182"/>
      <c r="AO81" s="255">
        <f t="shared" si="21"/>
        <v>0</v>
      </c>
      <c r="AP81" s="42">
        <f t="shared" si="22"/>
        <v>0</v>
      </c>
    </row>
    <row r="82" spans="1:42" s="49" customFormat="1" ht="246.75" customHeight="1" x14ac:dyDescent="0.25">
      <c r="A82" s="174" t="s">
        <v>67</v>
      </c>
      <c r="B82" s="919" t="s">
        <v>1037</v>
      </c>
      <c r="C82" s="919"/>
      <c r="D82" s="155" t="s">
        <v>91</v>
      </c>
      <c r="E82" s="154" t="str">
        <f t="shared" si="11"/>
        <v>71 - Incrementar a un 90% la sostenibilidad del SIG en el Gobierno Distrital</v>
      </c>
      <c r="F82" s="920" t="s">
        <v>92</v>
      </c>
      <c r="G82" s="921"/>
      <c r="H82" s="607" t="s">
        <v>710</v>
      </c>
      <c r="I82" s="608" t="s">
        <v>709</v>
      </c>
      <c r="J82" s="609" t="s">
        <v>709</v>
      </c>
      <c r="K82" s="287"/>
      <c r="L82" s="287"/>
      <c r="M82" s="288"/>
      <c r="N82" s="286"/>
      <c r="O82" s="286"/>
      <c r="P82" s="587" t="s">
        <v>1038</v>
      </c>
      <c r="Q82" s="588"/>
      <c r="R82" s="589"/>
      <c r="S82" s="93" t="s">
        <v>149</v>
      </c>
      <c r="T82" s="80" t="s">
        <v>110</v>
      </c>
      <c r="U82" s="294">
        <v>0.33</v>
      </c>
      <c r="V82" s="399">
        <v>0.33</v>
      </c>
      <c r="W82" s="399"/>
      <c r="X82" s="400">
        <f t="shared" si="12"/>
        <v>0</v>
      </c>
      <c r="Y82" s="42">
        <f t="shared" si="13"/>
        <v>0</v>
      </c>
      <c r="AA82" s="358"/>
      <c r="AB82" s="358"/>
      <c r="AC82" s="400" t="e">
        <f t="shared" si="14"/>
        <v>#DIV/0!</v>
      </c>
      <c r="AD82" s="42" t="e">
        <f t="shared" si="15"/>
        <v>#DIV/0!</v>
      </c>
      <c r="AE82" s="358"/>
      <c r="AF82" s="358"/>
      <c r="AG82" s="400" t="e">
        <f t="shared" si="16"/>
        <v>#DIV/0!</v>
      </c>
      <c r="AH82" s="42" t="e">
        <f t="shared" si="17"/>
        <v>#DIV/0!</v>
      </c>
      <c r="AI82" s="358"/>
      <c r="AJ82" s="358"/>
      <c r="AK82" s="400" t="e">
        <f t="shared" si="18"/>
        <v>#DIV/0!</v>
      </c>
      <c r="AL82" s="42" t="e">
        <f t="shared" si="19"/>
        <v>#DIV/0!</v>
      </c>
      <c r="AM82" s="358">
        <f t="shared" si="20"/>
        <v>0.33</v>
      </c>
      <c r="AN82" s="182"/>
      <c r="AO82" s="255">
        <f t="shared" si="21"/>
        <v>0</v>
      </c>
      <c r="AP82" s="42">
        <f t="shared" si="22"/>
        <v>0</v>
      </c>
    </row>
    <row r="83" spans="1:42" s="49" customFormat="1" ht="274.5" customHeight="1" x14ac:dyDescent="0.25">
      <c r="A83" s="174" t="s">
        <v>67</v>
      </c>
      <c r="B83" s="919" t="s">
        <v>1037</v>
      </c>
      <c r="C83" s="919"/>
      <c r="D83" s="155" t="s">
        <v>91</v>
      </c>
      <c r="E83" s="154" t="str">
        <f t="shared" si="11"/>
        <v>71 - Incrementar a un 90% la sostenibilidad del SIG en el Gobierno Distrital</v>
      </c>
      <c r="F83" s="920" t="s">
        <v>92</v>
      </c>
      <c r="G83" s="921"/>
      <c r="H83" s="917" t="s">
        <v>711</v>
      </c>
      <c r="I83" s="918"/>
      <c r="J83" s="918"/>
      <c r="K83" s="287"/>
      <c r="L83" s="287"/>
      <c r="M83" s="288"/>
      <c r="N83" s="286"/>
      <c r="O83" s="286"/>
      <c r="P83" s="587" t="s">
        <v>1039</v>
      </c>
      <c r="Q83" s="588"/>
      <c r="R83" s="589"/>
      <c r="S83" s="93" t="s">
        <v>149</v>
      </c>
      <c r="T83" s="80" t="s">
        <v>110</v>
      </c>
      <c r="U83" s="294">
        <v>1</v>
      </c>
      <c r="V83" s="399">
        <v>1</v>
      </c>
      <c r="W83" s="399"/>
      <c r="X83" s="400">
        <f t="shared" si="12"/>
        <v>0</v>
      </c>
      <c r="Y83" s="42">
        <f t="shared" si="13"/>
        <v>0</v>
      </c>
      <c r="AA83" s="358"/>
      <c r="AB83" s="358"/>
      <c r="AC83" s="400" t="e">
        <f t="shared" si="14"/>
        <v>#DIV/0!</v>
      </c>
      <c r="AD83" s="42" t="e">
        <f t="shared" si="15"/>
        <v>#DIV/0!</v>
      </c>
      <c r="AE83" s="358"/>
      <c r="AF83" s="358"/>
      <c r="AG83" s="400" t="e">
        <f t="shared" si="16"/>
        <v>#DIV/0!</v>
      </c>
      <c r="AH83" s="42" t="e">
        <f t="shared" si="17"/>
        <v>#DIV/0!</v>
      </c>
      <c r="AI83" s="358"/>
      <c r="AJ83" s="358"/>
      <c r="AK83" s="400" t="e">
        <f t="shared" si="18"/>
        <v>#DIV/0!</v>
      </c>
      <c r="AL83" s="42" t="e">
        <f t="shared" si="19"/>
        <v>#DIV/0!</v>
      </c>
      <c r="AM83" s="358">
        <f t="shared" si="20"/>
        <v>1</v>
      </c>
      <c r="AN83" s="182"/>
      <c r="AO83" s="255">
        <f t="shared" si="21"/>
        <v>0</v>
      </c>
      <c r="AP83" s="42">
        <f t="shared" si="22"/>
        <v>0</v>
      </c>
    </row>
    <row r="84" spans="1:42" s="49" customFormat="1" ht="274.5" customHeight="1" x14ac:dyDescent="0.25">
      <c r="A84" s="174" t="s">
        <v>67</v>
      </c>
      <c r="B84" s="919" t="s">
        <v>1037</v>
      </c>
      <c r="C84" s="919"/>
      <c r="D84" s="155" t="s">
        <v>91</v>
      </c>
      <c r="E84" s="154" t="str">
        <f t="shared" si="11"/>
        <v>71 - Incrementar a un 90% la sostenibilidad del SIG en el Gobierno Distrital</v>
      </c>
      <c r="F84" s="920" t="s">
        <v>92</v>
      </c>
      <c r="G84" s="921"/>
      <c r="H84" s="917" t="s">
        <v>1040</v>
      </c>
      <c r="I84" s="918"/>
      <c r="J84" s="918"/>
      <c r="K84" s="287"/>
      <c r="L84" s="287"/>
      <c r="M84" s="288"/>
      <c r="N84" s="286"/>
      <c r="O84" s="286"/>
      <c r="P84" s="587" t="s">
        <v>1041</v>
      </c>
      <c r="Q84" s="588"/>
      <c r="R84" s="589"/>
      <c r="S84" s="93" t="s">
        <v>149</v>
      </c>
      <c r="T84" s="80" t="s">
        <v>110</v>
      </c>
      <c r="U84" s="294">
        <v>0.33</v>
      </c>
      <c r="V84" s="399">
        <v>0.33</v>
      </c>
      <c r="W84" s="399"/>
      <c r="X84" s="400">
        <f t="shared" si="12"/>
        <v>0</v>
      </c>
      <c r="Y84" s="42">
        <f t="shared" si="13"/>
        <v>0</v>
      </c>
      <c r="AA84" s="358"/>
      <c r="AB84" s="358"/>
      <c r="AC84" s="400" t="e">
        <f t="shared" si="14"/>
        <v>#DIV/0!</v>
      </c>
      <c r="AD84" s="42" t="e">
        <f t="shared" si="15"/>
        <v>#DIV/0!</v>
      </c>
      <c r="AE84" s="358"/>
      <c r="AF84" s="358"/>
      <c r="AG84" s="400" t="e">
        <f t="shared" si="16"/>
        <v>#DIV/0!</v>
      </c>
      <c r="AH84" s="42" t="e">
        <f t="shared" si="17"/>
        <v>#DIV/0!</v>
      </c>
      <c r="AI84" s="358"/>
      <c r="AJ84" s="358"/>
      <c r="AK84" s="400" t="e">
        <f t="shared" si="18"/>
        <v>#DIV/0!</v>
      </c>
      <c r="AL84" s="42" t="e">
        <f t="shared" si="19"/>
        <v>#DIV/0!</v>
      </c>
      <c r="AM84" s="358">
        <f t="shared" si="20"/>
        <v>0.33</v>
      </c>
      <c r="AN84" s="182"/>
      <c r="AO84" s="255">
        <f t="shared" si="21"/>
        <v>0</v>
      </c>
      <c r="AP84" s="42">
        <f t="shared" si="22"/>
        <v>0</v>
      </c>
    </row>
    <row r="85" spans="1:42" s="49" customFormat="1" ht="274.5" customHeight="1" x14ac:dyDescent="0.25">
      <c r="A85" s="174" t="s">
        <v>67</v>
      </c>
      <c r="B85" s="919" t="s">
        <v>1037</v>
      </c>
      <c r="C85" s="919"/>
      <c r="D85" s="155" t="s">
        <v>91</v>
      </c>
      <c r="E85" s="154" t="str">
        <f t="shared" si="11"/>
        <v>71 - Incrementar a un 90% la sostenibilidad del SIG en el Gobierno Distrital</v>
      </c>
      <c r="F85" s="920" t="s">
        <v>92</v>
      </c>
      <c r="G85" s="921"/>
      <c r="H85" s="917" t="s">
        <v>1062</v>
      </c>
      <c r="I85" s="918"/>
      <c r="J85" s="918"/>
      <c r="K85" s="287"/>
      <c r="L85" s="287"/>
      <c r="M85" s="288"/>
      <c r="N85" s="286"/>
      <c r="O85" s="286"/>
      <c r="P85" s="587" t="s">
        <v>1041</v>
      </c>
      <c r="Q85" s="588"/>
      <c r="R85" s="589"/>
      <c r="S85" s="93" t="s">
        <v>149</v>
      </c>
      <c r="T85" s="80" t="s">
        <v>110</v>
      </c>
      <c r="U85" s="294">
        <v>0.33</v>
      </c>
      <c r="V85" s="399">
        <v>0.33</v>
      </c>
      <c r="W85" s="399"/>
      <c r="X85" s="400">
        <f t="shared" si="12"/>
        <v>0</v>
      </c>
      <c r="Y85" s="42">
        <f t="shared" si="13"/>
        <v>0</v>
      </c>
      <c r="AA85" s="358"/>
      <c r="AB85" s="358"/>
      <c r="AC85" s="400" t="e">
        <f t="shared" si="14"/>
        <v>#DIV/0!</v>
      </c>
      <c r="AD85" s="42" t="e">
        <f t="shared" si="15"/>
        <v>#DIV/0!</v>
      </c>
      <c r="AE85" s="358"/>
      <c r="AF85" s="358"/>
      <c r="AG85" s="400" t="e">
        <f t="shared" si="16"/>
        <v>#DIV/0!</v>
      </c>
      <c r="AH85" s="42" t="e">
        <f t="shared" si="17"/>
        <v>#DIV/0!</v>
      </c>
      <c r="AI85" s="358"/>
      <c r="AJ85" s="358"/>
      <c r="AK85" s="400" t="e">
        <f t="shared" si="18"/>
        <v>#DIV/0!</v>
      </c>
      <c r="AL85" s="42" t="e">
        <f t="shared" si="19"/>
        <v>#DIV/0!</v>
      </c>
      <c r="AM85" s="358">
        <f t="shared" si="20"/>
        <v>0.33</v>
      </c>
      <c r="AN85" s="182"/>
      <c r="AO85" s="255">
        <f t="shared" si="21"/>
        <v>0</v>
      </c>
      <c r="AP85" s="42">
        <f t="shared" si="22"/>
        <v>0</v>
      </c>
    </row>
    <row r="86" spans="1:42" s="49" customFormat="1" ht="274.5" customHeight="1" x14ac:dyDescent="0.25">
      <c r="A86" s="174" t="s">
        <v>67</v>
      </c>
      <c r="B86" s="919" t="s">
        <v>1037</v>
      </c>
      <c r="C86" s="919"/>
      <c r="D86" s="155" t="s">
        <v>91</v>
      </c>
      <c r="E86" s="154" t="str">
        <f t="shared" si="11"/>
        <v>71 - Incrementar a un 90% la sostenibilidad del SIG en el Gobierno Distrital</v>
      </c>
      <c r="F86" s="920" t="s">
        <v>92</v>
      </c>
      <c r="G86" s="921"/>
      <c r="H86" s="917" t="s">
        <v>1057</v>
      </c>
      <c r="I86" s="918"/>
      <c r="J86" s="918"/>
      <c r="K86" s="287"/>
      <c r="L86" s="287"/>
      <c r="M86" s="288"/>
      <c r="N86" s="286"/>
      <c r="O86" s="286"/>
      <c r="P86" s="587" t="s">
        <v>1041</v>
      </c>
      <c r="Q86" s="588"/>
      <c r="R86" s="589"/>
      <c r="S86" s="93" t="s">
        <v>149</v>
      </c>
      <c r="T86" s="80" t="s">
        <v>110</v>
      </c>
      <c r="U86" s="294">
        <v>0.33</v>
      </c>
      <c r="V86" s="399">
        <v>0.33</v>
      </c>
      <c r="W86" s="399"/>
      <c r="X86" s="400">
        <f t="shared" si="12"/>
        <v>0</v>
      </c>
      <c r="Y86" s="42">
        <f t="shared" si="13"/>
        <v>0</v>
      </c>
      <c r="AA86" s="358"/>
      <c r="AB86" s="358"/>
      <c r="AC86" s="400" t="e">
        <f t="shared" si="14"/>
        <v>#DIV/0!</v>
      </c>
      <c r="AD86" s="42" t="e">
        <f t="shared" si="15"/>
        <v>#DIV/0!</v>
      </c>
      <c r="AE86" s="358"/>
      <c r="AF86" s="358"/>
      <c r="AG86" s="400" t="e">
        <f t="shared" si="16"/>
        <v>#DIV/0!</v>
      </c>
      <c r="AH86" s="42" t="e">
        <f t="shared" si="17"/>
        <v>#DIV/0!</v>
      </c>
      <c r="AI86" s="358"/>
      <c r="AJ86" s="358"/>
      <c r="AK86" s="400" t="e">
        <f t="shared" si="18"/>
        <v>#DIV/0!</v>
      </c>
      <c r="AL86" s="42" t="e">
        <f t="shared" si="19"/>
        <v>#DIV/0!</v>
      </c>
      <c r="AM86" s="358">
        <f t="shared" si="20"/>
        <v>0.33</v>
      </c>
      <c r="AN86" s="182"/>
      <c r="AO86" s="255">
        <f t="shared" si="21"/>
        <v>0</v>
      </c>
      <c r="AP86" s="42">
        <f t="shared" si="22"/>
        <v>0</v>
      </c>
    </row>
    <row r="87" spans="1:42" s="49" customFormat="1" ht="274.5" customHeight="1" x14ac:dyDescent="0.25">
      <c r="A87" s="174" t="s">
        <v>67</v>
      </c>
      <c r="B87" s="919" t="s">
        <v>1037</v>
      </c>
      <c r="C87" s="919"/>
      <c r="D87" s="155" t="s">
        <v>91</v>
      </c>
      <c r="E87" s="154" t="str">
        <f t="shared" si="11"/>
        <v>71 - Incrementar a un 90% la sostenibilidad del SIG en el Gobierno Distrital</v>
      </c>
      <c r="F87" s="920" t="s">
        <v>92</v>
      </c>
      <c r="G87" s="921"/>
      <c r="H87" s="917" t="s">
        <v>1058</v>
      </c>
      <c r="I87" s="918"/>
      <c r="J87" s="918"/>
      <c r="K87" s="287"/>
      <c r="L87" s="287"/>
      <c r="M87" s="288"/>
      <c r="N87" s="286"/>
      <c r="O87" s="286"/>
      <c r="P87" s="587" t="s">
        <v>1041</v>
      </c>
      <c r="Q87" s="588"/>
      <c r="R87" s="589"/>
      <c r="S87" s="93" t="s">
        <v>149</v>
      </c>
      <c r="T87" s="80" t="s">
        <v>110</v>
      </c>
      <c r="U87" s="294">
        <v>0.33</v>
      </c>
      <c r="V87" s="399">
        <v>0.33</v>
      </c>
      <c r="W87" s="399"/>
      <c r="X87" s="400">
        <f t="shared" si="12"/>
        <v>0</v>
      </c>
      <c r="Y87" s="42">
        <f t="shared" si="13"/>
        <v>0</v>
      </c>
      <c r="AA87" s="358"/>
      <c r="AB87" s="358"/>
      <c r="AC87" s="400" t="e">
        <f t="shared" si="14"/>
        <v>#DIV/0!</v>
      </c>
      <c r="AD87" s="42" t="e">
        <f t="shared" si="15"/>
        <v>#DIV/0!</v>
      </c>
      <c r="AE87" s="358"/>
      <c r="AF87" s="358"/>
      <c r="AG87" s="400" t="e">
        <f t="shared" si="16"/>
        <v>#DIV/0!</v>
      </c>
      <c r="AH87" s="42" t="e">
        <f t="shared" si="17"/>
        <v>#DIV/0!</v>
      </c>
      <c r="AI87" s="358"/>
      <c r="AJ87" s="358"/>
      <c r="AK87" s="400" t="e">
        <f t="shared" si="18"/>
        <v>#DIV/0!</v>
      </c>
      <c r="AL87" s="42" t="e">
        <f t="shared" si="19"/>
        <v>#DIV/0!</v>
      </c>
      <c r="AM87" s="358">
        <f t="shared" si="20"/>
        <v>0.33</v>
      </c>
      <c r="AN87" s="182"/>
      <c r="AO87" s="255">
        <f t="shared" si="21"/>
        <v>0</v>
      </c>
      <c r="AP87" s="42">
        <f t="shared" si="22"/>
        <v>0</v>
      </c>
    </row>
    <row r="88" spans="1:42" s="49" customFormat="1" ht="274.5" customHeight="1" x14ac:dyDescent="0.25">
      <c r="A88" s="174" t="s">
        <v>67</v>
      </c>
      <c r="B88" s="919" t="s">
        <v>1044</v>
      </c>
      <c r="C88" s="919"/>
      <c r="D88" s="155" t="s">
        <v>91</v>
      </c>
      <c r="E88" s="154" t="str">
        <f t="shared" si="11"/>
        <v>71 - Incrementar a un 90% la sostenibilidad del SIG en el Gobierno Distrital</v>
      </c>
      <c r="F88" s="920" t="s">
        <v>92</v>
      </c>
      <c r="G88" s="921"/>
      <c r="H88" s="917" t="s">
        <v>1042</v>
      </c>
      <c r="I88" s="918"/>
      <c r="J88" s="918"/>
      <c r="K88" s="287"/>
      <c r="L88" s="287"/>
      <c r="M88" s="288"/>
      <c r="N88" s="286"/>
      <c r="O88" s="286"/>
      <c r="P88" s="587" t="s">
        <v>1041</v>
      </c>
      <c r="Q88" s="588"/>
      <c r="R88" s="589"/>
      <c r="S88" s="93" t="s">
        <v>149</v>
      </c>
      <c r="T88" s="80" t="s">
        <v>110</v>
      </c>
      <c r="U88" s="294">
        <v>0.33</v>
      </c>
      <c r="V88" s="399">
        <v>0.33</v>
      </c>
      <c r="W88" s="399"/>
      <c r="X88" s="400">
        <f t="shared" si="12"/>
        <v>0</v>
      </c>
      <c r="Y88" s="42">
        <f t="shared" si="13"/>
        <v>0</v>
      </c>
      <c r="AA88" s="358"/>
      <c r="AB88" s="358"/>
      <c r="AC88" s="400" t="e">
        <f t="shared" si="14"/>
        <v>#DIV/0!</v>
      </c>
      <c r="AD88" s="42" t="e">
        <f t="shared" si="15"/>
        <v>#DIV/0!</v>
      </c>
      <c r="AE88" s="358"/>
      <c r="AF88" s="358"/>
      <c r="AG88" s="400" t="e">
        <f t="shared" si="16"/>
        <v>#DIV/0!</v>
      </c>
      <c r="AH88" s="42" t="e">
        <f t="shared" si="17"/>
        <v>#DIV/0!</v>
      </c>
      <c r="AI88" s="358"/>
      <c r="AJ88" s="358"/>
      <c r="AK88" s="400" t="e">
        <f t="shared" si="18"/>
        <v>#DIV/0!</v>
      </c>
      <c r="AL88" s="42" t="e">
        <f t="shared" si="19"/>
        <v>#DIV/0!</v>
      </c>
      <c r="AM88" s="358">
        <f t="shared" si="20"/>
        <v>0.33</v>
      </c>
      <c r="AN88" s="182"/>
      <c r="AO88" s="255">
        <f t="shared" si="21"/>
        <v>0</v>
      </c>
      <c r="AP88" s="42">
        <f t="shared" si="22"/>
        <v>0</v>
      </c>
    </row>
    <row r="89" spans="1:42" s="49" customFormat="1" ht="274.5" customHeight="1" x14ac:dyDescent="0.25">
      <c r="A89" s="174" t="s">
        <v>67</v>
      </c>
      <c r="B89" s="919" t="s">
        <v>1044</v>
      </c>
      <c r="C89" s="919"/>
      <c r="D89" s="155" t="s">
        <v>91</v>
      </c>
      <c r="E89" s="154" t="str">
        <f t="shared" si="11"/>
        <v>71 - Incrementar a un 90% la sostenibilidad del SIG en el Gobierno Distrital</v>
      </c>
      <c r="F89" s="920" t="s">
        <v>92</v>
      </c>
      <c r="G89" s="921"/>
      <c r="H89" s="917" t="s">
        <v>1059</v>
      </c>
      <c r="I89" s="918"/>
      <c r="J89" s="918"/>
      <c r="K89" s="287"/>
      <c r="L89" s="287"/>
      <c r="M89" s="288"/>
      <c r="N89" s="286"/>
      <c r="O89" s="286"/>
      <c r="P89" s="587" t="s">
        <v>1041</v>
      </c>
      <c r="Q89" s="588"/>
      <c r="R89" s="589"/>
      <c r="S89" s="93" t="s">
        <v>149</v>
      </c>
      <c r="T89" s="80" t="s">
        <v>110</v>
      </c>
      <c r="U89" s="294">
        <v>1</v>
      </c>
      <c r="V89" s="399">
        <v>1</v>
      </c>
      <c r="W89" s="399"/>
      <c r="X89" s="400">
        <f t="shared" si="12"/>
        <v>0</v>
      </c>
      <c r="Y89" s="42">
        <f t="shared" si="13"/>
        <v>0</v>
      </c>
      <c r="AA89" s="358"/>
      <c r="AB89" s="358"/>
      <c r="AC89" s="400" t="e">
        <f t="shared" si="14"/>
        <v>#DIV/0!</v>
      </c>
      <c r="AD89" s="42" t="e">
        <f t="shared" si="15"/>
        <v>#DIV/0!</v>
      </c>
      <c r="AE89" s="358"/>
      <c r="AF89" s="358"/>
      <c r="AG89" s="400" t="e">
        <f t="shared" si="16"/>
        <v>#DIV/0!</v>
      </c>
      <c r="AH89" s="42" t="e">
        <f t="shared" si="17"/>
        <v>#DIV/0!</v>
      </c>
      <c r="AI89" s="358"/>
      <c r="AJ89" s="358"/>
      <c r="AK89" s="400" t="e">
        <f t="shared" si="18"/>
        <v>#DIV/0!</v>
      </c>
      <c r="AL89" s="42" t="e">
        <f t="shared" si="19"/>
        <v>#DIV/0!</v>
      </c>
      <c r="AM89" s="358">
        <f t="shared" si="20"/>
        <v>1</v>
      </c>
      <c r="AN89" s="182"/>
      <c r="AO89" s="255">
        <f t="shared" si="21"/>
        <v>0</v>
      </c>
      <c r="AP89" s="42">
        <f t="shared" si="22"/>
        <v>0</v>
      </c>
    </row>
    <row r="90" spans="1:42" s="49" customFormat="1" ht="286.5" customHeight="1" x14ac:dyDescent="0.25">
      <c r="A90" s="174" t="s">
        <v>67</v>
      </c>
      <c r="B90" s="919" t="s">
        <v>1051</v>
      </c>
      <c r="C90" s="919"/>
      <c r="D90" s="155" t="s">
        <v>91</v>
      </c>
      <c r="E90" s="154" t="str">
        <f t="shared" si="11"/>
        <v>71 - Incrementar a un 90% la sostenibilidad del SIG en el Gobierno Distrital</v>
      </c>
      <c r="F90" s="920" t="s">
        <v>92</v>
      </c>
      <c r="G90" s="921"/>
      <c r="H90" s="917" t="s">
        <v>712</v>
      </c>
      <c r="I90" s="918"/>
      <c r="J90" s="918"/>
      <c r="K90" s="287"/>
      <c r="L90" s="287"/>
      <c r="M90" s="288"/>
      <c r="N90" s="286"/>
      <c r="O90" s="286"/>
      <c r="P90" s="587" t="s">
        <v>1052</v>
      </c>
      <c r="Q90" s="588"/>
      <c r="R90" s="589"/>
      <c r="S90" s="93" t="s">
        <v>149</v>
      </c>
      <c r="T90" s="80" t="s">
        <v>110</v>
      </c>
      <c r="U90" s="294">
        <v>1</v>
      </c>
      <c r="V90" s="399">
        <v>1</v>
      </c>
      <c r="W90" s="399"/>
      <c r="X90" s="400">
        <f t="shared" si="12"/>
        <v>0</v>
      </c>
      <c r="Y90" s="42">
        <f t="shared" si="13"/>
        <v>0</v>
      </c>
      <c r="AA90" s="358"/>
      <c r="AB90" s="358"/>
      <c r="AC90" s="400" t="e">
        <f t="shared" si="14"/>
        <v>#DIV/0!</v>
      </c>
      <c r="AD90" s="42" t="e">
        <f t="shared" si="15"/>
        <v>#DIV/0!</v>
      </c>
      <c r="AE90" s="358"/>
      <c r="AF90" s="358"/>
      <c r="AG90" s="400" t="e">
        <f t="shared" si="16"/>
        <v>#DIV/0!</v>
      </c>
      <c r="AH90" s="42" t="e">
        <f t="shared" si="17"/>
        <v>#DIV/0!</v>
      </c>
      <c r="AI90" s="358"/>
      <c r="AJ90" s="358"/>
      <c r="AK90" s="400" t="e">
        <f t="shared" si="18"/>
        <v>#DIV/0!</v>
      </c>
      <c r="AL90" s="42" t="e">
        <f t="shared" si="19"/>
        <v>#DIV/0!</v>
      </c>
      <c r="AM90" s="358">
        <f t="shared" si="20"/>
        <v>1</v>
      </c>
      <c r="AN90" s="182"/>
      <c r="AO90" s="255">
        <f t="shared" si="21"/>
        <v>0</v>
      </c>
      <c r="AP90" s="42">
        <f t="shared" si="22"/>
        <v>0</v>
      </c>
    </row>
    <row r="91" spans="1:42" s="49" customFormat="1" ht="409.5" customHeight="1" x14ac:dyDescent="0.25">
      <c r="A91" s="174" t="s">
        <v>67</v>
      </c>
      <c r="B91" s="919" t="s">
        <v>1056</v>
      </c>
      <c r="C91" s="919"/>
      <c r="D91" s="155" t="s">
        <v>91</v>
      </c>
      <c r="E91" s="154" t="str">
        <f t="shared" si="11"/>
        <v>71 - Incrementar a un 90% la sostenibilidad del SIG en el Gobierno Distrital</v>
      </c>
      <c r="F91" s="920" t="s">
        <v>92</v>
      </c>
      <c r="G91" s="921"/>
      <c r="H91" s="917" t="s">
        <v>1055</v>
      </c>
      <c r="I91" s="918"/>
      <c r="J91" s="918"/>
      <c r="K91" s="287"/>
      <c r="L91" s="287"/>
      <c r="M91" s="288"/>
      <c r="N91" s="286"/>
      <c r="O91" s="286"/>
      <c r="P91" s="587" t="s">
        <v>1041</v>
      </c>
      <c r="Q91" s="588"/>
      <c r="R91" s="589"/>
      <c r="S91" s="93" t="s">
        <v>149</v>
      </c>
      <c r="T91" s="80" t="s">
        <v>110</v>
      </c>
      <c r="U91" s="294">
        <v>1</v>
      </c>
      <c r="V91" s="399">
        <v>1</v>
      </c>
      <c r="W91" s="399"/>
      <c r="X91" s="400">
        <f t="shared" si="12"/>
        <v>0</v>
      </c>
      <c r="Y91" s="42">
        <f t="shared" si="13"/>
        <v>0</v>
      </c>
      <c r="AA91" s="358"/>
      <c r="AB91" s="358"/>
      <c r="AC91" s="400" t="e">
        <f t="shared" si="14"/>
        <v>#DIV/0!</v>
      </c>
      <c r="AD91" s="42" t="e">
        <f t="shared" si="15"/>
        <v>#DIV/0!</v>
      </c>
      <c r="AE91" s="358"/>
      <c r="AF91" s="358"/>
      <c r="AG91" s="400" t="e">
        <f t="shared" si="16"/>
        <v>#DIV/0!</v>
      </c>
      <c r="AH91" s="42" t="e">
        <f t="shared" si="17"/>
        <v>#DIV/0!</v>
      </c>
      <c r="AI91" s="358"/>
      <c r="AJ91" s="358"/>
      <c r="AK91" s="400" t="e">
        <f t="shared" si="18"/>
        <v>#DIV/0!</v>
      </c>
      <c r="AL91" s="42" t="e">
        <f t="shared" si="19"/>
        <v>#DIV/0!</v>
      </c>
      <c r="AM91" s="358">
        <f t="shared" si="20"/>
        <v>1</v>
      </c>
      <c r="AN91" s="182"/>
      <c r="AO91" s="255">
        <f t="shared" si="21"/>
        <v>0</v>
      </c>
      <c r="AP91" s="42">
        <f t="shared" si="22"/>
        <v>0</v>
      </c>
    </row>
    <row r="92" spans="1:42" s="49" customFormat="1" ht="271.5" customHeight="1" x14ac:dyDescent="0.25">
      <c r="A92" s="174" t="s">
        <v>67</v>
      </c>
      <c r="B92" s="919" t="s">
        <v>1056</v>
      </c>
      <c r="C92" s="919"/>
      <c r="D92" s="155" t="s">
        <v>91</v>
      </c>
      <c r="E92" s="154" t="str">
        <f t="shared" si="11"/>
        <v>71 - Incrementar a un 90% la sostenibilidad del SIG en el Gobierno Distrital</v>
      </c>
      <c r="F92" s="920" t="s">
        <v>92</v>
      </c>
      <c r="G92" s="921"/>
      <c r="H92" s="917" t="s">
        <v>1063</v>
      </c>
      <c r="I92" s="918"/>
      <c r="J92" s="918"/>
      <c r="K92" s="287"/>
      <c r="L92" s="287"/>
      <c r="M92" s="288"/>
      <c r="N92" s="286"/>
      <c r="O92" s="286"/>
      <c r="P92" s="587" t="s">
        <v>1041</v>
      </c>
      <c r="Q92" s="588"/>
      <c r="R92" s="589"/>
      <c r="S92" s="93" t="s">
        <v>149</v>
      </c>
      <c r="T92" s="80" t="s">
        <v>110</v>
      </c>
      <c r="U92" s="294">
        <v>0.33</v>
      </c>
      <c r="V92" s="399">
        <v>1</v>
      </c>
      <c r="W92" s="399"/>
      <c r="X92" s="400">
        <f t="shared" si="12"/>
        <v>0</v>
      </c>
      <c r="Y92" s="42">
        <f t="shared" si="13"/>
        <v>0</v>
      </c>
      <c r="AA92" s="358"/>
      <c r="AB92" s="358"/>
      <c r="AC92" s="400" t="e">
        <f t="shared" si="14"/>
        <v>#DIV/0!</v>
      </c>
      <c r="AD92" s="42" t="e">
        <f t="shared" si="15"/>
        <v>#DIV/0!</v>
      </c>
      <c r="AE92" s="358"/>
      <c r="AF92" s="358"/>
      <c r="AG92" s="400" t="e">
        <f t="shared" si="16"/>
        <v>#DIV/0!</v>
      </c>
      <c r="AH92" s="42" t="e">
        <f t="shared" si="17"/>
        <v>#DIV/0!</v>
      </c>
      <c r="AI92" s="358"/>
      <c r="AJ92" s="358"/>
      <c r="AK92" s="400" t="e">
        <f t="shared" si="18"/>
        <v>#DIV/0!</v>
      </c>
      <c r="AL92" s="42" t="e">
        <f t="shared" si="19"/>
        <v>#DIV/0!</v>
      </c>
      <c r="AM92" s="358">
        <f t="shared" si="20"/>
        <v>1</v>
      </c>
      <c r="AN92" s="182"/>
      <c r="AO92" s="255">
        <f t="shared" si="21"/>
        <v>0</v>
      </c>
      <c r="AP92" s="42">
        <f t="shared" si="22"/>
        <v>0</v>
      </c>
    </row>
    <row r="93" spans="1:42" s="49" customFormat="1" ht="271.5" customHeight="1" x14ac:dyDescent="0.25">
      <c r="A93" s="174" t="s">
        <v>67</v>
      </c>
      <c r="B93" s="919" t="s">
        <v>1056</v>
      </c>
      <c r="C93" s="919"/>
      <c r="D93" s="155" t="s">
        <v>91</v>
      </c>
      <c r="E93" s="154" t="str">
        <f t="shared" si="11"/>
        <v>71 - Incrementar a un 90% la sostenibilidad del SIG en el Gobierno Distrital</v>
      </c>
      <c r="F93" s="920" t="s">
        <v>92</v>
      </c>
      <c r="G93" s="921"/>
      <c r="H93" s="917" t="s">
        <v>1064</v>
      </c>
      <c r="I93" s="918"/>
      <c r="J93" s="918"/>
      <c r="K93" s="287"/>
      <c r="L93" s="287"/>
      <c r="M93" s="288"/>
      <c r="N93" s="286"/>
      <c r="O93" s="286"/>
      <c r="P93" s="587" t="s">
        <v>1041</v>
      </c>
      <c r="Q93" s="588"/>
      <c r="R93" s="589"/>
      <c r="S93" s="93" t="s">
        <v>149</v>
      </c>
      <c r="T93" s="80" t="s">
        <v>110</v>
      </c>
      <c r="U93" s="294">
        <v>0.33</v>
      </c>
      <c r="V93" s="399">
        <v>1</v>
      </c>
      <c r="W93" s="399"/>
      <c r="X93" s="400">
        <f t="shared" si="12"/>
        <v>0</v>
      </c>
      <c r="Y93" s="42">
        <f t="shared" si="13"/>
        <v>0</v>
      </c>
      <c r="AA93" s="358"/>
      <c r="AB93" s="358"/>
      <c r="AC93" s="400" t="e">
        <f t="shared" si="14"/>
        <v>#DIV/0!</v>
      </c>
      <c r="AD93" s="42" t="e">
        <f t="shared" si="15"/>
        <v>#DIV/0!</v>
      </c>
      <c r="AE93" s="358"/>
      <c r="AF93" s="358"/>
      <c r="AG93" s="400" t="e">
        <f t="shared" si="16"/>
        <v>#DIV/0!</v>
      </c>
      <c r="AH93" s="42" t="e">
        <f t="shared" si="17"/>
        <v>#DIV/0!</v>
      </c>
      <c r="AI93" s="358"/>
      <c r="AJ93" s="358"/>
      <c r="AK93" s="400" t="e">
        <f t="shared" si="18"/>
        <v>#DIV/0!</v>
      </c>
      <c r="AL93" s="42" t="e">
        <f t="shared" si="19"/>
        <v>#DIV/0!</v>
      </c>
      <c r="AM93" s="358">
        <f t="shared" si="20"/>
        <v>1</v>
      </c>
      <c r="AN93" s="182"/>
      <c r="AO93" s="255">
        <f t="shared" si="21"/>
        <v>0</v>
      </c>
      <c r="AP93" s="42">
        <f t="shared" si="22"/>
        <v>0</v>
      </c>
    </row>
    <row r="94" spans="1:42" s="49" customFormat="1" ht="215.25" customHeight="1" x14ac:dyDescent="0.25">
      <c r="A94" s="174" t="s">
        <v>67</v>
      </c>
      <c r="B94" s="919" t="s">
        <v>1056</v>
      </c>
      <c r="C94" s="919"/>
      <c r="D94" s="155" t="s">
        <v>91</v>
      </c>
      <c r="E94" s="154" t="str">
        <f t="shared" si="11"/>
        <v>71 - Incrementar a un 90% la sostenibilidad del SIG en el Gobierno Distrital</v>
      </c>
      <c r="F94" s="920" t="s">
        <v>92</v>
      </c>
      <c r="G94" s="921"/>
      <c r="H94" s="607" t="s">
        <v>714</v>
      </c>
      <c r="I94" s="608"/>
      <c r="J94" s="609"/>
      <c r="K94" s="287"/>
      <c r="L94" s="287"/>
      <c r="M94" s="288"/>
      <c r="N94" s="286"/>
      <c r="O94" s="286"/>
      <c r="P94" s="587" t="s">
        <v>1054</v>
      </c>
      <c r="Q94" s="588"/>
      <c r="R94" s="589"/>
      <c r="S94" s="93" t="s">
        <v>149</v>
      </c>
      <c r="T94" s="80" t="s">
        <v>110</v>
      </c>
      <c r="U94" s="294">
        <v>1</v>
      </c>
      <c r="V94" s="399">
        <v>1</v>
      </c>
      <c r="W94" s="399"/>
      <c r="X94" s="400">
        <f t="shared" si="12"/>
        <v>0</v>
      </c>
      <c r="Y94" s="42">
        <f t="shared" si="13"/>
        <v>0</v>
      </c>
      <c r="AA94" s="358"/>
      <c r="AB94" s="358"/>
      <c r="AC94" s="400" t="e">
        <f t="shared" si="14"/>
        <v>#DIV/0!</v>
      </c>
      <c r="AD94" s="42" t="e">
        <f t="shared" si="15"/>
        <v>#DIV/0!</v>
      </c>
      <c r="AE94" s="358"/>
      <c r="AF94" s="358"/>
      <c r="AG94" s="400" t="e">
        <f t="shared" si="16"/>
        <v>#DIV/0!</v>
      </c>
      <c r="AH94" s="42" t="e">
        <f t="shared" si="17"/>
        <v>#DIV/0!</v>
      </c>
      <c r="AI94" s="358"/>
      <c r="AJ94" s="358"/>
      <c r="AK94" s="400" t="e">
        <f t="shared" si="18"/>
        <v>#DIV/0!</v>
      </c>
      <c r="AL94" s="42" t="e">
        <f t="shared" si="19"/>
        <v>#DIV/0!</v>
      </c>
      <c r="AM94" s="358">
        <f t="shared" si="20"/>
        <v>1</v>
      </c>
      <c r="AN94" s="182"/>
      <c r="AO94" s="255">
        <f t="shared" si="21"/>
        <v>0</v>
      </c>
      <c r="AP94" s="42">
        <f t="shared" si="22"/>
        <v>0</v>
      </c>
    </row>
    <row r="95" spans="1:42" s="49" customFormat="1" ht="266.25" customHeight="1" x14ac:dyDescent="0.25">
      <c r="A95" s="174" t="s">
        <v>67</v>
      </c>
      <c r="B95" s="919" t="s">
        <v>1056</v>
      </c>
      <c r="C95" s="919"/>
      <c r="D95" s="155" t="s">
        <v>91</v>
      </c>
      <c r="E95" s="154" t="str">
        <f t="shared" si="11"/>
        <v>71 - Incrementar a un 90% la sostenibilidad del SIG en el Gobierno Distrital</v>
      </c>
      <c r="F95" s="920" t="s">
        <v>92</v>
      </c>
      <c r="G95" s="921"/>
      <c r="H95" s="607" t="s">
        <v>715</v>
      </c>
      <c r="I95" s="608"/>
      <c r="J95" s="609"/>
      <c r="K95" s="287"/>
      <c r="L95" s="287"/>
      <c r="M95" s="288"/>
      <c r="N95" s="286"/>
      <c r="O95" s="286"/>
      <c r="P95" s="587" t="s">
        <v>1053</v>
      </c>
      <c r="Q95" s="588"/>
      <c r="R95" s="589"/>
      <c r="S95" s="93" t="s">
        <v>149</v>
      </c>
      <c r="T95" s="80" t="s">
        <v>110</v>
      </c>
      <c r="U95" s="294">
        <v>1</v>
      </c>
      <c r="V95" s="399">
        <v>1</v>
      </c>
      <c r="W95" s="399"/>
      <c r="X95" s="400">
        <f t="shared" si="12"/>
        <v>0</v>
      </c>
      <c r="Y95" s="42">
        <f t="shared" si="13"/>
        <v>0</v>
      </c>
      <c r="AA95" s="358"/>
      <c r="AB95" s="358"/>
      <c r="AC95" s="400" t="e">
        <f t="shared" si="14"/>
        <v>#DIV/0!</v>
      </c>
      <c r="AD95" s="42" t="e">
        <f t="shared" si="15"/>
        <v>#DIV/0!</v>
      </c>
      <c r="AE95" s="358"/>
      <c r="AF95" s="358"/>
      <c r="AG95" s="400" t="e">
        <f t="shared" si="16"/>
        <v>#DIV/0!</v>
      </c>
      <c r="AH95" s="42" t="e">
        <f t="shared" si="17"/>
        <v>#DIV/0!</v>
      </c>
      <c r="AI95" s="358"/>
      <c r="AJ95" s="358"/>
      <c r="AK95" s="400" t="e">
        <f t="shared" si="18"/>
        <v>#DIV/0!</v>
      </c>
      <c r="AL95" s="42" t="e">
        <f t="shared" si="19"/>
        <v>#DIV/0!</v>
      </c>
      <c r="AM95" s="358">
        <f t="shared" si="20"/>
        <v>1</v>
      </c>
      <c r="AN95" s="182"/>
      <c r="AO95" s="255">
        <f t="shared" si="21"/>
        <v>0</v>
      </c>
      <c r="AP95" s="42">
        <f t="shared" si="22"/>
        <v>0</v>
      </c>
    </row>
    <row r="96" spans="1:42" s="49" customFormat="1" ht="270.75" customHeight="1" x14ac:dyDescent="0.25">
      <c r="A96" s="174" t="s">
        <v>67</v>
      </c>
      <c r="B96" s="919" t="s">
        <v>1045</v>
      </c>
      <c r="C96" s="919"/>
      <c r="D96" s="155" t="s">
        <v>91</v>
      </c>
      <c r="E96" s="154" t="str">
        <f t="shared" si="11"/>
        <v>71 - Incrementar a un 90% la sostenibilidad del SIG en el Gobierno Distrital</v>
      </c>
      <c r="F96" s="920" t="s">
        <v>92</v>
      </c>
      <c r="G96" s="921"/>
      <c r="H96" s="607" t="s">
        <v>716</v>
      </c>
      <c r="I96" s="608"/>
      <c r="J96" s="609"/>
      <c r="K96" s="287"/>
      <c r="L96" s="287"/>
      <c r="M96" s="288"/>
      <c r="N96" s="286"/>
      <c r="O96" s="286"/>
      <c r="P96" s="587" t="s">
        <v>1050</v>
      </c>
      <c r="Q96" s="588"/>
      <c r="R96" s="589"/>
      <c r="S96" s="93" t="s">
        <v>149</v>
      </c>
      <c r="T96" s="80" t="s">
        <v>110</v>
      </c>
      <c r="U96" s="294">
        <v>1</v>
      </c>
      <c r="V96" s="399">
        <v>1</v>
      </c>
      <c r="W96" s="399"/>
      <c r="X96" s="400">
        <f t="shared" si="12"/>
        <v>0</v>
      </c>
      <c r="Y96" s="42">
        <f t="shared" si="13"/>
        <v>0</v>
      </c>
      <c r="AA96" s="358"/>
      <c r="AB96" s="358"/>
      <c r="AC96" s="400" t="e">
        <f t="shared" si="14"/>
        <v>#DIV/0!</v>
      </c>
      <c r="AD96" s="42" t="e">
        <f t="shared" si="15"/>
        <v>#DIV/0!</v>
      </c>
      <c r="AE96" s="358"/>
      <c r="AF96" s="358"/>
      <c r="AG96" s="400" t="e">
        <f t="shared" si="16"/>
        <v>#DIV/0!</v>
      </c>
      <c r="AH96" s="42" t="e">
        <f t="shared" si="17"/>
        <v>#DIV/0!</v>
      </c>
      <c r="AI96" s="358"/>
      <c r="AJ96" s="358"/>
      <c r="AK96" s="400" t="e">
        <f t="shared" si="18"/>
        <v>#DIV/0!</v>
      </c>
      <c r="AL96" s="42" t="e">
        <f t="shared" si="19"/>
        <v>#DIV/0!</v>
      </c>
      <c r="AM96" s="358">
        <f t="shared" si="20"/>
        <v>1</v>
      </c>
      <c r="AN96" s="182"/>
      <c r="AO96" s="255">
        <f t="shared" si="21"/>
        <v>0</v>
      </c>
      <c r="AP96" s="42">
        <f t="shared" si="22"/>
        <v>0</v>
      </c>
    </row>
    <row r="97" spans="1:53" s="49" customFormat="1" ht="246.75" customHeight="1" x14ac:dyDescent="0.25">
      <c r="A97" s="174" t="s">
        <v>67</v>
      </c>
      <c r="B97" s="919" t="s">
        <v>1045</v>
      </c>
      <c r="C97" s="919"/>
      <c r="D97" s="155" t="s">
        <v>91</v>
      </c>
      <c r="E97" s="154" t="str">
        <f t="shared" si="11"/>
        <v>71 - Incrementar a un 90% la sostenibilidad del SIG en el Gobierno Distrital</v>
      </c>
      <c r="F97" s="920" t="s">
        <v>92</v>
      </c>
      <c r="G97" s="921"/>
      <c r="H97" s="607" t="s">
        <v>1297</v>
      </c>
      <c r="I97" s="608"/>
      <c r="J97" s="609"/>
      <c r="K97" s="287"/>
      <c r="L97" s="287"/>
      <c r="M97" s="288"/>
      <c r="N97" s="286"/>
      <c r="O97" s="286"/>
      <c r="P97" s="587" t="s">
        <v>1046</v>
      </c>
      <c r="Q97" s="588"/>
      <c r="R97" s="589"/>
      <c r="S97" s="93" t="s">
        <v>149</v>
      </c>
      <c r="T97" s="80" t="s">
        <v>110</v>
      </c>
      <c r="U97" s="294">
        <v>1</v>
      </c>
      <c r="V97" s="399">
        <v>1</v>
      </c>
      <c r="W97" s="399"/>
      <c r="X97" s="400">
        <f t="shared" si="12"/>
        <v>0</v>
      </c>
      <c r="Y97" s="42">
        <f t="shared" si="13"/>
        <v>0</v>
      </c>
      <c r="AA97" s="358"/>
      <c r="AB97" s="358"/>
      <c r="AC97" s="400" t="e">
        <f t="shared" si="14"/>
        <v>#DIV/0!</v>
      </c>
      <c r="AD97" s="42" t="e">
        <f t="shared" si="15"/>
        <v>#DIV/0!</v>
      </c>
      <c r="AE97" s="358"/>
      <c r="AF97" s="358"/>
      <c r="AG97" s="400" t="e">
        <f t="shared" si="16"/>
        <v>#DIV/0!</v>
      </c>
      <c r="AH97" s="42" t="e">
        <f t="shared" si="17"/>
        <v>#DIV/0!</v>
      </c>
      <c r="AI97" s="358"/>
      <c r="AJ97" s="358"/>
      <c r="AK97" s="400" t="e">
        <f t="shared" si="18"/>
        <v>#DIV/0!</v>
      </c>
      <c r="AL97" s="42" t="e">
        <f t="shared" si="19"/>
        <v>#DIV/0!</v>
      </c>
      <c r="AM97" s="358">
        <f t="shared" si="20"/>
        <v>1</v>
      </c>
      <c r="AN97" s="182"/>
      <c r="AO97" s="255">
        <f t="shared" si="21"/>
        <v>0</v>
      </c>
      <c r="AP97" s="42">
        <f t="shared" si="22"/>
        <v>0</v>
      </c>
    </row>
    <row r="98" spans="1:53" s="49" customFormat="1" ht="306" customHeight="1" x14ac:dyDescent="0.25">
      <c r="A98" s="174" t="s">
        <v>67</v>
      </c>
      <c r="B98" s="919" t="s">
        <v>1045</v>
      </c>
      <c r="C98" s="919"/>
      <c r="D98" s="155" t="s">
        <v>91</v>
      </c>
      <c r="E98" s="154" t="str">
        <f t="shared" si="11"/>
        <v>71 - Incrementar a un 90% la sostenibilidad del SIG en el Gobierno Distrital</v>
      </c>
      <c r="F98" s="920" t="s">
        <v>92</v>
      </c>
      <c r="G98" s="921"/>
      <c r="H98" s="607" t="s">
        <v>717</v>
      </c>
      <c r="I98" s="608"/>
      <c r="J98" s="609"/>
      <c r="K98" s="287"/>
      <c r="L98" s="287"/>
      <c r="M98" s="288"/>
      <c r="N98" s="286"/>
      <c r="O98" s="286"/>
      <c r="P98" s="587" t="s">
        <v>1047</v>
      </c>
      <c r="Q98" s="588"/>
      <c r="R98" s="589"/>
      <c r="S98" s="93" t="s">
        <v>149</v>
      </c>
      <c r="T98" s="80" t="s">
        <v>110</v>
      </c>
      <c r="U98" s="294">
        <v>1</v>
      </c>
      <c r="V98" s="399">
        <v>1</v>
      </c>
      <c r="W98" s="399"/>
      <c r="X98" s="400">
        <f t="shared" si="12"/>
        <v>0</v>
      </c>
      <c r="Y98" s="42">
        <f t="shared" si="13"/>
        <v>0</v>
      </c>
      <c r="AA98" s="358"/>
      <c r="AB98" s="358"/>
      <c r="AC98" s="400" t="e">
        <f t="shared" si="14"/>
        <v>#DIV/0!</v>
      </c>
      <c r="AD98" s="42" t="e">
        <f t="shared" si="15"/>
        <v>#DIV/0!</v>
      </c>
      <c r="AE98" s="358"/>
      <c r="AF98" s="358"/>
      <c r="AG98" s="400" t="e">
        <f t="shared" si="16"/>
        <v>#DIV/0!</v>
      </c>
      <c r="AH98" s="42" t="e">
        <f t="shared" si="17"/>
        <v>#DIV/0!</v>
      </c>
      <c r="AI98" s="358"/>
      <c r="AJ98" s="358"/>
      <c r="AK98" s="400" t="e">
        <f t="shared" si="18"/>
        <v>#DIV/0!</v>
      </c>
      <c r="AL98" s="42" t="e">
        <f t="shared" si="19"/>
        <v>#DIV/0!</v>
      </c>
      <c r="AM98" s="358">
        <f t="shared" si="20"/>
        <v>1</v>
      </c>
      <c r="AN98" s="182"/>
      <c r="AO98" s="255">
        <f t="shared" si="21"/>
        <v>0</v>
      </c>
      <c r="AP98" s="42">
        <f t="shared" si="22"/>
        <v>0</v>
      </c>
    </row>
    <row r="99" spans="1:53" s="49" customFormat="1" ht="215.25" customHeight="1" x14ac:dyDescent="0.25">
      <c r="A99" s="174" t="s">
        <v>67</v>
      </c>
      <c r="B99" s="919" t="s">
        <v>1022</v>
      </c>
      <c r="C99" s="919"/>
      <c r="D99" s="155" t="s">
        <v>91</v>
      </c>
      <c r="E99" s="154" t="str">
        <f t="shared" si="11"/>
        <v>71 - Incrementar a un 90% la sostenibilidad del SIG en el Gobierno Distrital</v>
      </c>
      <c r="F99" s="920" t="s">
        <v>92</v>
      </c>
      <c r="G99" s="921"/>
      <c r="H99" s="607" t="s">
        <v>718</v>
      </c>
      <c r="I99" s="608"/>
      <c r="J99" s="609"/>
      <c r="K99" s="287"/>
      <c r="L99" s="287"/>
      <c r="M99" s="288"/>
      <c r="N99" s="286"/>
      <c r="O99" s="286"/>
      <c r="P99" s="587" t="s">
        <v>1048</v>
      </c>
      <c r="Q99" s="588"/>
      <c r="R99" s="589"/>
      <c r="S99" s="93" t="s">
        <v>149</v>
      </c>
      <c r="T99" s="80" t="s">
        <v>110</v>
      </c>
      <c r="U99" s="294">
        <v>0.33</v>
      </c>
      <c r="V99" s="399">
        <v>1</v>
      </c>
      <c r="W99" s="399"/>
      <c r="X99" s="400">
        <f t="shared" si="12"/>
        <v>0</v>
      </c>
      <c r="Y99" s="42">
        <f t="shared" si="13"/>
        <v>0</v>
      </c>
      <c r="AA99" s="358"/>
      <c r="AB99" s="358"/>
      <c r="AC99" s="400" t="e">
        <f t="shared" si="14"/>
        <v>#DIV/0!</v>
      </c>
      <c r="AD99" s="42" t="e">
        <f t="shared" si="15"/>
        <v>#DIV/0!</v>
      </c>
      <c r="AE99" s="358"/>
      <c r="AF99" s="358"/>
      <c r="AG99" s="400" t="e">
        <f t="shared" si="16"/>
        <v>#DIV/0!</v>
      </c>
      <c r="AH99" s="42" t="e">
        <f t="shared" si="17"/>
        <v>#DIV/0!</v>
      </c>
      <c r="AI99" s="358"/>
      <c r="AJ99" s="358"/>
      <c r="AK99" s="400" t="e">
        <f t="shared" si="18"/>
        <v>#DIV/0!</v>
      </c>
      <c r="AL99" s="42" t="e">
        <f t="shared" si="19"/>
        <v>#DIV/0!</v>
      </c>
      <c r="AM99" s="358">
        <f t="shared" si="20"/>
        <v>1</v>
      </c>
      <c r="AN99" s="182"/>
      <c r="AO99" s="255">
        <f t="shared" si="21"/>
        <v>0</v>
      </c>
      <c r="AP99" s="42">
        <f t="shared" si="22"/>
        <v>0</v>
      </c>
    </row>
    <row r="100" spans="1:53" s="49" customFormat="1" ht="215.25" customHeight="1" x14ac:dyDescent="0.25">
      <c r="A100" s="174" t="s">
        <v>67</v>
      </c>
      <c r="B100" s="919" t="s">
        <v>1022</v>
      </c>
      <c r="C100" s="919"/>
      <c r="D100" s="155" t="s">
        <v>91</v>
      </c>
      <c r="E100" s="154" t="str">
        <f t="shared" si="11"/>
        <v>71 - Incrementar a un 90% la sostenibilidad del SIG en el Gobierno Distrital</v>
      </c>
      <c r="F100" s="923" t="s">
        <v>92</v>
      </c>
      <c r="G100" s="924"/>
      <c r="H100" s="607" t="s">
        <v>719</v>
      </c>
      <c r="I100" s="608"/>
      <c r="J100" s="609"/>
      <c r="K100" s="287"/>
      <c r="L100" s="287"/>
      <c r="M100" s="288"/>
      <c r="N100" s="286"/>
      <c r="O100" s="286"/>
      <c r="P100" s="587" t="s">
        <v>1049</v>
      </c>
      <c r="Q100" s="588"/>
      <c r="R100" s="589"/>
      <c r="S100" s="93" t="s">
        <v>149</v>
      </c>
      <c r="T100" s="80" t="s">
        <v>110</v>
      </c>
      <c r="U100" s="294">
        <v>0.33</v>
      </c>
      <c r="V100" s="399">
        <v>1</v>
      </c>
      <c r="W100" s="399"/>
      <c r="X100" s="400">
        <f t="shared" si="12"/>
        <v>0</v>
      </c>
      <c r="Y100" s="42">
        <f t="shared" si="13"/>
        <v>0</v>
      </c>
      <c r="AA100" s="358"/>
      <c r="AB100" s="358"/>
      <c r="AC100" s="400" t="e">
        <f t="shared" si="14"/>
        <v>#DIV/0!</v>
      </c>
      <c r="AD100" s="42" t="e">
        <f t="shared" si="15"/>
        <v>#DIV/0!</v>
      </c>
      <c r="AE100" s="358"/>
      <c r="AF100" s="358"/>
      <c r="AG100" s="400" t="e">
        <f t="shared" si="16"/>
        <v>#DIV/0!</v>
      </c>
      <c r="AH100" s="42" t="e">
        <f t="shared" si="17"/>
        <v>#DIV/0!</v>
      </c>
      <c r="AI100" s="358"/>
      <c r="AJ100" s="358"/>
      <c r="AK100" s="400" t="e">
        <f t="shared" si="18"/>
        <v>#DIV/0!</v>
      </c>
      <c r="AL100" s="42" t="e">
        <f t="shared" si="19"/>
        <v>#DIV/0!</v>
      </c>
      <c r="AM100" s="358">
        <f t="shared" si="20"/>
        <v>1</v>
      </c>
      <c r="AN100" s="182"/>
      <c r="AO100" s="255">
        <f t="shared" si="21"/>
        <v>0</v>
      </c>
      <c r="AP100" s="42">
        <f t="shared" si="22"/>
        <v>0</v>
      </c>
    </row>
    <row r="101" spans="1:53" ht="281.25" customHeight="1" x14ac:dyDescent="0.25">
      <c r="A101" s="983" t="s">
        <v>1166</v>
      </c>
      <c r="B101" s="971" t="s">
        <v>1167</v>
      </c>
      <c r="C101" s="971"/>
      <c r="D101" s="189" t="s">
        <v>91</v>
      </c>
      <c r="E101" s="177" t="str">
        <f>+$J$18</f>
        <v>Mejorar el índice de gobierno abierto para la ciudad en diez puntos</v>
      </c>
      <c r="F101" s="986" t="s">
        <v>193</v>
      </c>
      <c r="G101" s="987"/>
      <c r="H101" s="926" t="s">
        <v>1168</v>
      </c>
      <c r="I101" s="927"/>
      <c r="J101" s="928"/>
      <c r="K101" s="122"/>
      <c r="L101" s="122"/>
      <c r="M101" s="433"/>
      <c r="N101" s="421"/>
      <c r="O101" s="421"/>
      <c r="P101" s="967" t="s">
        <v>1169</v>
      </c>
      <c r="Q101" s="750"/>
      <c r="R101" s="751"/>
      <c r="S101" s="93" t="s">
        <v>149</v>
      </c>
      <c r="T101" s="80" t="s">
        <v>110</v>
      </c>
      <c r="U101" s="132">
        <v>3</v>
      </c>
      <c r="V101" s="7"/>
      <c r="W101" s="168"/>
      <c r="X101" s="400" t="e">
        <f t="shared" si="12"/>
        <v>#DIV/0!</v>
      </c>
      <c r="Y101" s="42" t="e">
        <f t="shared" si="13"/>
        <v>#DIV/0!</v>
      </c>
      <c r="Z101" s="17"/>
      <c r="AA101" s="358"/>
      <c r="AB101" s="358"/>
      <c r="AC101" s="400" t="e">
        <f t="shared" si="14"/>
        <v>#DIV/0!</v>
      </c>
      <c r="AD101" s="42" t="e">
        <f t="shared" si="15"/>
        <v>#DIV/0!</v>
      </c>
      <c r="AE101" s="358"/>
      <c r="AF101" s="358"/>
      <c r="AG101" s="400" t="e">
        <f t="shared" si="16"/>
        <v>#DIV/0!</v>
      </c>
      <c r="AH101" s="42" t="e">
        <f t="shared" si="17"/>
        <v>#DIV/0!</v>
      </c>
      <c r="AI101" s="358"/>
      <c r="AJ101" s="358"/>
      <c r="AK101" s="400" t="e">
        <f t="shared" si="18"/>
        <v>#DIV/0!</v>
      </c>
      <c r="AL101" s="42" t="e">
        <f t="shared" si="19"/>
        <v>#DIV/0!</v>
      </c>
      <c r="AM101" s="358">
        <f t="shared" si="20"/>
        <v>0</v>
      </c>
      <c r="AN101" s="182"/>
      <c r="AO101" s="255" t="e">
        <f t="shared" si="21"/>
        <v>#DIV/0!</v>
      </c>
      <c r="AP101" s="42" t="e">
        <f t="shared" si="22"/>
        <v>#DIV/0!</v>
      </c>
    </row>
    <row r="102" spans="1:53" ht="281.25" customHeight="1" x14ac:dyDescent="0.25">
      <c r="A102" s="984"/>
      <c r="B102" s="971" t="s">
        <v>1167</v>
      </c>
      <c r="C102" s="971"/>
      <c r="D102" s="189" t="s">
        <v>91</v>
      </c>
      <c r="E102" s="177" t="str">
        <f>+$J$18</f>
        <v>Mejorar el índice de gobierno abierto para la ciudad en diez puntos</v>
      </c>
      <c r="F102" s="986" t="s">
        <v>193</v>
      </c>
      <c r="G102" s="987"/>
      <c r="H102" s="926" t="s">
        <v>1170</v>
      </c>
      <c r="I102" s="927"/>
      <c r="J102" s="928"/>
      <c r="K102" s="122"/>
      <c r="L102" s="122"/>
      <c r="M102" s="433"/>
      <c r="N102" s="421"/>
      <c r="O102" s="421"/>
      <c r="P102" s="967" t="s">
        <v>1178</v>
      </c>
      <c r="Q102" s="750"/>
      <c r="R102" s="751"/>
      <c r="S102" s="93" t="s">
        <v>149</v>
      </c>
      <c r="T102" s="80" t="s">
        <v>110</v>
      </c>
      <c r="U102" s="51">
        <v>1</v>
      </c>
      <c r="V102" s="7">
        <v>100</v>
      </c>
      <c r="W102" s="168"/>
      <c r="X102" s="400">
        <f t="shared" si="12"/>
        <v>0</v>
      </c>
      <c r="Y102" s="42">
        <f t="shared" si="13"/>
        <v>0</v>
      </c>
      <c r="Z102" s="17"/>
      <c r="AA102" s="358"/>
      <c r="AB102" s="358"/>
      <c r="AC102" s="400" t="e">
        <f t="shared" si="14"/>
        <v>#DIV/0!</v>
      </c>
      <c r="AD102" s="42" t="e">
        <f t="shared" si="15"/>
        <v>#DIV/0!</v>
      </c>
      <c r="AE102" s="358"/>
      <c r="AF102" s="358"/>
      <c r="AG102" s="400" t="e">
        <f t="shared" si="16"/>
        <v>#DIV/0!</v>
      </c>
      <c r="AH102" s="42" t="e">
        <f t="shared" si="17"/>
        <v>#DIV/0!</v>
      </c>
      <c r="AI102" s="358"/>
      <c r="AJ102" s="358"/>
      <c r="AK102" s="400" t="e">
        <f t="shared" si="18"/>
        <v>#DIV/0!</v>
      </c>
      <c r="AL102" s="42" t="e">
        <f t="shared" si="19"/>
        <v>#DIV/0!</v>
      </c>
      <c r="AM102" s="358">
        <f t="shared" si="20"/>
        <v>100</v>
      </c>
      <c r="AN102" s="182"/>
      <c r="AO102" s="255">
        <f t="shared" si="21"/>
        <v>0</v>
      </c>
      <c r="AP102" s="42">
        <f t="shared" si="22"/>
        <v>0</v>
      </c>
    </row>
    <row r="103" spans="1:53" ht="281.25" customHeight="1" x14ac:dyDescent="0.25">
      <c r="A103" s="984"/>
      <c r="B103" s="971" t="s">
        <v>1167</v>
      </c>
      <c r="C103" s="971"/>
      <c r="D103" s="189" t="s">
        <v>91</v>
      </c>
      <c r="E103" s="177" t="str">
        <f>+$J$18</f>
        <v>Mejorar el índice de gobierno abierto para la ciudad en diez puntos</v>
      </c>
      <c r="F103" s="986" t="s">
        <v>193</v>
      </c>
      <c r="G103" s="987"/>
      <c r="H103" s="926" t="s">
        <v>1171</v>
      </c>
      <c r="I103" s="927"/>
      <c r="J103" s="928"/>
      <c r="K103" s="122"/>
      <c r="L103" s="122"/>
      <c r="M103" s="433"/>
      <c r="N103" s="421"/>
      <c r="O103" s="421"/>
      <c r="P103" s="967" t="s">
        <v>1172</v>
      </c>
      <c r="Q103" s="750"/>
      <c r="R103" s="751"/>
      <c r="S103" s="93" t="s">
        <v>149</v>
      </c>
      <c r="T103" s="80" t="s">
        <v>110</v>
      </c>
      <c r="U103" s="51">
        <v>1</v>
      </c>
      <c r="V103" s="170">
        <v>1</v>
      </c>
      <c r="W103" s="170"/>
      <c r="X103" s="400">
        <f t="shared" si="12"/>
        <v>0</v>
      </c>
      <c r="Y103" s="42">
        <f t="shared" si="13"/>
        <v>0</v>
      </c>
      <c r="Z103" s="17"/>
      <c r="AA103" s="358"/>
      <c r="AB103" s="358"/>
      <c r="AC103" s="400" t="e">
        <f t="shared" si="14"/>
        <v>#DIV/0!</v>
      </c>
      <c r="AD103" s="42" t="e">
        <f t="shared" si="15"/>
        <v>#DIV/0!</v>
      </c>
      <c r="AE103" s="358"/>
      <c r="AF103" s="358"/>
      <c r="AG103" s="400" t="e">
        <f t="shared" si="16"/>
        <v>#DIV/0!</v>
      </c>
      <c r="AH103" s="42" t="e">
        <f t="shared" si="17"/>
        <v>#DIV/0!</v>
      </c>
      <c r="AI103" s="358"/>
      <c r="AJ103" s="358"/>
      <c r="AK103" s="400" t="e">
        <f t="shared" si="18"/>
        <v>#DIV/0!</v>
      </c>
      <c r="AL103" s="42" t="e">
        <f t="shared" si="19"/>
        <v>#DIV/0!</v>
      </c>
      <c r="AM103" s="358">
        <f t="shared" si="20"/>
        <v>1</v>
      </c>
      <c r="AN103" s="182"/>
      <c r="AO103" s="255">
        <f t="shared" si="21"/>
        <v>0</v>
      </c>
      <c r="AP103" s="42">
        <f t="shared" si="22"/>
        <v>0</v>
      </c>
    </row>
    <row r="104" spans="1:53" ht="281.25" customHeight="1" x14ac:dyDescent="0.25">
      <c r="A104" s="984"/>
      <c r="B104" s="971" t="s">
        <v>1167</v>
      </c>
      <c r="C104" s="971"/>
      <c r="D104" s="189" t="s">
        <v>91</v>
      </c>
      <c r="E104" s="177" t="str">
        <f>+$J$18</f>
        <v>Mejorar el índice de gobierno abierto para la ciudad en diez puntos</v>
      </c>
      <c r="F104" s="986" t="s">
        <v>193</v>
      </c>
      <c r="G104" s="987"/>
      <c r="H104" s="926" t="s">
        <v>1173</v>
      </c>
      <c r="I104" s="927"/>
      <c r="J104" s="928"/>
      <c r="K104" s="122"/>
      <c r="L104" s="122"/>
      <c r="M104" s="433"/>
      <c r="N104" s="421"/>
      <c r="O104" s="421"/>
      <c r="P104" s="967" t="s">
        <v>1174</v>
      </c>
      <c r="Q104" s="750"/>
      <c r="R104" s="751"/>
      <c r="S104" s="93" t="s">
        <v>149</v>
      </c>
      <c r="T104" s="80" t="s">
        <v>110</v>
      </c>
      <c r="U104" s="51">
        <v>1</v>
      </c>
      <c r="V104" s="170">
        <v>1</v>
      </c>
      <c r="W104" s="170"/>
      <c r="X104" s="400">
        <f t="shared" si="12"/>
        <v>0</v>
      </c>
      <c r="Y104" s="42">
        <f t="shared" si="13"/>
        <v>0</v>
      </c>
      <c r="Z104" s="17"/>
      <c r="AA104" s="358"/>
      <c r="AB104" s="358"/>
      <c r="AC104" s="400" t="e">
        <f t="shared" si="14"/>
        <v>#DIV/0!</v>
      </c>
      <c r="AD104" s="42" t="e">
        <f t="shared" si="15"/>
        <v>#DIV/0!</v>
      </c>
      <c r="AE104" s="358"/>
      <c r="AF104" s="358"/>
      <c r="AG104" s="400" t="e">
        <f t="shared" si="16"/>
        <v>#DIV/0!</v>
      </c>
      <c r="AH104" s="42" t="e">
        <f t="shared" si="17"/>
        <v>#DIV/0!</v>
      </c>
      <c r="AI104" s="358"/>
      <c r="AJ104" s="358"/>
      <c r="AK104" s="400" t="e">
        <f t="shared" si="18"/>
        <v>#DIV/0!</v>
      </c>
      <c r="AL104" s="42" t="e">
        <f t="shared" si="19"/>
        <v>#DIV/0!</v>
      </c>
      <c r="AM104" s="358">
        <f t="shared" si="20"/>
        <v>1</v>
      </c>
      <c r="AN104" s="182"/>
      <c r="AO104" s="255">
        <f t="shared" si="21"/>
        <v>0</v>
      </c>
      <c r="AP104" s="42">
        <f t="shared" si="22"/>
        <v>0</v>
      </c>
    </row>
    <row r="105" spans="1:53" ht="281.25" customHeight="1" x14ac:dyDescent="0.25">
      <c r="A105" s="985"/>
      <c r="B105" s="971" t="s">
        <v>1167</v>
      </c>
      <c r="C105" s="971"/>
      <c r="D105" s="189" t="s">
        <v>91</v>
      </c>
      <c r="E105" s="177" t="str">
        <f>+$J$18</f>
        <v>Mejorar el índice de gobierno abierto para la ciudad en diez puntos</v>
      </c>
      <c r="F105" s="986" t="s">
        <v>193</v>
      </c>
      <c r="G105" s="987"/>
      <c r="H105" s="926" t="s">
        <v>1175</v>
      </c>
      <c r="I105" s="927"/>
      <c r="J105" s="928"/>
      <c r="K105" s="122"/>
      <c r="L105" s="122"/>
      <c r="M105" s="433"/>
      <c r="N105" s="421"/>
      <c r="O105" s="421"/>
      <c r="P105" s="967" t="s">
        <v>1176</v>
      </c>
      <c r="Q105" s="750"/>
      <c r="R105" s="751"/>
      <c r="S105" s="93" t="s">
        <v>149</v>
      </c>
      <c r="T105" s="80" t="s">
        <v>110</v>
      </c>
      <c r="U105" s="51">
        <v>1</v>
      </c>
      <c r="V105" s="170"/>
      <c r="W105" s="170"/>
      <c r="X105" s="400" t="e">
        <f t="shared" si="12"/>
        <v>#DIV/0!</v>
      </c>
      <c r="Y105" s="42" t="e">
        <f t="shared" si="13"/>
        <v>#DIV/0!</v>
      </c>
      <c r="Z105" s="17"/>
      <c r="AA105" s="358"/>
      <c r="AB105" s="358"/>
      <c r="AC105" s="400" t="e">
        <f t="shared" si="14"/>
        <v>#DIV/0!</v>
      </c>
      <c r="AD105" s="42" t="e">
        <f t="shared" si="15"/>
        <v>#DIV/0!</v>
      </c>
      <c r="AE105" s="358"/>
      <c r="AF105" s="358"/>
      <c r="AG105" s="400" t="e">
        <f t="shared" si="16"/>
        <v>#DIV/0!</v>
      </c>
      <c r="AH105" s="42" t="e">
        <f t="shared" si="17"/>
        <v>#DIV/0!</v>
      </c>
      <c r="AI105" s="358"/>
      <c r="AJ105" s="358"/>
      <c r="AK105" s="400" t="e">
        <f t="shared" si="18"/>
        <v>#DIV/0!</v>
      </c>
      <c r="AL105" s="42" t="e">
        <f t="shared" si="19"/>
        <v>#DIV/0!</v>
      </c>
      <c r="AM105" s="358">
        <f t="shared" si="20"/>
        <v>0</v>
      </c>
      <c r="AN105" s="182"/>
      <c r="AO105" s="255" t="e">
        <f t="shared" si="21"/>
        <v>#DIV/0!</v>
      </c>
      <c r="AP105" s="42" t="e">
        <f t="shared" si="22"/>
        <v>#DIV/0!</v>
      </c>
    </row>
    <row r="106" spans="1:53" s="15" customFormat="1" ht="29.25" customHeight="1" x14ac:dyDescent="0.25">
      <c r="A106" s="21"/>
      <c r="B106" s="21"/>
      <c r="C106" s="21"/>
      <c r="D106" s="21"/>
      <c r="E106" s="21"/>
      <c r="F106" s="21"/>
      <c r="G106" s="21"/>
      <c r="H106" s="21"/>
      <c r="I106" s="21"/>
      <c r="J106" s="21"/>
      <c r="K106" s="21"/>
      <c r="L106" s="21"/>
      <c r="M106" s="21"/>
      <c r="N106" s="21"/>
      <c r="O106" s="12"/>
      <c r="P106" s="22"/>
      <c r="Q106" s="22"/>
      <c r="R106" s="22"/>
      <c r="S106" s="89"/>
      <c r="T106" s="22"/>
      <c r="U106" s="13"/>
      <c r="V106" s="13"/>
      <c r="W106" s="13"/>
      <c r="X106" s="13"/>
      <c r="Y106" s="13"/>
    </row>
    <row r="107" spans="1:53" ht="101.25" customHeight="1" x14ac:dyDescent="0.25">
      <c r="A107" s="596" t="s">
        <v>588</v>
      </c>
      <c r="B107" s="596"/>
      <c r="C107" s="596"/>
      <c r="D107" s="596"/>
      <c r="E107" s="596"/>
      <c r="F107" s="596"/>
      <c r="G107" s="596"/>
      <c r="H107" s="596"/>
      <c r="I107" s="596"/>
      <c r="J107" s="596"/>
      <c r="K107" s="596"/>
      <c r="L107" s="596"/>
      <c r="M107" s="596"/>
      <c r="N107" s="596"/>
      <c r="O107" s="596"/>
      <c r="P107" s="596"/>
      <c r="Q107" s="596"/>
      <c r="R107" s="596"/>
      <c r="S107" s="596"/>
      <c r="T107" s="596"/>
      <c r="U107" s="596"/>
      <c r="V107" s="596"/>
      <c r="W107" s="596"/>
      <c r="X107" s="596"/>
      <c r="Y107" s="596"/>
    </row>
    <row r="108" spans="1:53" ht="21"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53" ht="77.25" customHeight="1" x14ac:dyDescent="0.25">
      <c r="A109" s="851" t="s">
        <v>589</v>
      </c>
      <c r="B109" s="851"/>
      <c r="C109" s="851"/>
      <c r="D109" s="851"/>
      <c r="E109" s="855" t="s">
        <v>1292</v>
      </c>
      <c r="F109" s="856"/>
      <c r="G109" s="856"/>
      <c r="H109" s="856"/>
      <c r="I109" s="856"/>
      <c r="J109" s="622"/>
      <c r="K109" s="592"/>
      <c r="L109" s="592"/>
      <c r="M109" s="592"/>
      <c r="N109" s="592"/>
      <c r="O109" s="592"/>
      <c r="P109" s="592"/>
      <c r="Q109" s="246"/>
      <c r="R109" s="246"/>
      <c r="S109" s="246"/>
      <c r="T109" s="246"/>
      <c r="U109" s="246"/>
      <c r="V109" s="246"/>
      <c r="W109" s="246"/>
      <c r="X109" s="246"/>
      <c r="Y109" s="246"/>
    </row>
    <row r="110" spans="1:53" ht="77.25" customHeight="1" x14ac:dyDescent="0.25">
      <c r="A110" s="851"/>
      <c r="B110" s="851"/>
      <c r="C110" s="851"/>
      <c r="D110" s="851"/>
      <c r="E110" s="988" t="s">
        <v>29</v>
      </c>
      <c r="F110" s="989"/>
      <c r="G110" s="988" t="s">
        <v>30</v>
      </c>
      <c r="H110" s="989"/>
      <c r="I110" s="247" t="s">
        <v>9</v>
      </c>
      <c r="J110" s="247" t="s">
        <v>10</v>
      </c>
      <c r="K110" s="246"/>
      <c r="L110" s="246"/>
      <c r="M110" s="246"/>
      <c r="N110" s="246"/>
      <c r="O110" s="246"/>
      <c r="P110" s="246"/>
      <c r="Q110" s="31"/>
      <c r="R110" s="31"/>
      <c r="S110" s="31"/>
      <c r="T110" s="31"/>
      <c r="U110" s="31"/>
      <c r="V110" s="31"/>
      <c r="W110" s="31"/>
      <c r="X110" s="31"/>
      <c r="Y110" s="31"/>
    </row>
    <row r="111" spans="1:53" ht="75.75" customHeight="1" x14ac:dyDescent="0.25">
      <c r="A111" s="626" t="s">
        <v>596</v>
      </c>
      <c r="B111" s="627"/>
      <c r="C111" s="627"/>
      <c r="D111" s="628"/>
      <c r="E111" s="959">
        <f>+E116</f>
        <v>385612000</v>
      </c>
      <c r="F111" s="960"/>
      <c r="G111" s="959">
        <f>G116</f>
        <v>0</v>
      </c>
      <c r="H111" s="960"/>
      <c r="I111" s="937">
        <f>G111/E111</f>
        <v>0</v>
      </c>
      <c r="J111" s="940">
        <f>I111</f>
        <v>0</v>
      </c>
      <c r="K111" s="246"/>
      <c r="L111" s="246"/>
      <c r="M111" s="246"/>
      <c r="N111" s="246"/>
      <c r="O111" s="246"/>
      <c r="P111" s="246"/>
      <c r="Q111" s="31"/>
      <c r="R111" s="31"/>
      <c r="S111" s="31"/>
      <c r="T111" s="31"/>
      <c r="U111" s="31"/>
      <c r="V111" s="31"/>
      <c r="W111" s="31"/>
      <c r="X111" s="31"/>
      <c r="Y111" s="31"/>
    </row>
    <row r="112" spans="1:53" ht="75.75" customHeight="1" x14ac:dyDescent="0.25">
      <c r="A112" s="629"/>
      <c r="B112" s="630"/>
      <c r="C112" s="630"/>
      <c r="D112" s="631"/>
      <c r="E112" s="961"/>
      <c r="F112" s="962"/>
      <c r="G112" s="961"/>
      <c r="H112" s="962"/>
      <c r="I112" s="938"/>
      <c r="J112" s="941"/>
      <c r="K112" s="246"/>
      <c r="L112" s="246"/>
      <c r="M112" s="246"/>
      <c r="N112" s="246"/>
      <c r="O112" s="246"/>
      <c r="P112" s="246"/>
      <c r="Q112" s="31"/>
      <c r="R112" s="31"/>
      <c r="S112" s="31"/>
      <c r="T112" s="31"/>
      <c r="U112" s="31"/>
      <c r="V112" s="31"/>
      <c r="W112" s="31"/>
      <c r="X112" s="31"/>
      <c r="Y112" s="31"/>
      <c r="AL112" s="644" t="s">
        <v>1283</v>
      </c>
      <c r="AM112" s="645"/>
      <c r="AN112" s="645"/>
      <c r="AO112" s="645"/>
      <c r="AP112" s="645"/>
      <c r="AQ112" s="645"/>
      <c r="AR112" s="645"/>
      <c r="AS112" s="645"/>
      <c r="AT112" s="645"/>
      <c r="AU112" s="645"/>
      <c r="AV112" s="645"/>
      <c r="AW112" s="645"/>
      <c r="AX112" s="645"/>
      <c r="AY112" s="645"/>
      <c r="AZ112" s="645"/>
      <c r="BA112" s="646"/>
    </row>
    <row r="113" spans="1:53" ht="75.75" customHeight="1" x14ac:dyDescent="0.25">
      <c r="A113" s="629"/>
      <c r="B113" s="630"/>
      <c r="C113" s="630"/>
      <c r="D113" s="631"/>
      <c r="E113" s="961"/>
      <c r="F113" s="962"/>
      <c r="G113" s="961"/>
      <c r="H113" s="962"/>
      <c r="I113" s="938"/>
      <c r="J113" s="941"/>
      <c r="K113" s="246"/>
      <c r="L113" s="246"/>
      <c r="M113" s="246"/>
      <c r="N113" s="246"/>
      <c r="O113" s="246"/>
      <c r="P113" s="246"/>
      <c r="Q113" s="586">
        <v>2016</v>
      </c>
      <c r="R113" s="586"/>
      <c r="S113" s="586"/>
      <c r="T113" s="586"/>
      <c r="U113" s="586">
        <v>2017</v>
      </c>
      <c r="V113" s="586"/>
      <c r="W113" s="586"/>
      <c r="X113" s="586"/>
      <c r="Y113" s="586">
        <v>2018</v>
      </c>
      <c r="Z113" s="586"/>
      <c r="AA113" s="586"/>
      <c r="AB113" s="586"/>
      <c r="AC113" s="586">
        <v>2019</v>
      </c>
      <c r="AD113" s="586"/>
      <c r="AE113" s="586"/>
      <c r="AF113" s="586"/>
      <c r="AG113" s="586">
        <v>2020</v>
      </c>
      <c r="AH113" s="586"/>
      <c r="AI113" s="586"/>
      <c r="AJ113" s="586"/>
      <c r="AL113" s="590" t="s">
        <v>1284</v>
      </c>
      <c r="AM113" s="590"/>
      <c r="AN113" s="590"/>
      <c r="AO113" s="590"/>
      <c r="AP113" s="590" t="s">
        <v>1285</v>
      </c>
      <c r="AQ113" s="590"/>
      <c r="AR113" s="590"/>
      <c r="AS113" s="590"/>
      <c r="AT113" s="590" t="s">
        <v>1286</v>
      </c>
      <c r="AU113" s="590"/>
      <c r="AV113" s="590"/>
      <c r="AW113" s="590"/>
      <c r="AX113" s="590" t="s">
        <v>1287</v>
      </c>
      <c r="AY113" s="590"/>
      <c r="AZ113" s="590"/>
      <c r="BA113" s="590"/>
    </row>
    <row r="114" spans="1:53" ht="75.75" customHeight="1" x14ac:dyDescent="0.25">
      <c r="A114" s="632"/>
      <c r="B114" s="633"/>
      <c r="C114" s="633"/>
      <c r="D114" s="634"/>
      <c r="E114" s="963"/>
      <c r="F114" s="964"/>
      <c r="G114" s="963"/>
      <c r="H114" s="964"/>
      <c r="I114" s="939"/>
      <c r="J114" s="942"/>
      <c r="K114" s="248"/>
      <c r="L114" s="161"/>
      <c r="M114" s="161"/>
      <c r="N114" s="161"/>
      <c r="O114" s="161"/>
      <c r="P114" s="161"/>
      <c r="Q114" s="586"/>
      <c r="R114" s="586"/>
      <c r="S114" s="586"/>
      <c r="T114" s="586"/>
      <c r="U114" s="586"/>
      <c r="V114" s="586"/>
      <c r="W114" s="586"/>
      <c r="X114" s="586"/>
      <c r="Y114" s="586"/>
      <c r="Z114" s="586"/>
      <c r="AA114" s="586"/>
      <c r="AB114" s="586"/>
      <c r="AC114" s="586"/>
      <c r="AD114" s="586"/>
      <c r="AE114" s="586"/>
      <c r="AF114" s="586"/>
      <c r="AG114" s="586"/>
      <c r="AH114" s="586"/>
      <c r="AI114" s="586"/>
      <c r="AJ114" s="586"/>
      <c r="AL114" s="590"/>
      <c r="AM114" s="590"/>
      <c r="AN114" s="590"/>
      <c r="AO114" s="590"/>
      <c r="AP114" s="590"/>
      <c r="AQ114" s="590"/>
      <c r="AR114" s="590"/>
      <c r="AS114" s="590"/>
      <c r="AT114" s="590"/>
      <c r="AU114" s="590"/>
      <c r="AV114" s="590"/>
      <c r="AW114" s="590"/>
      <c r="AX114" s="590"/>
      <c r="AY114" s="590"/>
      <c r="AZ114" s="590"/>
      <c r="BA114" s="590"/>
    </row>
    <row r="115" spans="1:53" ht="110.25" customHeight="1" x14ac:dyDescent="0.25">
      <c r="A115" s="591" t="s">
        <v>27</v>
      </c>
      <c r="B115" s="591"/>
      <c r="C115" s="591"/>
      <c r="D115" s="244" t="s">
        <v>147</v>
      </c>
      <c r="E115" s="244" t="s">
        <v>29</v>
      </c>
      <c r="F115" s="267" t="s">
        <v>833</v>
      </c>
      <c r="G115" s="591" t="s">
        <v>30</v>
      </c>
      <c r="H115" s="591"/>
      <c r="I115" s="244" t="s">
        <v>31</v>
      </c>
      <c r="J115" s="247" t="s">
        <v>10</v>
      </c>
      <c r="K115" s="965" t="s">
        <v>32</v>
      </c>
      <c r="L115" s="966"/>
      <c r="M115" s="966"/>
      <c r="N115" s="966"/>
      <c r="O115" s="259" t="s">
        <v>7</v>
      </c>
      <c r="P115" s="272" t="s">
        <v>836</v>
      </c>
      <c r="Q115" s="266" t="s">
        <v>11</v>
      </c>
      <c r="R115" s="266" t="s">
        <v>12</v>
      </c>
      <c r="S115" s="39" t="s">
        <v>9</v>
      </c>
      <c r="T115" s="354" t="s">
        <v>10</v>
      </c>
      <c r="U115" s="266" t="s">
        <v>11</v>
      </c>
      <c r="V115" s="266" t="s">
        <v>12</v>
      </c>
      <c r="W115" s="160" t="s">
        <v>9</v>
      </c>
      <c r="X115" s="354" t="s">
        <v>10</v>
      </c>
      <c r="Y115" s="266" t="s">
        <v>11</v>
      </c>
      <c r="Z115" s="266" t="s">
        <v>12</v>
      </c>
      <c r="AA115" s="39" t="s">
        <v>9</v>
      </c>
      <c r="AB115" s="354" t="s">
        <v>10</v>
      </c>
      <c r="AC115" s="266" t="s">
        <v>11</v>
      </c>
      <c r="AD115" s="266" t="s">
        <v>12</v>
      </c>
      <c r="AE115" s="160" t="s">
        <v>9</v>
      </c>
      <c r="AF115" s="354" t="s">
        <v>10</v>
      </c>
      <c r="AG115" s="266" t="s">
        <v>11</v>
      </c>
      <c r="AH115" s="266" t="s">
        <v>12</v>
      </c>
      <c r="AI115" s="160" t="s">
        <v>9</v>
      </c>
      <c r="AJ115" s="354" t="s">
        <v>10</v>
      </c>
      <c r="AL115" s="201" t="s">
        <v>13</v>
      </c>
      <c r="AM115" s="201" t="s">
        <v>14</v>
      </c>
      <c r="AN115" s="165" t="s">
        <v>9</v>
      </c>
      <c r="AO115" s="354" t="s">
        <v>10</v>
      </c>
      <c r="AP115" s="201" t="s">
        <v>13</v>
      </c>
      <c r="AQ115" s="201" t="s">
        <v>14</v>
      </c>
      <c r="AR115" s="165" t="s">
        <v>9</v>
      </c>
      <c r="AS115" s="354" t="s">
        <v>10</v>
      </c>
      <c r="AT115" s="201" t="s">
        <v>13</v>
      </c>
      <c r="AU115" s="201" t="s">
        <v>14</v>
      </c>
      <c r="AV115" s="165" t="s">
        <v>9</v>
      </c>
      <c r="AW115" s="354" t="s">
        <v>10</v>
      </c>
      <c r="AX115" s="201" t="s">
        <v>13</v>
      </c>
      <c r="AY115" s="201" t="s">
        <v>14</v>
      </c>
      <c r="AZ115" s="165" t="s">
        <v>9</v>
      </c>
      <c r="BA115" s="354" t="s">
        <v>10</v>
      </c>
    </row>
    <row r="116" spans="1:53" ht="338.25" customHeight="1" x14ac:dyDescent="0.25">
      <c r="A116" s="245" t="s">
        <v>33</v>
      </c>
      <c r="B116" s="850" t="s">
        <v>92</v>
      </c>
      <c r="C116" s="850"/>
      <c r="D116" s="138" t="s">
        <v>86</v>
      </c>
      <c r="E116" s="149">
        <v>385612000</v>
      </c>
      <c r="F116" s="35">
        <f>+E116/'FUENTES '!L13</f>
        <v>0.12358459817186378</v>
      </c>
      <c r="G116" s="974"/>
      <c r="H116" s="975"/>
      <c r="I116" s="163">
        <f>G116/E116</f>
        <v>0</v>
      </c>
      <c r="J116" s="249">
        <f>I116</f>
        <v>0</v>
      </c>
      <c r="K116" s="777" t="s">
        <v>127</v>
      </c>
      <c r="L116" s="777"/>
      <c r="M116" s="777"/>
      <c r="N116" s="778"/>
      <c r="O116" s="81" t="s">
        <v>52</v>
      </c>
      <c r="P116" s="23">
        <v>0.9</v>
      </c>
      <c r="Q116" s="170">
        <v>0.2</v>
      </c>
      <c r="R116" s="170">
        <v>0.2</v>
      </c>
      <c r="S116" s="359">
        <f>+R116/Q116</f>
        <v>1</v>
      </c>
      <c r="T116" s="53">
        <f>+S116</f>
        <v>1</v>
      </c>
      <c r="U116" s="171">
        <v>0.38829999999999998</v>
      </c>
      <c r="V116" s="171">
        <v>0.38829999999999998</v>
      </c>
      <c r="W116" s="359">
        <f>+V116/U116</f>
        <v>1</v>
      </c>
      <c r="X116" s="53">
        <f>+W116</f>
        <v>1</v>
      </c>
      <c r="Y116" s="170">
        <v>0.6</v>
      </c>
      <c r="Z116" s="170">
        <v>0.6</v>
      </c>
      <c r="AA116" s="359">
        <f>+Z116/Y116</f>
        <v>1</v>
      </c>
      <c r="AB116" s="53">
        <f>+AA116</f>
        <v>1</v>
      </c>
      <c r="AC116" s="171">
        <v>0.85</v>
      </c>
      <c r="AD116" s="349">
        <v>0.85</v>
      </c>
      <c r="AE116" s="359">
        <f>+AD116/AC116</f>
        <v>1</v>
      </c>
      <c r="AF116" s="53">
        <f>+AE116</f>
        <v>1</v>
      </c>
      <c r="AG116" s="170">
        <v>0.9</v>
      </c>
      <c r="AH116" s="171">
        <v>0</v>
      </c>
      <c r="AI116" s="255">
        <v>0</v>
      </c>
      <c r="AJ116" s="53">
        <f>+AI116</f>
        <v>0</v>
      </c>
      <c r="AL116" s="349"/>
      <c r="AM116" s="349"/>
      <c r="AN116" s="359" t="e">
        <f>+AM116/AL116</f>
        <v>#DIV/0!</v>
      </c>
      <c r="AO116" s="42" t="e">
        <f>AN116</f>
        <v>#DIV/0!</v>
      </c>
      <c r="AP116" s="349">
        <f>+AG116</f>
        <v>0.9</v>
      </c>
      <c r="AQ116" s="349"/>
      <c r="AR116" s="359">
        <f>+AQ116/AP116</f>
        <v>0</v>
      </c>
      <c r="AS116" s="42">
        <f>AR116</f>
        <v>0</v>
      </c>
      <c r="AT116" s="171"/>
      <c r="AU116" s="349"/>
      <c r="AV116" s="359" t="e">
        <f>+AU116/AT116</f>
        <v>#DIV/0!</v>
      </c>
      <c r="AW116" s="42" t="e">
        <f>AV116</f>
        <v>#DIV/0!</v>
      </c>
      <c r="AX116" s="171"/>
      <c r="AY116" s="349"/>
      <c r="AZ116" s="359" t="e">
        <f>+AY116/AX116</f>
        <v>#DIV/0!</v>
      </c>
      <c r="BA116" s="42" t="e">
        <f>AZ116</f>
        <v>#DIV/0!</v>
      </c>
    </row>
    <row r="117" spans="1:53" ht="117" customHeight="1" x14ac:dyDescent="0.25">
      <c r="A117" s="943" t="s">
        <v>34</v>
      </c>
      <c r="B117" s="944"/>
      <c r="C117" s="944"/>
      <c r="D117" s="945"/>
      <c r="E117" s="99">
        <f>SUM(E116)</f>
        <v>385612000</v>
      </c>
      <c r="F117" s="94">
        <f>F116</f>
        <v>0.12358459817186378</v>
      </c>
      <c r="G117" s="968">
        <f>SUM(G116)</f>
        <v>0</v>
      </c>
      <c r="H117" s="969">
        <v>0</v>
      </c>
      <c r="I117" s="335">
        <f>SUM(I116)</f>
        <v>0</v>
      </c>
      <c r="J117" s="249">
        <f>I117</f>
        <v>0</v>
      </c>
      <c r="K117" s="600"/>
      <c r="L117" s="600"/>
      <c r="M117" s="600"/>
      <c r="N117" s="600"/>
      <c r="O117" s="144"/>
      <c r="P117" s="74"/>
      <c r="Q117" s="74"/>
      <c r="R117" s="74"/>
      <c r="S117" s="90"/>
      <c r="T117" s="74"/>
      <c r="U117" s="74"/>
      <c r="V117" s="74"/>
      <c r="W117" s="74"/>
      <c r="X117" s="74"/>
      <c r="Y117" s="74"/>
    </row>
    <row r="118" spans="1:53" ht="30" customHeight="1" x14ac:dyDescent="0.25">
      <c r="A118" s="150"/>
      <c r="B118" s="150"/>
      <c r="C118" s="150"/>
      <c r="D118" s="150"/>
      <c r="E118" s="151"/>
      <c r="F118" s="152"/>
      <c r="G118" s="153"/>
      <c r="H118" s="153"/>
      <c r="I118" s="152"/>
      <c r="J118" s="153"/>
      <c r="K118" s="144"/>
      <c r="L118" s="144"/>
      <c r="M118" s="144"/>
      <c r="N118" s="144"/>
      <c r="O118" s="144"/>
      <c r="P118" s="74"/>
      <c r="Q118" s="74"/>
      <c r="R118" s="74"/>
      <c r="S118" s="90"/>
      <c r="T118" s="74"/>
      <c r="U118" s="74"/>
      <c r="V118" s="74"/>
      <c r="W118" s="74"/>
      <c r="X118" s="74"/>
      <c r="Y118" s="74"/>
    </row>
    <row r="119" spans="1:53" ht="102" customHeight="1" x14ac:dyDescent="0.25">
      <c r="A119" s="851" t="s">
        <v>590</v>
      </c>
      <c r="B119" s="851"/>
      <c r="C119" s="851"/>
      <c r="D119" s="851"/>
      <c r="E119" s="855" t="s">
        <v>1292</v>
      </c>
      <c r="F119" s="856"/>
      <c r="G119" s="856"/>
      <c r="H119" s="856"/>
      <c r="I119" s="856"/>
      <c r="J119" s="622"/>
      <c r="K119" s="90"/>
      <c r="L119" s="90"/>
      <c r="M119" s="90"/>
      <c r="N119" s="90"/>
      <c r="O119" s="90"/>
      <c r="P119" s="90"/>
      <c r="Q119" s="74"/>
      <c r="R119" s="74"/>
      <c r="S119" s="90"/>
      <c r="T119" s="74"/>
      <c r="U119" s="74"/>
      <c r="V119" s="74"/>
      <c r="W119" s="74"/>
      <c r="X119" s="74"/>
      <c r="Y119" s="74"/>
    </row>
    <row r="120" spans="1:53" ht="102" customHeight="1" x14ac:dyDescent="0.25">
      <c r="A120" s="851"/>
      <c r="B120" s="851"/>
      <c r="C120" s="851"/>
      <c r="D120" s="851"/>
      <c r="E120" s="988" t="s">
        <v>29</v>
      </c>
      <c r="F120" s="989"/>
      <c r="G120" s="988" t="s">
        <v>30</v>
      </c>
      <c r="H120" s="989"/>
      <c r="I120" s="247" t="s">
        <v>9</v>
      </c>
      <c r="J120" s="247" t="s">
        <v>10</v>
      </c>
      <c r="K120" s="90"/>
      <c r="L120" s="90"/>
      <c r="M120" s="90"/>
      <c r="N120" s="90"/>
      <c r="O120" s="90"/>
      <c r="P120" s="90"/>
      <c r="Q120" s="31"/>
      <c r="R120" s="31"/>
      <c r="S120" s="31"/>
      <c r="T120" s="31"/>
      <c r="U120" s="31"/>
      <c r="V120" s="31"/>
      <c r="W120" s="31"/>
      <c r="X120" s="31"/>
      <c r="Y120" s="74"/>
    </row>
    <row r="121" spans="1:53" ht="49.5" customHeight="1" x14ac:dyDescent="0.25">
      <c r="A121" s="626" t="s">
        <v>606</v>
      </c>
      <c r="B121" s="627"/>
      <c r="C121" s="627"/>
      <c r="D121" s="628"/>
      <c r="E121" s="635">
        <f>+E126</f>
        <v>425098000</v>
      </c>
      <c r="F121" s="635"/>
      <c r="G121" s="635">
        <v>265920200</v>
      </c>
      <c r="H121" s="635"/>
      <c r="I121" s="970">
        <f>I127</f>
        <v>0</v>
      </c>
      <c r="J121" s="598">
        <f>I121</f>
        <v>0</v>
      </c>
      <c r="K121" s="90"/>
      <c r="L121" s="90"/>
      <c r="M121" s="90"/>
      <c r="N121" s="90"/>
      <c r="O121" s="90"/>
      <c r="P121" s="90"/>
      <c r="Q121" s="31"/>
      <c r="R121" s="31"/>
      <c r="S121" s="31"/>
      <c r="T121" s="31"/>
      <c r="U121" s="31"/>
      <c r="V121" s="31"/>
      <c r="W121" s="31"/>
      <c r="X121" s="31"/>
      <c r="Y121" s="74"/>
    </row>
    <row r="122" spans="1:53" ht="49.5" customHeight="1" x14ac:dyDescent="0.25">
      <c r="A122" s="629"/>
      <c r="B122" s="630"/>
      <c r="C122" s="630"/>
      <c r="D122" s="631"/>
      <c r="E122" s="635"/>
      <c r="F122" s="635"/>
      <c r="G122" s="635"/>
      <c r="H122" s="635"/>
      <c r="I122" s="970"/>
      <c r="J122" s="598"/>
      <c r="K122" s="90"/>
      <c r="L122" s="90"/>
      <c r="M122" s="90"/>
      <c r="N122" s="90"/>
      <c r="O122" s="90"/>
      <c r="P122" s="90"/>
      <c r="Q122" s="31"/>
      <c r="R122" s="31"/>
      <c r="S122" s="31"/>
      <c r="T122" s="31"/>
      <c r="U122" s="31"/>
      <c r="V122" s="31"/>
      <c r="W122" s="31"/>
      <c r="X122" s="31"/>
      <c r="Y122" s="74"/>
      <c r="AL122" s="957" t="s">
        <v>1283</v>
      </c>
      <c r="AM122" s="957"/>
      <c r="AN122" s="957"/>
      <c r="AO122" s="957"/>
      <c r="AP122" s="957"/>
      <c r="AQ122" s="957"/>
      <c r="AR122" s="957"/>
      <c r="AS122" s="957"/>
      <c r="AT122" s="957"/>
      <c r="AU122" s="957"/>
      <c r="AV122" s="957"/>
      <c r="AW122" s="957"/>
      <c r="AX122" s="957"/>
      <c r="AY122" s="957"/>
      <c r="AZ122" s="957"/>
      <c r="BA122" s="957"/>
    </row>
    <row r="123" spans="1:53" ht="49.5" customHeight="1" x14ac:dyDescent="0.25">
      <c r="A123" s="629"/>
      <c r="B123" s="630"/>
      <c r="C123" s="630"/>
      <c r="D123" s="631"/>
      <c r="E123" s="635"/>
      <c r="F123" s="635"/>
      <c r="G123" s="635"/>
      <c r="H123" s="635"/>
      <c r="I123" s="970"/>
      <c r="J123" s="598"/>
      <c r="K123" s="90"/>
      <c r="L123" s="90"/>
      <c r="M123" s="90"/>
      <c r="N123" s="90"/>
      <c r="O123" s="90"/>
      <c r="P123" s="90"/>
      <c r="Q123" s="586">
        <v>2016</v>
      </c>
      <c r="R123" s="586"/>
      <c r="S123" s="586"/>
      <c r="T123" s="586"/>
      <c r="U123" s="586">
        <v>2017</v>
      </c>
      <c r="V123" s="586"/>
      <c r="W123" s="586"/>
      <c r="X123" s="586"/>
      <c r="Y123" s="586">
        <v>2018</v>
      </c>
      <c r="Z123" s="586"/>
      <c r="AA123" s="586"/>
      <c r="AB123" s="586"/>
      <c r="AC123" s="586">
        <v>2019</v>
      </c>
      <c r="AD123" s="586"/>
      <c r="AE123" s="586"/>
      <c r="AF123" s="586"/>
      <c r="AG123" s="586">
        <v>2020</v>
      </c>
      <c r="AH123" s="586"/>
      <c r="AI123" s="586"/>
      <c r="AJ123" s="586"/>
      <c r="AL123" s="958"/>
      <c r="AM123" s="958"/>
      <c r="AN123" s="958"/>
      <c r="AO123" s="958"/>
      <c r="AP123" s="958"/>
      <c r="AQ123" s="958"/>
      <c r="AR123" s="958"/>
      <c r="AS123" s="958"/>
      <c r="AT123" s="958"/>
      <c r="AU123" s="958"/>
      <c r="AV123" s="958"/>
      <c r="AW123" s="958"/>
      <c r="AX123" s="958"/>
      <c r="AY123" s="958"/>
      <c r="AZ123" s="958"/>
      <c r="BA123" s="958"/>
    </row>
    <row r="124" spans="1:53" ht="49.5" customHeight="1" x14ac:dyDescent="0.25">
      <c r="A124" s="632"/>
      <c r="B124" s="633"/>
      <c r="C124" s="633"/>
      <c r="D124" s="634"/>
      <c r="E124" s="635"/>
      <c r="F124" s="635"/>
      <c r="G124" s="635"/>
      <c r="H124" s="635"/>
      <c r="I124" s="970"/>
      <c r="J124" s="598"/>
      <c r="K124" s="90"/>
      <c r="L124" s="90"/>
      <c r="M124" s="90"/>
      <c r="N124" s="90"/>
      <c r="O124" s="90"/>
      <c r="P124" s="90"/>
      <c r="Q124" s="586"/>
      <c r="R124" s="586"/>
      <c r="S124" s="586"/>
      <c r="T124" s="586"/>
      <c r="U124" s="586"/>
      <c r="V124" s="586"/>
      <c r="W124" s="586"/>
      <c r="X124" s="586"/>
      <c r="Y124" s="586"/>
      <c r="Z124" s="586"/>
      <c r="AA124" s="586"/>
      <c r="AB124" s="586"/>
      <c r="AC124" s="586"/>
      <c r="AD124" s="586"/>
      <c r="AE124" s="586"/>
      <c r="AF124" s="586"/>
      <c r="AG124" s="586"/>
      <c r="AH124" s="586"/>
      <c r="AI124" s="586"/>
      <c r="AJ124" s="586"/>
      <c r="AL124" s="590" t="s">
        <v>1284</v>
      </c>
      <c r="AM124" s="590"/>
      <c r="AN124" s="590"/>
      <c r="AO124" s="590"/>
      <c r="AP124" s="590" t="s">
        <v>1285</v>
      </c>
      <c r="AQ124" s="590"/>
      <c r="AR124" s="590"/>
      <c r="AS124" s="590"/>
      <c r="AT124" s="590" t="s">
        <v>1286</v>
      </c>
      <c r="AU124" s="590"/>
      <c r="AV124" s="590"/>
      <c r="AW124" s="590"/>
      <c r="AX124" s="590" t="s">
        <v>1287</v>
      </c>
      <c r="AY124" s="590"/>
      <c r="AZ124" s="590"/>
      <c r="BA124" s="590"/>
    </row>
    <row r="125" spans="1:53" ht="121.5" customHeight="1" x14ac:dyDescent="0.25">
      <c r="A125" s="855" t="s">
        <v>27</v>
      </c>
      <c r="B125" s="856"/>
      <c r="C125" s="622"/>
      <c r="D125" s="244" t="s">
        <v>147</v>
      </c>
      <c r="E125" s="244" t="s">
        <v>29</v>
      </c>
      <c r="F125" s="267" t="s">
        <v>833</v>
      </c>
      <c r="G125" s="591" t="s">
        <v>30</v>
      </c>
      <c r="H125" s="591"/>
      <c r="I125" s="244" t="s">
        <v>31</v>
      </c>
      <c r="J125" s="247" t="s">
        <v>10</v>
      </c>
      <c r="K125" s="965" t="s">
        <v>32</v>
      </c>
      <c r="L125" s="966"/>
      <c r="M125" s="966"/>
      <c r="N125" s="966"/>
      <c r="O125" s="259" t="s">
        <v>7</v>
      </c>
      <c r="P125" s="272" t="s">
        <v>836</v>
      </c>
      <c r="Q125" s="266" t="s">
        <v>11</v>
      </c>
      <c r="R125" s="266" t="s">
        <v>12</v>
      </c>
      <c r="S125" s="160" t="s">
        <v>9</v>
      </c>
      <c r="T125" s="354" t="s">
        <v>10</v>
      </c>
      <c r="U125" s="266" t="s">
        <v>11</v>
      </c>
      <c r="V125" s="266" t="s">
        <v>12</v>
      </c>
      <c r="W125" s="160" t="s">
        <v>9</v>
      </c>
      <c r="X125" s="354" t="s">
        <v>10</v>
      </c>
      <c r="Y125" s="266" t="s">
        <v>11</v>
      </c>
      <c r="Z125" s="266" t="s">
        <v>12</v>
      </c>
      <c r="AA125" s="160" t="s">
        <v>9</v>
      </c>
      <c r="AB125" s="354" t="s">
        <v>10</v>
      </c>
      <c r="AC125" s="266" t="s">
        <v>11</v>
      </c>
      <c r="AD125" s="266" t="s">
        <v>12</v>
      </c>
      <c r="AE125" s="160" t="s">
        <v>9</v>
      </c>
      <c r="AF125" s="354" t="s">
        <v>10</v>
      </c>
      <c r="AG125" s="266" t="s">
        <v>11</v>
      </c>
      <c r="AH125" s="266" t="s">
        <v>12</v>
      </c>
      <c r="AI125" s="160" t="s">
        <v>9</v>
      </c>
      <c r="AJ125" s="354" t="s">
        <v>10</v>
      </c>
      <c r="AL125" s="353" t="s">
        <v>13</v>
      </c>
      <c r="AM125" s="353" t="s">
        <v>14</v>
      </c>
      <c r="AN125" s="165" t="s">
        <v>9</v>
      </c>
      <c r="AO125" s="354" t="s">
        <v>10</v>
      </c>
      <c r="AP125" s="353" t="s">
        <v>13</v>
      </c>
      <c r="AQ125" s="353" t="s">
        <v>14</v>
      </c>
      <c r="AR125" s="165" t="s">
        <v>9</v>
      </c>
      <c r="AS125" s="354" t="s">
        <v>10</v>
      </c>
      <c r="AT125" s="353" t="s">
        <v>13</v>
      </c>
      <c r="AU125" s="353" t="s">
        <v>14</v>
      </c>
      <c r="AV125" s="165" t="s">
        <v>9</v>
      </c>
      <c r="AW125" s="354" t="s">
        <v>10</v>
      </c>
      <c r="AX125" s="353" t="s">
        <v>13</v>
      </c>
      <c r="AY125" s="353" t="s">
        <v>14</v>
      </c>
      <c r="AZ125" s="165" t="s">
        <v>9</v>
      </c>
      <c r="BA125" s="354" t="s">
        <v>10</v>
      </c>
    </row>
    <row r="126" spans="1:53" ht="299.25" customHeight="1" x14ac:dyDescent="0.25">
      <c r="A126" s="245" t="s">
        <v>33</v>
      </c>
      <c r="B126" s="850" t="s">
        <v>347</v>
      </c>
      <c r="C126" s="850"/>
      <c r="D126" s="138" t="s">
        <v>351</v>
      </c>
      <c r="E126" s="149">
        <v>425098000</v>
      </c>
      <c r="F126" s="36">
        <f>+E126/'FUENTES '!L15</f>
        <v>0.34502467372248558</v>
      </c>
      <c r="G126" s="974"/>
      <c r="H126" s="975"/>
      <c r="I126" s="336">
        <f>G126/E126</f>
        <v>0</v>
      </c>
      <c r="J126" s="249">
        <f>I126</f>
        <v>0</v>
      </c>
      <c r="K126" s="777" t="s">
        <v>354</v>
      </c>
      <c r="L126" s="777"/>
      <c r="M126" s="777"/>
      <c r="N126" s="778"/>
      <c r="O126" s="81" t="s">
        <v>58</v>
      </c>
      <c r="P126" s="23">
        <v>1</v>
      </c>
      <c r="Q126" s="170">
        <v>1</v>
      </c>
      <c r="R126" s="170">
        <v>1</v>
      </c>
      <c r="S126" s="360">
        <f>+R126/Q126</f>
        <v>1</v>
      </c>
      <c r="T126" s="53">
        <f>+S126</f>
        <v>1</v>
      </c>
      <c r="U126" s="170">
        <v>1</v>
      </c>
      <c r="V126" s="171">
        <v>1</v>
      </c>
      <c r="W126" s="360">
        <f>+V126/U126</f>
        <v>1</v>
      </c>
      <c r="X126" s="53">
        <f>+W126</f>
        <v>1</v>
      </c>
      <c r="Y126" s="170">
        <v>1</v>
      </c>
      <c r="Z126" s="170">
        <v>1</v>
      </c>
      <c r="AA126" s="360">
        <f>+Z126/Y126</f>
        <v>1</v>
      </c>
      <c r="AB126" s="53">
        <f>+AA126</f>
        <v>1</v>
      </c>
      <c r="AC126" s="170">
        <v>1</v>
      </c>
      <c r="AD126" s="171">
        <v>1</v>
      </c>
      <c r="AE126" s="360">
        <f>+AD126/AC126</f>
        <v>1</v>
      </c>
      <c r="AF126" s="53">
        <f>+AE126</f>
        <v>1</v>
      </c>
      <c r="AG126" s="170">
        <v>1</v>
      </c>
      <c r="AH126" s="171">
        <v>0</v>
      </c>
      <c r="AI126" s="360">
        <f>+AH126/AG126</f>
        <v>0</v>
      </c>
      <c r="AJ126" s="53">
        <f>+AI126</f>
        <v>0</v>
      </c>
      <c r="AL126" s="349"/>
      <c r="AM126" s="349"/>
      <c r="AN126" s="360" t="e">
        <f>+AM126/AL126</f>
        <v>#DIV/0!</v>
      </c>
      <c r="AO126" s="42" t="e">
        <f>AN126</f>
        <v>#DIV/0!</v>
      </c>
      <c r="AP126" s="349">
        <f>+AG126</f>
        <v>1</v>
      </c>
      <c r="AQ126" s="171"/>
      <c r="AR126" s="360">
        <f>+AQ126/AP126</f>
        <v>0</v>
      </c>
      <c r="AS126" s="42">
        <f>AR126</f>
        <v>0</v>
      </c>
      <c r="AT126" s="170"/>
      <c r="AU126" s="171"/>
      <c r="AV126" s="360" t="e">
        <f>+AU126/AT126</f>
        <v>#DIV/0!</v>
      </c>
      <c r="AW126" s="42" t="e">
        <f>AV126</f>
        <v>#DIV/0!</v>
      </c>
      <c r="AX126" s="170"/>
      <c r="AY126" s="171"/>
      <c r="AZ126" s="360" t="e">
        <f>+AY126/AX126</f>
        <v>#DIV/0!</v>
      </c>
      <c r="BA126" s="42" t="e">
        <f>AZ126</f>
        <v>#DIV/0!</v>
      </c>
    </row>
    <row r="127" spans="1:53" ht="177" customHeight="1" x14ac:dyDescent="0.25">
      <c r="A127" s="943" t="s">
        <v>34</v>
      </c>
      <c r="B127" s="944"/>
      <c r="C127" s="944"/>
      <c r="D127" s="945"/>
      <c r="E127" s="38">
        <f>SUM(E126)</f>
        <v>425098000</v>
      </c>
      <c r="F127" s="334">
        <f>SUM(F126)</f>
        <v>0.34502467372248558</v>
      </c>
      <c r="G127" s="946">
        <f>SUM(G126)</f>
        <v>0</v>
      </c>
      <c r="H127" s="947">
        <v>0</v>
      </c>
      <c r="I127" s="335">
        <f>G127/E127</f>
        <v>0</v>
      </c>
      <c r="J127" s="249">
        <f>I127</f>
        <v>0</v>
      </c>
      <c r="K127" s="144"/>
      <c r="L127" s="144"/>
      <c r="M127" s="144"/>
      <c r="N127" s="144"/>
      <c r="O127" s="144"/>
      <c r="P127" s="74"/>
      <c r="Q127" s="74"/>
      <c r="R127" s="74"/>
      <c r="S127" s="90"/>
      <c r="T127" s="74"/>
      <c r="U127" s="74"/>
      <c r="V127" s="74"/>
      <c r="W127" s="74"/>
      <c r="X127" s="74"/>
      <c r="Y127" s="74"/>
    </row>
    <row r="128" spans="1:53" ht="42" customHeight="1" x14ac:dyDescent="0.25">
      <c r="A128" s="150"/>
      <c r="B128" s="150"/>
      <c r="C128" s="150"/>
      <c r="D128" s="150"/>
      <c r="E128" s="151"/>
      <c r="F128" s="152"/>
      <c r="G128" s="153"/>
      <c r="H128" s="153"/>
      <c r="I128" s="152"/>
      <c r="J128" s="150"/>
      <c r="K128" s="144"/>
      <c r="L128" s="144"/>
      <c r="M128" s="144"/>
      <c r="N128" s="144"/>
      <c r="O128" s="144"/>
      <c r="P128" s="74"/>
      <c r="Q128" s="74"/>
      <c r="R128" s="74"/>
      <c r="S128" s="90"/>
      <c r="T128" s="74"/>
      <c r="U128" s="74"/>
      <c r="V128" s="74"/>
      <c r="W128" s="74"/>
      <c r="X128" s="74"/>
      <c r="Y128" s="74"/>
    </row>
    <row r="129" spans="1:25" s="45" customFormat="1" ht="45.75" customHeight="1" thickBot="1" x14ac:dyDescent="0.3">
      <c r="A129" s="40"/>
      <c r="B129" s="40"/>
      <c r="C129" s="40"/>
      <c r="D129" s="40"/>
      <c r="E129" s="40"/>
      <c r="F129" s="40"/>
      <c r="G129" s="40"/>
      <c r="H129" s="40"/>
      <c r="I129" s="40"/>
      <c r="J129" s="40"/>
      <c r="K129" s="40"/>
      <c r="L129" s="46"/>
      <c r="M129" s="40"/>
      <c r="N129" s="40"/>
      <c r="O129" s="40"/>
      <c r="P129" s="40"/>
      <c r="Q129" s="40"/>
      <c r="R129" s="40"/>
      <c r="S129" s="85"/>
      <c r="T129" s="40"/>
      <c r="U129" s="40"/>
      <c r="V129" s="40"/>
      <c r="W129" s="40"/>
      <c r="X129" s="40"/>
      <c r="Y129" s="40"/>
    </row>
    <row r="130" spans="1:25" ht="112.5" customHeight="1" thickTop="1" thickBot="1" x14ac:dyDescent="0.3">
      <c r="A130" s="636" t="s">
        <v>35</v>
      </c>
      <c r="B130" s="636"/>
      <c r="C130" s="637">
        <v>43860</v>
      </c>
      <c r="D130" s="637"/>
      <c r="E130" s="157" t="s">
        <v>595</v>
      </c>
      <c r="F130" s="52"/>
      <c r="G130" s="638" t="s">
        <v>37</v>
      </c>
      <c r="H130" s="639"/>
      <c r="I130" s="44"/>
      <c r="J130" s="640" t="s">
        <v>38</v>
      </c>
      <c r="K130" s="641"/>
      <c r="L130" s="44"/>
      <c r="M130" s="640" t="s">
        <v>39</v>
      </c>
      <c r="N130" s="641"/>
      <c r="O130" s="158"/>
      <c r="P130" s="642" t="s">
        <v>40</v>
      </c>
      <c r="Q130" s="643"/>
      <c r="R130" s="643"/>
      <c r="S130" s="46"/>
    </row>
    <row r="131" spans="1:25" ht="13.5" thickTop="1" x14ac:dyDescent="0.25"/>
  </sheetData>
  <autoFilter ref="A47:AP105" xr:uid="{00000000-0009-0000-0000-000005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24">
    <mergeCell ref="P52:R52"/>
    <mergeCell ref="B53:C53"/>
    <mergeCell ref="F53:G53"/>
    <mergeCell ref="B55:C55"/>
    <mergeCell ref="F55:G55"/>
    <mergeCell ref="H55:J55"/>
    <mergeCell ref="P55:R55"/>
    <mergeCell ref="AA16:AP16"/>
    <mergeCell ref="B59:C59"/>
    <mergeCell ref="H51:J51"/>
    <mergeCell ref="B51:C51"/>
    <mergeCell ref="F51:G51"/>
    <mergeCell ref="P51:R51"/>
    <mergeCell ref="B57:C57"/>
    <mergeCell ref="F57:G57"/>
    <mergeCell ref="H57:J57"/>
    <mergeCell ref="P57:R57"/>
    <mergeCell ref="B56:C56"/>
    <mergeCell ref="F56:G56"/>
    <mergeCell ref="H56:J56"/>
    <mergeCell ref="P56:R56"/>
    <mergeCell ref="AA45:AP45"/>
    <mergeCell ref="AA47:AD47"/>
    <mergeCell ref="AE47:AH47"/>
    <mergeCell ref="C130:D130"/>
    <mergeCell ref="E120:F120"/>
    <mergeCell ref="G120:H120"/>
    <mergeCell ref="G110:H110"/>
    <mergeCell ref="E110:F110"/>
    <mergeCell ref="B87:C87"/>
    <mergeCell ref="F87:G87"/>
    <mergeCell ref="F92:G92"/>
    <mergeCell ref="B93:C93"/>
    <mergeCell ref="F93:G93"/>
    <mergeCell ref="B97:C97"/>
    <mergeCell ref="F97:G97"/>
    <mergeCell ref="F95:G95"/>
    <mergeCell ref="B92:C92"/>
    <mergeCell ref="B101:C101"/>
    <mergeCell ref="F101:G101"/>
    <mergeCell ref="B104:C104"/>
    <mergeCell ref="F104:G104"/>
    <mergeCell ref="B91:C91"/>
    <mergeCell ref="F91:G91"/>
    <mergeCell ref="B96:C96"/>
    <mergeCell ref="F96:G96"/>
    <mergeCell ref="B99:C99"/>
    <mergeCell ref="F99:G99"/>
    <mergeCell ref="M130:N130"/>
    <mergeCell ref="Q113:T114"/>
    <mergeCell ref="U113:X114"/>
    <mergeCell ref="Q123:T124"/>
    <mergeCell ref="U123:X124"/>
    <mergeCell ref="E39:I39"/>
    <mergeCell ref="E40:I40"/>
    <mergeCell ref="G126:H126"/>
    <mergeCell ref="K126:N126"/>
    <mergeCell ref="E119:J119"/>
    <mergeCell ref="F98:G98"/>
    <mergeCell ref="G130:H130"/>
    <mergeCell ref="J130:K130"/>
    <mergeCell ref="F102:G102"/>
    <mergeCell ref="H102:J102"/>
    <mergeCell ref="P102:R102"/>
    <mergeCell ref="F103:G103"/>
    <mergeCell ref="H103:J103"/>
    <mergeCell ref="P103:R103"/>
    <mergeCell ref="F59:G59"/>
    <mergeCell ref="H59:J59"/>
    <mergeCell ref="P59:R59"/>
    <mergeCell ref="F105:G105"/>
    <mergeCell ref="H105:J105"/>
    <mergeCell ref="Y123:AB124"/>
    <mergeCell ref="G115:H115"/>
    <mergeCell ref="G116:H116"/>
    <mergeCell ref="A6:B6"/>
    <mergeCell ref="A8:B8"/>
    <mergeCell ref="C6:U6"/>
    <mergeCell ref="C8:U8"/>
    <mergeCell ref="C9:U9"/>
    <mergeCell ref="A117:D117"/>
    <mergeCell ref="B47:C48"/>
    <mergeCell ref="B39:C39"/>
    <mergeCell ref="B40:C40"/>
    <mergeCell ref="A107:Y107"/>
    <mergeCell ref="P84:R84"/>
    <mergeCell ref="B88:C88"/>
    <mergeCell ref="F88:G88"/>
    <mergeCell ref="H88:J88"/>
    <mergeCell ref="A101:A105"/>
    <mergeCell ref="J40:K40"/>
    <mergeCell ref="B98:C98"/>
    <mergeCell ref="B90:C90"/>
    <mergeCell ref="B103:C103"/>
    <mergeCell ref="B105:C105"/>
    <mergeCell ref="P105:R105"/>
    <mergeCell ref="K109:P109"/>
    <mergeCell ref="F90:G90"/>
    <mergeCell ref="B35:C36"/>
    <mergeCell ref="H47:J48"/>
    <mergeCell ref="F18:H19"/>
    <mergeCell ref="P18:S18"/>
    <mergeCell ref="L35:N36"/>
    <mergeCell ref="J39:K39"/>
    <mergeCell ref="H101:J101"/>
    <mergeCell ref="P101:R101"/>
    <mergeCell ref="B102:C102"/>
    <mergeCell ref="H53:J53"/>
    <mergeCell ref="P53:R53"/>
    <mergeCell ref="B54:C54"/>
    <mergeCell ref="F54:G54"/>
    <mergeCell ref="H54:J54"/>
    <mergeCell ref="P54:R54"/>
    <mergeCell ref="B58:C58"/>
    <mergeCell ref="F58:G58"/>
    <mergeCell ref="H58:J58"/>
    <mergeCell ref="P58:R58"/>
    <mergeCell ref="S47:S48"/>
    <mergeCell ref="O35:O36"/>
    <mergeCell ref="P49:R49"/>
    <mergeCell ref="AX124:BA124"/>
    <mergeCell ref="F66:G66"/>
    <mergeCell ref="H66:J66"/>
    <mergeCell ref="P66:R66"/>
    <mergeCell ref="F67:G67"/>
    <mergeCell ref="H67:J67"/>
    <mergeCell ref="K125:N125"/>
    <mergeCell ref="H104:J104"/>
    <mergeCell ref="P104:R104"/>
    <mergeCell ref="G125:H125"/>
    <mergeCell ref="P72:R72"/>
    <mergeCell ref="K115:N115"/>
    <mergeCell ref="K117:N117"/>
    <mergeCell ref="H86:J86"/>
    <mergeCell ref="P86:R86"/>
    <mergeCell ref="H87:J87"/>
    <mergeCell ref="H90:J90"/>
    <mergeCell ref="P90:R90"/>
    <mergeCell ref="H98:J98"/>
    <mergeCell ref="G117:H117"/>
    <mergeCell ref="E121:F124"/>
    <mergeCell ref="G121:H124"/>
    <mergeCell ref="I121:I124"/>
    <mergeCell ref="J121:J124"/>
    <mergeCell ref="AC123:AF124"/>
    <mergeCell ref="AG123:AJ124"/>
    <mergeCell ref="AL122:BA123"/>
    <mergeCell ref="AT124:AW124"/>
    <mergeCell ref="K116:N116"/>
    <mergeCell ref="D18:E19"/>
    <mergeCell ref="A111:D114"/>
    <mergeCell ref="E111:F114"/>
    <mergeCell ref="G111:H114"/>
    <mergeCell ref="E109:J109"/>
    <mergeCell ref="AC113:AF114"/>
    <mergeCell ref="AG113:AJ114"/>
    <mergeCell ref="AX113:BA114"/>
    <mergeCell ref="AT113:AW114"/>
    <mergeCell ref="AP113:AS114"/>
    <mergeCell ref="AL113:AO114"/>
    <mergeCell ref="F64:G64"/>
    <mergeCell ref="H64:J64"/>
    <mergeCell ref="AI47:AL47"/>
    <mergeCell ref="AM47:AP47"/>
    <mergeCell ref="AL112:BA112"/>
    <mergeCell ref="AL124:AO124"/>
    <mergeCell ref="AP124:AS124"/>
    <mergeCell ref="H50:J50"/>
    <mergeCell ref="A125:C125"/>
    <mergeCell ref="B126:C126"/>
    <mergeCell ref="I111:I114"/>
    <mergeCell ref="J111:J114"/>
    <mergeCell ref="A119:D120"/>
    <mergeCell ref="A121:D124"/>
    <mergeCell ref="P130:R130"/>
    <mergeCell ref="A3:Y3"/>
    <mergeCell ref="E47:E48"/>
    <mergeCell ref="A5:Y5"/>
    <mergeCell ref="A130:B130"/>
    <mergeCell ref="B116:C116"/>
    <mergeCell ref="A115:C115"/>
    <mergeCell ref="A127:D127"/>
    <mergeCell ref="G127:H127"/>
    <mergeCell ref="A109:D110"/>
    <mergeCell ref="P50:R50"/>
    <mergeCell ref="L39:N39"/>
    <mergeCell ref="L40:N40"/>
    <mergeCell ref="D15:E17"/>
    <mergeCell ref="F15:H17"/>
    <mergeCell ref="J17:O17"/>
    <mergeCell ref="P17:S17"/>
    <mergeCell ref="Y113:AB114"/>
    <mergeCell ref="T47:T48"/>
    <mergeCell ref="D47:D48"/>
    <mergeCell ref="A45:Y45"/>
    <mergeCell ref="N47:N48"/>
    <mergeCell ref="O47:O48"/>
    <mergeCell ref="A31:B31"/>
    <mergeCell ref="C31:Y31"/>
    <mergeCell ref="P24:R25"/>
    <mergeCell ref="I24:N25"/>
    <mergeCell ref="O24:O25"/>
    <mergeCell ref="K47:K48"/>
    <mergeCell ref="F47:G48"/>
    <mergeCell ref="M47:M48"/>
    <mergeCell ref="L47:L48"/>
    <mergeCell ref="U47:U48"/>
    <mergeCell ref="V47:Y47"/>
    <mergeCell ref="P47:R48"/>
    <mergeCell ref="J35:K36"/>
    <mergeCell ref="J13:O14"/>
    <mergeCell ref="I13:I14"/>
    <mergeCell ref="T13:T14"/>
    <mergeCell ref="A32:B32"/>
    <mergeCell ref="C32:Y32"/>
    <mergeCell ref="A33:B33"/>
    <mergeCell ref="C33:Y33"/>
    <mergeCell ref="A29:Y29"/>
    <mergeCell ref="P26:R26"/>
    <mergeCell ref="S24:S25"/>
    <mergeCell ref="A22:Y22"/>
    <mergeCell ref="T24:T25"/>
    <mergeCell ref="U24:U25"/>
    <mergeCell ref="P15:S15"/>
    <mergeCell ref="J15:O15"/>
    <mergeCell ref="P35:R36"/>
    <mergeCell ref="S35:S36"/>
    <mergeCell ref="D35:D36"/>
    <mergeCell ref="U13:U14"/>
    <mergeCell ref="V13:Y13"/>
    <mergeCell ref="J16:O16"/>
    <mergeCell ref="P16:S16"/>
    <mergeCell ref="P19:S19"/>
    <mergeCell ref="AA35:AD35"/>
    <mergeCell ref="AE35:AH35"/>
    <mergeCell ref="AI35:AL35"/>
    <mergeCell ref="AM35:AP35"/>
    <mergeCell ref="AA33:AP33"/>
    <mergeCell ref="V16:Y16"/>
    <mergeCell ref="T35:T36"/>
    <mergeCell ref="U35:U36"/>
    <mergeCell ref="V35:Y35"/>
    <mergeCell ref="A11:Y11"/>
    <mergeCell ref="P13:S14"/>
    <mergeCell ref="AA24:AD24"/>
    <mergeCell ref="AE24:AH24"/>
    <mergeCell ref="AI24:AL24"/>
    <mergeCell ref="AM24:AP24"/>
    <mergeCell ref="I26:N26"/>
    <mergeCell ref="A24:H25"/>
    <mergeCell ref="A26:H26"/>
    <mergeCell ref="A15:C19"/>
    <mergeCell ref="V24:Y24"/>
    <mergeCell ref="AA11:AP11"/>
    <mergeCell ref="AA13:AD13"/>
    <mergeCell ref="AE13:AH13"/>
    <mergeCell ref="AI13:AL13"/>
    <mergeCell ref="AM13:AP13"/>
    <mergeCell ref="AA22:AP22"/>
    <mergeCell ref="J18:O18"/>
    <mergeCell ref="J19:O19"/>
    <mergeCell ref="E35:I36"/>
    <mergeCell ref="F13:H14"/>
    <mergeCell ref="D13:E14"/>
    <mergeCell ref="A13:C14"/>
    <mergeCell ref="B72:C72"/>
    <mergeCell ref="F72:G72"/>
    <mergeCell ref="H72:J72"/>
    <mergeCell ref="H69:J69"/>
    <mergeCell ref="B63:C63"/>
    <mergeCell ref="F63:G63"/>
    <mergeCell ref="H63:J63"/>
    <mergeCell ref="B49:C49"/>
    <mergeCell ref="F49:G49"/>
    <mergeCell ref="H49:J49"/>
    <mergeCell ref="A47:A48"/>
    <mergeCell ref="B50:C50"/>
    <mergeCell ref="F50:G50"/>
    <mergeCell ref="B52:C52"/>
    <mergeCell ref="F52:G52"/>
    <mergeCell ref="H52:J52"/>
    <mergeCell ref="F71:G71"/>
    <mergeCell ref="H71:J71"/>
    <mergeCell ref="B41:C41"/>
    <mergeCell ref="A35:A36"/>
    <mergeCell ref="P71:R71"/>
    <mergeCell ref="B73:C73"/>
    <mergeCell ref="B68:C68"/>
    <mergeCell ref="F68:G68"/>
    <mergeCell ref="H68:J68"/>
    <mergeCell ref="P68:R68"/>
    <mergeCell ref="F73:G73"/>
    <mergeCell ref="H73:J73"/>
    <mergeCell ref="P73:R73"/>
    <mergeCell ref="B69:C69"/>
    <mergeCell ref="F69:G69"/>
    <mergeCell ref="P63:R63"/>
    <mergeCell ref="B65:C65"/>
    <mergeCell ref="F65:G65"/>
    <mergeCell ref="H65:J65"/>
    <mergeCell ref="P65:R65"/>
    <mergeCell ref="B64:C64"/>
    <mergeCell ref="P64:R64"/>
    <mergeCell ref="P69:R69"/>
    <mergeCell ref="B70:C70"/>
    <mergeCell ref="F70:G70"/>
    <mergeCell ref="H70:J70"/>
    <mergeCell ref="P70:R70"/>
    <mergeCell ref="B78:C78"/>
    <mergeCell ref="F78:G78"/>
    <mergeCell ref="H78:J78"/>
    <mergeCell ref="P78:R78"/>
    <mergeCell ref="B66:C66"/>
    <mergeCell ref="B67:C67"/>
    <mergeCell ref="P67:R67"/>
    <mergeCell ref="B76:C76"/>
    <mergeCell ref="F76:G76"/>
    <mergeCell ref="H76:J76"/>
    <mergeCell ref="P76:R76"/>
    <mergeCell ref="B77:C77"/>
    <mergeCell ref="F77:G77"/>
    <mergeCell ref="H77:J77"/>
    <mergeCell ref="P77:R77"/>
    <mergeCell ref="B74:C74"/>
    <mergeCell ref="F74:G74"/>
    <mergeCell ref="H74:J74"/>
    <mergeCell ref="P74:R74"/>
    <mergeCell ref="B75:C75"/>
    <mergeCell ref="F75:G75"/>
    <mergeCell ref="H75:J75"/>
    <mergeCell ref="P75:R75"/>
    <mergeCell ref="B71:C71"/>
    <mergeCell ref="H81:J81"/>
    <mergeCell ref="P80:R80"/>
    <mergeCell ref="P81:R81"/>
    <mergeCell ref="B80:C80"/>
    <mergeCell ref="F80:G80"/>
    <mergeCell ref="B81:C81"/>
    <mergeCell ref="F81:G81"/>
    <mergeCell ref="B83:C83"/>
    <mergeCell ref="B79:C79"/>
    <mergeCell ref="F79:G79"/>
    <mergeCell ref="H79:J79"/>
    <mergeCell ref="P79:R79"/>
    <mergeCell ref="B82:C82"/>
    <mergeCell ref="F82:G82"/>
    <mergeCell ref="H82:J82"/>
    <mergeCell ref="P82:R82"/>
    <mergeCell ref="H80:J80"/>
    <mergeCell ref="B86:C86"/>
    <mergeCell ref="F86:G86"/>
    <mergeCell ref="B89:C89"/>
    <mergeCell ref="F89:G89"/>
    <mergeCell ref="P88:R88"/>
    <mergeCell ref="F83:G83"/>
    <mergeCell ref="B84:C84"/>
    <mergeCell ref="F84:G84"/>
    <mergeCell ref="H84:J84"/>
    <mergeCell ref="P87:R87"/>
    <mergeCell ref="H89:J89"/>
    <mergeCell ref="P89:R89"/>
    <mergeCell ref="H85:J85"/>
    <mergeCell ref="P85:R85"/>
    <mergeCell ref="B85:C85"/>
    <mergeCell ref="H99:J99"/>
    <mergeCell ref="P99:R99"/>
    <mergeCell ref="B100:C100"/>
    <mergeCell ref="F100:G100"/>
    <mergeCell ref="H100:J100"/>
    <mergeCell ref="P100:R100"/>
    <mergeCell ref="B60:C60"/>
    <mergeCell ref="H95:J95"/>
    <mergeCell ref="P95:R95"/>
    <mergeCell ref="H92:J92"/>
    <mergeCell ref="H93:J93"/>
    <mergeCell ref="P92:R92"/>
    <mergeCell ref="P93:R93"/>
    <mergeCell ref="P98:R98"/>
    <mergeCell ref="H97:J97"/>
    <mergeCell ref="P97:R97"/>
    <mergeCell ref="H96:J96"/>
    <mergeCell ref="P96:R96"/>
    <mergeCell ref="F61:G61"/>
    <mergeCell ref="H61:J61"/>
    <mergeCell ref="P61:R61"/>
    <mergeCell ref="H83:J83"/>
    <mergeCell ref="P83:R83"/>
    <mergeCell ref="F85:G85"/>
    <mergeCell ref="P41:R41"/>
    <mergeCell ref="P42:R42"/>
    <mergeCell ref="H91:J91"/>
    <mergeCell ref="P91:R91"/>
    <mergeCell ref="B94:C94"/>
    <mergeCell ref="F94:G94"/>
    <mergeCell ref="H94:J94"/>
    <mergeCell ref="P94:R94"/>
    <mergeCell ref="B95:C95"/>
    <mergeCell ref="B42:C42"/>
    <mergeCell ref="E41:I41"/>
    <mergeCell ref="E42:I42"/>
    <mergeCell ref="J41:K41"/>
    <mergeCell ref="J42:K42"/>
    <mergeCell ref="L41:N41"/>
    <mergeCell ref="L42:N42"/>
    <mergeCell ref="B62:C62"/>
    <mergeCell ref="F62:G62"/>
    <mergeCell ref="H62:J62"/>
    <mergeCell ref="P62:R62"/>
    <mergeCell ref="F60:G60"/>
    <mergeCell ref="H60:J60"/>
    <mergeCell ref="P60:R60"/>
    <mergeCell ref="B61:C61"/>
    <mergeCell ref="P39:R39"/>
    <mergeCell ref="P40:R40"/>
    <mergeCell ref="P37:R37"/>
    <mergeCell ref="B37:C37"/>
    <mergeCell ref="E37:I37"/>
    <mergeCell ref="J37:K37"/>
    <mergeCell ref="L37:N37"/>
    <mergeCell ref="B38:C38"/>
    <mergeCell ref="E38:I38"/>
    <mergeCell ref="J38:K38"/>
    <mergeCell ref="L38:N38"/>
    <mergeCell ref="P38:R38"/>
  </mergeCells>
  <conditionalFormatting sqref="AP49:AP54 AP58:AP65 AP68:AP105">
    <cfRule type="iconSet" priority="981">
      <iconSet iconSet="4Arrows" showValue="0">
        <cfvo type="percent" val="0"/>
        <cfvo type="num" val="0.6"/>
        <cfvo type="num" val="0.8"/>
        <cfvo type="num" val="0.9"/>
      </iconSet>
    </cfRule>
    <cfRule type="cellIs" dxfId="1615" priority="982" operator="lessThan">
      <formula>0.6</formula>
    </cfRule>
    <cfRule type="cellIs" dxfId="1614" priority="983" operator="between">
      <formula>0.8</formula>
      <formula>0.899999999999999</formula>
    </cfRule>
    <cfRule type="cellIs" dxfId="1613" priority="984" operator="between">
      <formula>0.6</formula>
      <formula>0.8</formula>
    </cfRule>
    <cfRule type="cellIs" dxfId="1612" priority="985" operator="greaterThanOrEqual">
      <formula>0.9</formula>
    </cfRule>
  </conditionalFormatting>
  <conditionalFormatting sqref="Y15">
    <cfRule type="iconSet" priority="866">
      <iconSet iconSet="4Arrows" showValue="0">
        <cfvo type="percent" val="0"/>
        <cfvo type="num" val="0.6"/>
        <cfvo type="num" val="0.8"/>
        <cfvo type="num" val="0.9"/>
      </iconSet>
    </cfRule>
    <cfRule type="cellIs" dxfId="1611" priority="867" operator="lessThan">
      <formula>0.6</formula>
    </cfRule>
    <cfRule type="cellIs" dxfId="1610" priority="868" operator="between">
      <formula>0.8</formula>
      <formula>0.899999999999999</formula>
    </cfRule>
    <cfRule type="cellIs" dxfId="1609" priority="869" operator="between">
      <formula>0.6</formula>
      <formula>0.8</formula>
    </cfRule>
    <cfRule type="cellIs" dxfId="1608" priority="870" operator="greaterThanOrEqual">
      <formula>0.9</formula>
    </cfRule>
  </conditionalFormatting>
  <conditionalFormatting sqref="Y17">
    <cfRule type="iconSet" priority="861">
      <iconSet iconSet="4Arrows" showValue="0">
        <cfvo type="percent" val="0"/>
        <cfvo type="num" val="0.6"/>
        <cfvo type="num" val="0.8"/>
        <cfvo type="num" val="0.9"/>
      </iconSet>
    </cfRule>
    <cfRule type="cellIs" dxfId="1607" priority="862" operator="lessThan">
      <formula>0.6</formula>
    </cfRule>
    <cfRule type="cellIs" dxfId="1606" priority="863" operator="between">
      <formula>0.8</formula>
      <formula>0.899999999999999</formula>
    </cfRule>
    <cfRule type="cellIs" dxfId="1605" priority="864" operator="between">
      <formula>0.6</formula>
      <formula>0.8</formula>
    </cfRule>
    <cfRule type="cellIs" dxfId="1604" priority="865" operator="greaterThanOrEqual">
      <formula>0.9</formula>
    </cfRule>
  </conditionalFormatting>
  <conditionalFormatting sqref="Y18">
    <cfRule type="iconSet" priority="856">
      <iconSet iconSet="4Arrows" showValue="0">
        <cfvo type="percent" val="0"/>
        <cfvo type="num" val="0.6"/>
        <cfvo type="num" val="0.8"/>
        <cfvo type="num" val="0.9"/>
      </iconSet>
    </cfRule>
    <cfRule type="cellIs" dxfId="1603" priority="857" operator="lessThan">
      <formula>0.6</formula>
    </cfRule>
    <cfRule type="cellIs" dxfId="1602" priority="858" operator="between">
      <formula>0.8</formula>
      <formula>0.899999999999999</formula>
    </cfRule>
    <cfRule type="cellIs" dxfId="1601" priority="859" operator="between">
      <formula>0.6</formula>
      <formula>0.8</formula>
    </cfRule>
    <cfRule type="cellIs" dxfId="1600" priority="860" operator="greaterThanOrEqual">
      <formula>0.9</formula>
    </cfRule>
  </conditionalFormatting>
  <conditionalFormatting sqref="AD15 AD17:AD19">
    <cfRule type="iconSet" priority="851">
      <iconSet iconSet="4Arrows" showValue="0">
        <cfvo type="percent" val="0"/>
        <cfvo type="num" val="0.6"/>
        <cfvo type="num" val="0.8"/>
        <cfvo type="num" val="0.9"/>
      </iconSet>
    </cfRule>
    <cfRule type="cellIs" dxfId="1599" priority="852" operator="lessThan">
      <formula>0.6</formula>
    </cfRule>
    <cfRule type="cellIs" dxfId="1598" priority="853" operator="between">
      <formula>0.8</formula>
      <formula>0.899999999999999</formula>
    </cfRule>
    <cfRule type="cellIs" dxfId="1597" priority="854" operator="between">
      <formula>0.6</formula>
      <formula>0.8</formula>
    </cfRule>
    <cfRule type="cellIs" dxfId="1596" priority="855" operator="greaterThanOrEqual">
      <formula>0.9</formula>
    </cfRule>
  </conditionalFormatting>
  <conditionalFormatting sqref="Y26">
    <cfRule type="iconSet" priority="831">
      <iconSet iconSet="4Arrows" showValue="0">
        <cfvo type="percent" val="0"/>
        <cfvo type="num" val="0.6"/>
        <cfvo type="num" val="0.8"/>
        <cfvo type="num" val="0.9"/>
      </iconSet>
    </cfRule>
    <cfRule type="cellIs" dxfId="1595" priority="832" operator="lessThan">
      <formula>0.6</formula>
    </cfRule>
    <cfRule type="cellIs" dxfId="1594" priority="833" operator="between">
      <formula>0.8</formula>
      <formula>0.899999999999999</formula>
    </cfRule>
    <cfRule type="cellIs" dxfId="1593" priority="834" operator="between">
      <formula>0.6</formula>
      <formula>0.8</formula>
    </cfRule>
    <cfRule type="cellIs" dxfId="1592" priority="835" operator="greaterThanOrEqual">
      <formula>0.9</formula>
    </cfRule>
  </conditionalFormatting>
  <conditionalFormatting sqref="J111">
    <cfRule type="iconSet" priority="801">
      <iconSet iconSet="4Arrows" showValue="0">
        <cfvo type="percent" val="0"/>
        <cfvo type="num" val="0.6"/>
        <cfvo type="num" val="0.8"/>
        <cfvo type="num" val="0.9"/>
      </iconSet>
    </cfRule>
    <cfRule type="cellIs" dxfId="1591" priority="802" operator="lessThan">
      <formula>0.6</formula>
    </cfRule>
    <cfRule type="cellIs" dxfId="1590" priority="803" operator="between">
      <formula>0.8</formula>
      <formula>0.899999999999999</formula>
    </cfRule>
    <cfRule type="cellIs" dxfId="1589" priority="804" operator="between">
      <formula>0.6</formula>
      <formula>0.8</formula>
    </cfRule>
    <cfRule type="cellIs" dxfId="1588" priority="805" operator="greaterThanOrEqual">
      <formula>0.9</formula>
    </cfRule>
  </conditionalFormatting>
  <conditionalFormatting sqref="J116">
    <cfRule type="iconSet" priority="796">
      <iconSet iconSet="4Arrows" showValue="0">
        <cfvo type="percent" val="0"/>
        <cfvo type="num" val="0.6"/>
        <cfvo type="num" val="0.8"/>
        <cfvo type="num" val="0.9"/>
      </iconSet>
    </cfRule>
    <cfRule type="cellIs" dxfId="1587" priority="797" operator="lessThan">
      <formula>0.6</formula>
    </cfRule>
    <cfRule type="cellIs" dxfId="1586" priority="798" operator="between">
      <formula>0.8</formula>
      <formula>0.899999999999999</formula>
    </cfRule>
    <cfRule type="cellIs" dxfId="1585" priority="799" operator="between">
      <formula>0.6</formula>
      <formula>0.8</formula>
    </cfRule>
    <cfRule type="cellIs" dxfId="1584" priority="800" operator="greaterThanOrEqual">
      <formula>0.9</formula>
    </cfRule>
  </conditionalFormatting>
  <conditionalFormatting sqref="J117">
    <cfRule type="iconSet" priority="791">
      <iconSet iconSet="4Arrows" showValue="0">
        <cfvo type="percent" val="0"/>
        <cfvo type="num" val="0.6"/>
        <cfvo type="num" val="0.8"/>
        <cfvo type="num" val="0.9"/>
      </iconSet>
    </cfRule>
    <cfRule type="cellIs" dxfId="1583" priority="792" operator="lessThan">
      <formula>0.6</formula>
    </cfRule>
    <cfRule type="cellIs" dxfId="1582" priority="793" operator="between">
      <formula>0.8</formula>
      <formula>0.899999999999999</formula>
    </cfRule>
    <cfRule type="cellIs" dxfId="1581" priority="794" operator="between">
      <formula>0.6</formula>
      <formula>0.8</formula>
    </cfRule>
    <cfRule type="cellIs" dxfId="1580" priority="795" operator="greaterThanOrEqual">
      <formula>0.9</formula>
    </cfRule>
  </conditionalFormatting>
  <conditionalFormatting sqref="X116">
    <cfRule type="iconSet" priority="806">
      <iconSet iconSet="4Arrows" showValue="0">
        <cfvo type="percent" val="0"/>
        <cfvo type="num" val="0.6"/>
        <cfvo type="num" val="0.8"/>
        <cfvo type="num" val="0.9"/>
      </iconSet>
    </cfRule>
    <cfRule type="cellIs" dxfId="1579" priority="807" operator="lessThan">
      <formula>0.6</formula>
    </cfRule>
    <cfRule type="cellIs" dxfId="1578" priority="808" operator="between">
      <formula>0.8</formula>
      <formula>0.899999999999999</formula>
    </cfRule>
    <cfRule type="cellIs" dxfId="1577" priority="809" operator="between">
      <formula>0.6</formula>
      <formula>0.8</formula>
    </cfRule>
    <cfRule type="cellIs" dxfId="1576" priority="810" operator="greaterThanOrEqual">
      <formula>0.9</formula>
    </cfRule>
  </conditionalFormatting>
  <conditionalFormatting sqref="J121:J122">
    <cfRule type="iconSet" priority="786">
      <iconSet iconSet="4Arrows" showValue="0">
        <cfvo type="percent" val="0"/>
        <cfvo type="num" val="0.6"/>
        <cfvo type="num" val="0.8"/>
        <cfvo type="num" val="0.9"/>
      </iconSet>
    </cfRule>
    <cfRule type="cellIs" dxfId="1575" priority="787" operator="lessThan">
      <formula>0.6</formula>
    </cfRule>
    <cfRule type="cellIs" dxfId="1574" priority="788" operator="between">
      <formula>0.8</formula>
      <formula>0.899999999999999</formula>
    </cfRule>
    <cfRule type="cellIs" dxfId="1573" priority="789" operator="between">
      <formula>0.6</formula>
      <formula>0.8</formula>
    </cfRule>
    <cfRule type="cellIs" dxfId="1572" priority="790" operator="greaterThanOrEqual">
      <formula>0.9</formula>
    </cfRule>
  </conditionalFormatting>
  <conditionalFormatting sqref="J126">
    <cfRule type="iconSet" priority="781">
      <iconSet iconSet="4Arrows" showValue="0">
        <cfvo type="percent" val="0"/>
        <cfvo type="num" val="0.6"/>
        <cfvo type="num" val="0.8"/>
        <cfvo type="num" val="0.9"/>
      </iconSet>
    </cfRule>
    <cfRule type="cellIs" dxfId="1571" priority="782" operator="lessThan">
      <formula>0.6</formula>
    </cfRule>
    <cfRule type="cellIs" dxfId="1570" priority="783" operator="between">
      <formula>0.8</formula>
      <formula>0.899999999999999</formula>
    </cfRule>
    <cfRule type="cellIs" dxfId="1569" priority="784" operator="between">
      <formula>0.6</formula>
      <formula>0.8</formula>
    </cfRule>
    <cfRule type="cellIs" dxfId="1568" priority="785" operator="greaterThanOrEqual">
      <formula>0.9</formula>
    </cfRule>
  </conditionalFormatting>
  <conditionalFormatting sqref="J127">
    <cfRule type="iconSet" priority="776">
      <iconSet iconSet="4Arrows" showValue="0">
        <cfvo type="percent" val="0"/>
        <cfvo type="num" val="0.6"/>
        <cfvo type="num" val="0.8"/>
        <cfvo type="num" val="0.9"/>
      </iconSet>
    </cfRule>
    <cfRule type="cellIs" dxfId="1567" priority="777" operator="lessThan">
      <formula>0.6</formula>
    </cfRule>
    <cfRule type="cellIs" dxfId="1566" priority="778" operator="between">
      <formula>0.8</formula>
      <formula>0.899999999999999</formula>
    </cfRule>
    <cfRule type="cellIs" dxfId="1565" priority="779" operator="between">
      <formula>0.6</formula>
      <formula>0.8</formula>
    </cfRule>
    <cfRule type="cellIs" dxfId="1564" priority="780" operator="greaterThanOrEqual">
      <formula>0.9</formula>
    </cfRule>
  </conditionalFormatting>
  <conditionalFormatting sqref="X126">
    <cfRule type="iconSet" priority="771">
      <iconSet iconSet="4Arrows" showValue="0">
        <cfvo type="percent" val="0"/>
        <cfvo type="num" val="0.6"/>
        <cfvo type="num" val="0.8"/>
        <cfvo type="num" val="0.9"/>
      </iconSet>
    </cfRule>
    <cfRule type="cellIs" dxfId="1563" priority="772" operator="lessThan">
      <formula>0.6</formula>
    </cfRule>
    <cfRule type="cellIs" dxfId="1562" priority="773" operator="between">
      <formula>0.8</formula>
      <formula>0.899999999999999</formula>
    </cfRule>
    <cfRule type="cellIs" dxfId="1561" priority="774" operator="between">
      <formula>0.6</formula>
      <formula>0.8</formula>
    </cfRule>
    <cfRule type="cellIs" dxfId="1560" priority="775" operator="greaterThanOrEqual">
      <formula>0.9</formula>
    </cfRule>
  </conditionalFormatting>
  <conditionalFormatting sqref="T116">
    <cfRule type="iconSet" priority="766">
      <iconSet iconSet="4Arrows" showValue="0">
        <cfvo type="percent" val="0"/>
        <cfvo type="num" val="0.6"/>
        <cfvo type="num" val="0.8"/>
        <cfvo type="num" val="0.9"/>
      </iconSet>
    </cfRule>
    <cfRule type="cellIs" dxfId="1559" priority="767" operator="lessThan">
      <formula>0.6</formula>
    </cfRule>
    <cfRule type="cellIs" dxfId="1558" priority="768" operator="between">
      <formula>0.8</formula>
      <formula>0.899999999999999</formula>
    </cfRule>
    <cfRule type="cellIs" dxfId="1557" priority="769" operator="between">
      <formula>0.6</formula>
      <formula>0.8</formula>
    </cfRule>
    <cfRule type="cellIs" dxfId="1556" priority="770" operator="greaterThanOrEqual">
      <formula>0.9</formula>
    </cfRule>
  </conditionalFormatting>
  <conditionalFormatting sqref="T126">
    <cfRule type="iconSet" priority="761">
      <iconSet iconSet="4Arrows" showValue="0">
        <cfvo type="percent" val="0"/>
        <cfvo type="num" val="0.6"/>
        <cfvo type="num" val="0.8"/>
        <cfvo type="num" val="0.9"/>
      </iconSet>
    </cfRule>
    <cfRule type="cellIs" dxfId="1555" priority="762" operator="lessThan">
      <formula>0.6</formula>
    </cfRule>
    <cfRule type="cellIs" dxfId="1554" priority="763" operator="between">
      <formula>0.8</formula>
      <formula>0.899999999999999</formula>
    </cfRule>
    <cfRule type="cellIs" dxfId="1553" priority="764" operator="between">
      <formula>0.6</formula>
      <formula>0.8</formula>
    </cfRule>
    <cfRule type="cellIs" dxfId="1552" priority="765" operator="greaterThanOrEqual">
      <formula>0.9</formula>
    </cfRule>
  </conditionalFormatting>
  <conditionalFormatting sqref="AO116">
    <cfRule type="iconSet" priority="756">
      <iconSet iconSet="4Arrows" showValue="0">
        <cfvo type="percent" val="0"/>
        <cfvo type="num" val="0.6"/>
        <cfvo type="num" val="0.8"/>
        <cfvo type="num" val="0.9"/>
      </iconSet>
    </cfRule>
    <cfRule type="cellIs" dxfId="1551" priority="757" operator="lessThan">
      <formula>0.6</formula>
    </cfRule>
    <cfRule type="cellIs" dxfId="1550" priority="758" operator="between">
      <formula>0.8</formula>
      <formula>0.899999999999999</formula>
    </cfRule>
    <cfRule type="cellIs" dxfId="1549" priority="759" operator="between">
      <formula>0.6</formula>
      <formula>0.8</formula>
    </cfRule>
    <cfRule type="cellIs" dxfId="1548" priority="760" operator="greaterThanOrEqual">
      <formula>0.9</formula>
    </cfRule>
  </conditionalFormatting>
  <conditionalFormatting sqref="AS116">
    <cfRule type="iconSet" priority="751">
      <iconSet iconSet="4Arrows" showValue="0">
        <cfvo type="percent" val="0"/>
        <cfvo type="num" val="0.6"/>
        <cfvo type="num" val="0.8"/>
        <cfvo type="num" val="0.9"/>
      </iconSet>
    </cfRule>
    <cfRule type="cellIs" dxfId="1547" priority="752" operator="lessThan">
      <formula>0.6</formula>
    </cfRule>
    <cfRule type="cellIs" dxfId="1546" priority="753" operator="between">
      <formula>0.8</formula>
      <formula>0.899999999999999</formula>
    </cfRule>
    <cfRule type="cellIs" dxfId="1545" priority="754" operator="between">
      <formula>0.6</formula>
      <formula>0.8</formula>
    </cfRule>
    <cfRule type="cellIs" dxfId="1544" priority="755" operator="greaterThanOrEqual">
      <formula>0.9</formula>
    </cfRule>
  </conditionalFormatting>
  <conditionalFormatting sqref="AW116">
    <cfRule type="iconSet" priority="746">
      <iconSet iconSet="4Arrows" showValue="0">
        <cfvo type="percent" val="0"/>
        <cfvo type="num" val="0.6"/>
        <cfvo type="num" val="0.8"/>
        <cfvo type="num" val="0.9"/>
      </iconSet>
    </cfRule>
    <cfRule type="cellIs" dxfId="1543" priority="747" operator="lessThan">
      <formula>0.6</formula>
    </cfRule>
    <cfRule type="cellIs" dxfId="1542" priority="748" operator="between">
      <formula>0.8</formula>
      <formula>0.899999999999999</formula>
    </cfRule>
    <cfRule type="cellIs" dxfId="1541" priority="749" operator="between">
      <formula>0.6</formula>
      <formula>0.8</formula>
    </cfRule>
    <cfRule type="cellIs" dxfId="1540" priority="750" operator="greaterThanOrEqual">
      <formula>0.9</formula>
    </cfRule>
  </conditionalFormatting>
  <conditionalFormatting sqref="BA116">
    <cfRule type="iconSet" priority="741">
      <iconSet iconSet="4Arrows" showValue="0">
        <cfvo type="percent" val="0"/>
        <cfvo type="num" val="0.6"/>
        <cfvo type="num" val="0.8"/>
        <cfvo type="num" val="0.9"/>
      </iconSet>
    </cfRule>
    <cfRule type="cellIs" dxfId="1539" priority="742" operator="lessThan">
      <formula>0.6</formula>
    </cfRule>
    <cfRule type="cellIs" dxfId="1538" priority="743" operator="between">
      <formula>0.8</formula>
      <formula>0.899999999999999</formula>
    </cfRule>
    <cfRule type="cellIs" dxfId="1537" priority="744" operator="between">
      <formula>0.6</formula>
      <formula>0.8</formula>
    </cfRule>
    <cfRule type="cellIs" dxfId="1536" priority="745" operator="greaterThanOrEqual">
      <formula>0.9</formula>
    </cfRule>
  </conditionalFormatting>
  <conditionalFormatting sqref="AO126">
    <cfRule type="iconSet" priority="736">
      <iconSet iconSet="4Arrows" showValue="0">
        <cfvo type="percent" val="0"/>
        <cfvo type="num" val="0.6"/>
        <cfvo type="num" val="0.8"/>
        <cfvo type="num" val="0.9"/>
      </iconSet>
    </cfRule>
    <cfRule type="cellIs" dxfId="1535" priority="737" operator="lessThan">
      <formula>0.6</formula>
    </cfRule>
    <cfRule type="cellIs" dxfId="1534" priority="738" operator="between">
      <formula>0.8</formula>
      <formula>0.899999999999999</formula>
    </cfRule>
    <cfRule type="cellIs" dxfId="1533" priority="739" operator="between">
      <formula>0.6</formula>
      <formula>0.8</formula>
    </cfRule>
    <cfRule type="cellIs" dxfId="1532" priority="740" operator="greaterThanOrEqual">
      <formula>0.9</formula>
    </cfRule>
  </conditionalFormatting>
  <conditionalFormatting sqref="AS126">
    <cfRule type="iconSet" priority="731">
      <iconSet iconSet="4Arrows" showValue="0">
        <cfvo type="percent" val="0"/>
        <cfvo type="num" val="0.6"/>
        <cfvo type="num" val="0.8"/>
        <cfvo type="num" val="0.9"/>
      </iconSet>
    </cfRule>
    <cfRule type="cellIs" dxfId="1531" priority="732" operator="lessThan">
      <formula>0.6</formula>
    </cfRule>
    <cfRule type="cellIs" dxfId="1530" priority="733" operator="between">
      <formula>0.8</formula>
      <formula>0.899999999999999</formula>
    </cfRule>
    <cfRule type="cellIs" dxfId="1529" priority="734" operator="between">
      <formula>0.6</formula>
      <formula>0.8</formula>
    </cfRule>
    <cfRule type="cellIs" dxfId="1528" priority="735" operator="greaterThanOrEqual">
      <formula>0.9</formula>
    </cfRule>
  </conditionalFormatting>
  <conditionalFormatting sqref="AW126">
    <cfRule type="iconSet" priority="726">
      <iconSet iconSet="4Arrows" showValue="0">
        <cfvo type="percent" val="0"/>
        <cfvo type="num" val="0.6"/>
        <cfvo type="num" val="0.8"/>
        <cfvo type="num" val="0.9"/>
      </iconSet>
    </cfRule>
    <cfRule type="cellIs" dxfId="1527" priority="727" operator="lessThan">
      <formula>0.6</formula>
    </cfRule>
    <cfRule type="cellIs" dxfId="1526" priority="728" operator="between">
      <formula>0.8</formula>
      <formula>0.899999999999999</formula>
    </cfRule>
    <cfRule type="cellIs" dxfId="1525" priority="729" operator="between">
      <formula>0.6</formula>
      <formula>0.8</formula>
    </cfRule>
    <cfRule type="cellIs" dxfId="1524" priority="730" operator="greaterThanOrEqual">
      <formula>0.9</formula>
    </cfRule>
  </conditionalFormatting>
  <conditionalFormatting sqref="BA126">
    <cfRule type="iconSet" priority="721">
      <iconSet iconSet="4Arrows" showValue="0">
        <cfvo type="percent" val="0"/>
        <cfvo type="num" val="0.6"/>
        <cfvo type="num" val="0.8"/>
        <cfvo type="num" val="0.9"/>
      </iconSet>
    </cfRule>
    <cfRule type="cellIs" dxfId="1523" priority="722" operator="lessThan">
      <formula>0.6</formula>
    </cfRule>
    <cfRule type="cellIs" dxfId="1522" priority="723" operator="between">
      <formula>0.8</formula>
      <formula>0.899999999999999</formula>
    </cfRule>
    <cfRule type="cellIs" dxfId="1521" priority="724" operator="between">
      <formula>0.6</formula>
      <formula>0.8</formula>
    </cfRule>
    <cfRule type="cellIs" dxfId="1520" priority="725" operator="greaterThanOrEqual">
      <formula>0.9</formula>
    </cfRule>
  </conditionalFormatting>
  <conditionalFormatting sqref="AF116">
    <cfRule type="iconSet" priority="716">
      <iconSet iconSet="4Arrows" showValue="0">
        <cfvo type="percent" val="0"/>
        <cfvo type="num" val="0.6"/>
        <cfvo type="num" val="0.8"/>
        <cfvo type="num" val="0.9"/>
      </iconSet>
    </cfRule>
    <cfRule type="cellIs" dxfId="1519" priority="717" operator="lessThan">
      <formula>0.6</formula>
    </cfRule>
    <cfRule type="cellIs" dxfId="1518" priority="718" operator="between">
      <formula>0.8</formula>
      <formula>0.899999999999999</formula>
    </cfRule>
    <cfRule type="cellIs" dxfId="1517" priority="719" operator="between">
      <formula>0.6</formula>
      <formula>0.8</formula>
    </cfRule>
    <cfRule type="cellIs" dxfId="1516" priority="720" operator="greaterThanOrEqual">
      <formula>0.9</formula>
    </cfRule>
  </conditionalFormatting>
  <conditionalFormatting sqref="AB116">
    <cfRule type="iconSet" priority="711">
      <iconSet iconSet="4Arrows" showValue="0">
        <cfvo type="percent" val="0"/>
        <cfvo type="num" val="0.6"/>
        <cfvo type="num" val="0.8"/>
        <cfvo type="num" val="0.9"/>
      </iconSet>
    </cfRule>
    <cfRule type="cellIs" dxfId="1515" priority="712" operator="lessThan">
      <formula>0.6</formula>
    </cfRule>
    <cfRule type="cellIs" dxfId="1514" priority="713" operator="between">
      <formula>0.8</formula>
      <formula>0.899999999999999</formula>
    </cfRule>
    <cfRule type="cellIs" dxfId="1513" priority="714" operator="between">
      <formula>0.6</formula>
      <formula>0.8</formula>
    </cfRule>
    <cfRule type="cellIs" dxfId="1512" priority="715" operator="greaterThanOrEqual">
      <formula>0.9</formula>
    </cfRule>
  </conditionalFormatting>
  <conditionalFormatting sqref="AJ116">
    <cfRule type="iconSet" priority="706">
      <iconSet iconSet="4Arrows" showValue="0">
        <cfvo type="percent" val="0"/>
        <cfvo type="num" val="0.6"/>
        <cfvo type="num" val="0.8"/>
        <cfvo type="num" val="0.9"/>
      </iconSet>
    </cfRule>
    <cfRule type="cellIs" dxfId="1511" priority="707" operator="lessThan">
      <formula>0.6</formula>
    </cfRule>
    <cfRule type="cellIs" dxfId="1510" priority="708" operator="between">
      <formula>0.8</formula>
      <formula>0.899999999999999</formula>
    </cfRule>
    <cfRule type="cellIs" dxfId="1509" priority="709" operator="between">
      <formula>0.6</formula>
      <formula>0.8</formula>
    </cfRule>
    <cfRule type="cellIs" dxfId="1508" priority="710" operator="greaterThanOrEqual">
      <formula>0.9</formula>
    </cfRule>
  </conditionalFormatting>
  <conditionalFormatting sqref="AF126">
    <cfRule type="iconSet" priority="701">
      <iconSet iconSet="4Arrows" showValue="0">
        <cfvo type="percent" val="0"/>
        <cfvo type="num" val="0.6"/>
        <cfvo type="num" val="0.8"/>
        <cfvo type="num" val="0.9"/>
      </iconSet>
    </cfRule>
    <cfRule type="cellIs" dxfId="1507" priority="702" operator="lessThan">
      <formula>0.6</formula>
    </cfRule>
    <cfRule type="cellIs" dxfId="1506" priority="703" operator="between">
      <formula>0.8</formula>
      <formula>0.899999999999999</formula>
    </cfRule>
    <cfRule type="cellIs" dxfId="1505" priority="704" operator="between">
      <formula>0.6</formula>
      <formula>0.8</formula>
    </cfRule>
    <cfRule type="cellIs" dxfId="1504" priority="705" operator="greaterThanOrEqual">
      <formula>0.9</formula>
    </cfRule>
  </conditionalFormatting>
  <conditionalFormatting sqref="AB126">
    <cfRule type="iconSet" priority="696">
      <iconSet iconSet="4Arrows" showValue="0">
        <cfvo type="percent" val="0"/>
        <cfvo type="num" val="0.6"/>
        <cfvo type="num" val="0.8"/>
        <cfvo type="num" val="0.9"/>
      </iconSet>
    </cfRule>
    <cfRule type="cellIs" dxfId="1503" priority="697" operator="lessThan">
      <formula>0.6</formula>
    </cfRule>
    <cfRule type="cellIs" dxfId="1502" priority="698" operator="between">
      <formula>0.8</formula>
      <formula>0.899999999999999</formula>
    </cfRule>
    <cfRule type="cellIs" dxfId="1501" priority="699" operator="between">
      <formula>0.6</formula>
      <formula>0.8</formula>
    </cfRule>
    <cfRule type="cellIs" dxfId="1500" priority="700" operator="greaterThanOrEqual">
      <formula>0.9</formula>
    </cfRule>
  </conditionalFormatting>
  <conditionalFormatting sqref="AJ126">
    <cfRule type="iconSet" priority="691">
      <iconSet iconSet="4Arrows" showValue="0">
        <cfvo type="percent" val="0"/>
        <cfvo type="num" val="0.6"/>
        <cfvo type="num" val="0.8"/>
        <cfvo type="num" val="0.9"/>
      </iconSet>
    </cfRule>
    <cfRule type="cellIs" dxfId="1499" priority="692" operator="lessThan">
      <formula>0.6</formula>
    </cfRule>
    <cfRule type="cellIs" dxfId="1498" priority="693" operator="between">
      <formula>0.8</formula>
      <formula>0.899999999999999</formula>
    </cfRule>
    <cfRule type="cellIs" dxfId="1497" priority="694" operator="between">
      <formula>0.6</formula>
      <formula>0.8</formula>
    </cfRule>
    <cfRule type="cellIs" dxfId="1496" priority="695" operator="greaterThanOrEqual">
      <formula>0.9</formula>
    </cfRule>
  </conditionalFormatting>
  <conditionalFormatting sqref="AH39:AH41">
    <cfRule type="iconSet" priority="9896">
      <iconSet iconSet="4Arrows" showValue="0">
        <cfvo type="percent" val="0"/>
        <cfvo type="num" val="0.6"/>
        <cfvo type="num" val="0.8"/>
        <cfvo type="num" val="0.9"/>
      </iconSet>
    </cfRule>
    <cfRule type="cellIs" dxfId="1495" priority="9897" operator="lessThan">
      <formula>0.6</formula>
    </cfRule>
    <cfRule type="cellIs" dxfId="1494" priority="9898" operator="between">
      <formula>0.8</formula>
      <formula>0.899999999999999</formula>
    </cfRule>
    <cfRule type="cellIs" dxfId="1493" priority="9899" operator="between">
      <formula>0.6</formula>
      <formula>0.8</formula>
    </cfRule>
    <cfRule type="cellIs" dxfId="1492" priority="9900" operator="greaterThanOrEqual">
      <formula>0.9</formula>
    </cfRule>
  </conditionalFormatting>
  <conditionalFormatting sqref="Y49:Y54 Y58:Y65 Y68:Y105">
    <cfRule type="iconSet" priority="681">
      <iconSet iconSet="4Arrows" showValue="0">
        <cfvo type="percent" val="0"/>
        <cfvo type="num" val="0.6"/>
        <cfvo type="num" val="0.8"/>
        <cfvo type="num" val="0.9"/>
      </iconSet>
    </cfRule>
    <cfRule type="cellIs" dxfId="1491" priority="682" operator="lessThan">
      <formula>0.6</formula>
    </cfRule>
    <cfRule type="cellIs" dxfId="1490" priority="683" operator="between">
      <formula>0.8</formula>
      <formula>0.899999999999999</formula>
    </cfRule>
    <cfRule type="cellIs" dxfId="1489" priority="684" operator="between">
      <formula>0.6</formula>
      <formula>0.8</formula>
    </cfRule>
    <cfRule type="cellIs" dxfId="1488" priority="685" operator="greaterThanOrEqual">
      <formula>0.9</formula>
    </cfRule>
  </conditionalFormatting>
  <conditionalFormatting sqref="AD49:AD54 AD58:AD65 AD68:AD105">
    <cfRule type="iconSet" priority="686">
      <iconSet iconSet="4Arrows" showValue="0">
        <cfvo type="percent" val="0"/>
        <cfvo type="num" val="0.6"/>
        <cfvo type="num" val="0.8"/>
        <cfvo type="num" val="0.9"/>
      </iconSet>
    </cfRule>
    <cfRule type="cellIs" dxfId="1487" priority="687" operator="lessThan">
      <formula>0.6</formula>
    </cfRule>
    <cfRule type="cellIs" dxfId="1486" priority="688" operator="between">
      <formula>0.8</formula>
      <formula>0.899999999999999</formula>
    </cfRule>
    <cfRule type="cellIs" dxfId="1485" priority="689" operator="between">
      <formula>0.6</formula>
      <formula>0.8</formula>
    </cfRule>
    <cfRule type="cellIs" dxfId="1484" priority="690" operator="greaterThanOrEqual">
      <formula>0.9</formula>
    </cfRule>
  </conditionalFormatting>
  <conditionalFormatting sqref="Y19">
    <cfRule type="iconSet" priority="621">
      <iconSet iconSet="4Arrows" showValue="0">
        <cfvo type="percent" val="0"/>
        <cfvo type="num" val="0.6"/>
        <cfvo type="num" val="0.8"/>
        <cfvo type="num" val="0.9"/>
      </iconSet>
    </cfRule>
    <cfRule type="cellIs" dxfId="1483" priority="622" operator="lessThan">
      <formula>0.6</formula>
    </cfRule>
    <cfRule type="cellIs" dxfId="1482" priority="623" operator="between">
      <formula>0.8</formula>
      <formula>0.899999999999999</formula>
    </cfRule>
    <cfRule type="cellIs" dxfId="1481" priority="624" operator="between">
      <formula>0.6</formula>
      <formula>0.8</formula>
    </cfRule>
    <cfRule type="cellIs" dxfId="1480" priority="625" operator="greaterThanOrEqual">
      <formula>0.9</formula>
    </cfRule>
  </conditionalFormatting>
  <conditionalFormatting sqref="AH42">
    <cfRule type="iconSet" priority="261">
      <iconSet iconSet="4Arrows" showValue="0">
        <cfvo type="percent" val="0"/>
        <cfvo type="num" val="0.6"/>
        <cfvo type="num" val="0.8"/>
        <cfvo type="num" val="0.9"/>
      </iconSet>
    </cfRule>
    <cfRule type="cellIs" dxfId="1479" priority="262" operator="lessThan">
      <formula>0.6</formula>
    </cfRule>
    <cfRule type="cellIs" dxfId="1478" priority="263" operator="between">
      <formula>0.8</formula>
      <formula>0.899999999999999</formula>
    </cfRule>
    <cfRule type="cellIs" dxfId="1477" priority="264" operator="between">
      <formula>0.6</formula>
      <formula>0.8</formula>
    </cfRule>
    <cfRule type="cellIs" dxfId="1476" priority="265" operator="greaterThanOrEqual">
      <formula>0.9</formula>
    </cfRule>
  </conditionalFormatting>
  <conditionalFormatting sqref="AD37:AD38">
    <cfRule type="iconSet" priority="251">
      <iconSet iconSet="4Arrows" showValue="0">
        <cfvo type="percent" val="0"/>
        <cfvo type="num" val="0.6"/>
        <cfvo type="num" val="0.8"/>
        <cfvo type="num" val="0.9"/>
      </iconSet>
    </cfRule>
    <cfRule type="cellIs" dxfId="1475" priority="252" operator="lessThan">
      <formula>0.6</formula>
    </cfRule>
    <cfRule type="cellIs" dxfId="1474" priority="253" operator="between">
      <formula>0.8</formula>
      <formula>0.899999999999999</formula>
    </cfRule>
    <cfRule type="cellIs" dxfId="1473" priority="254" operator="between">
      <formula>0.6</formula>
      <formula>0.8</formula>
    </cfRule>
    <cfRule type="cellIs" dxfId="1472" priority="255" operator="greaterThanOrEqual">
      <formula>0.9</formula>
    </cfRule>
  </conditionalFormatting>
  <conditionalFormatting sqref="AH37:AH38">
    <cfRule type="iconSet" priority="246">
      <iconSet iconSet="4Arrows" showValue="0">
        <cfvo type="percent" val="0"/>
        <cfvo type="num" val="0.6"/>
        <cfvo type="num" val="0.8"/>
        <cfvo type="num" val="0.9"/>
      </iconSet>
    </cfRule>
    <cfRule type="cellIs" dxfId="1471" priority="247" operator="lessThan">
      <formula>0.6</formula>
    </cfRule>
    <cfRule type="cellIs" dxfId="1470" priority="248" operator="between">
      <formula>0.8</formula>
      <formula>0.899999999999999</formula>
    </cfRule>
    <cfRule type="cellIs" dxfId="1469" priority="249" operator="between">
      <formula>0.6</formula>
      <formula>0.8</formula>
    </cfRule>
    <cfRule type="cellIs" dxfId="1468" priority="250" operator="greaterThanOrEqual">
      <formula>0.9</formula>
    </cfRule>
  </conditionalFormatting>
  <conditionalFormatting sqref="AH15 AH17:AH19">
    <cfRule type="iconSet" priority="181">
      <iconSet iconSet="4Arrows" showValue="0">
        <cfvo type="percent" val="0"/>
        <cfvo type="num" val="0.6"/>
        <cfvo type="num" val="0.8"/>
        <cfvo type="num" val="0.9"/>
      </iconSet>
    </cfRule>
    <cfRule type="cellIs" dxfId="1467" priority="182" operator="lessThan">
      <formula>0.6</formula>
    </cfRule>
    <cfRule type="cellIs" dxfId="1466" priority="183" operator="between">
      <formula>0.8</formula>
      <formula>0.899999999999999</formula>
    </cfRule>
    <cfRule type="cellIs" dxfId="1465" priority="184" operator="between">
      <formula>0.6</formula>
      <formula>0.8</formula>
    </cfRule>
    <cfRule type="cellIs" dxfId="1464" priority="185" operator="greaterThanOrEqual">
      <formula>0.9</formula>
    </cfRule>
  </conditionalFormatting>
  <conditionalFormatting sqref="AL15 AL17:AL19">
    <cfRule type="iconSet" priority="176">
      <iconSet iconSet="4Arrows" showValue="0">
        <cfvo type="percent" val="0"/>
        <cfvo type="num" val="0.6"/>
        <cfvo type="num" val="0.8"/>
        <cfvo type="num" val="0.9"/>
      </iconSet>
    </cfRule>
    <cfRule type="cellIs" dxfId="1463" priority="177" operator="lessThan">
      <formula>0.6</formula>
    </cfRule>
    <cfRule type="cellIs" dxfId="1462" priority="178" operator="between">
      <formula>0.8</formula>
      <formula>0.899999999999999</formula>
    </cfRule>
    <cfRule type="cellIs" dxfId="1461" priority="179" operator="between">
      <formula>0.6</formula>
      <formula>0.8</formula>
    </cfRule>
    <cfRule type="cellIs" dxfId="1460" priority="180" operator="greaterThanOrEqual">
      <formula>0.9</formula>
    </cfRule>
  </conditionalFormatting>
  <conditionalFormatting sqref="AP15 AP17:AP19">
    <cfRule type="iconSet" priority="171">
      <iconSet iconSet="4Arrows" showValue="0">
        <cfvo type="percent" val="0"/>
        <cfvo type="num" val="0.6"/>
        <cfvo type="num" val="0.8"/>
        <cfvo type="num" val="0.9"/>
      </iconSet>
    </cfRule>
    <cfRule type="cellIs" dxfId="1459" priority="172" operator="lessThan">
      <formula>0.6</formula>
    </cfRule>
    <cfRule type="cellIs" dxfId="1458" priority="173" operator="between">
      <formula>0.8</formula>
      <formula>0.899999999999999</formula>
    </cfRule>
    <cfRule type="cellIs" dxfId="1457" priority="174" operator="between">
      <formula>0.6</formula>
      <formula>0.8</formula>
    </cfRule>
    <cfRule type="cellIs" dxfId="1456" priority="175" operator="greaterThanOrEqual">
      <formula>0.9</formula>
    </cfRule>
  </conditionalFormatting>
  <conditionalFormatting sqref="AD26">
    <cfRule type="iconSet" priority="166">
      <iconSet iconSet="4Arrows" showValue="0">
        <cfvo type="percent" val="0"/>
        <cfvo type="num" val="0.6"/>
        <cfvo type="num" val="0.8"/>
        <cfvo type="num" val="0.9"/>
      </iconSet>
    </cfRule>
    <cfRule type="cellIs" dxfId="1455" priority="167" operator="lessThan">
      <formula>0.6</formula>
    </cfRule>
    <cfRule type="cellIs" dxfId="1454" priority="168" operator="between">
      <formula>0.8</formula>
      <formula>0.899999999999999</formula>
    </cfRule>
    <cfRule type="cellIs" dxfId="1453" priority="169" operator="between">
      <formula>0.6</formula>
      <formula>0.8</formula>
    </cfRule>
    <cfRule type="cellIs" dxfId="1452" priority="170" operator="greaterThanOrEqual">
      <formula>0.9</formula>
    </cfRule>
  </conditionalFormatting>
  <conditionalFormatting sqref="AH26">
    <cfRule type="iconSet" priority="161">
      <iconSet iconSet="4Arrows" showValue="0">
        <cfvo type="percent" val="0"/>
        <cfvo type="num" val="0.6"/>
        <cfvo type="num" val="0.8"/>
        <cfvo type="num" val="0.9"/>
      </iconSet>
    </cfRule>
    <cfRule type="cellIs" dxfId="1451" priority="162" operator="lessThan">
      <formula>0.6</formula>
    </cfRule>
    <cfRule type="cellIs" dxfId="1450" priority="163" operator="between">
      <formula>0.8</formula>
      <formula>0.899999999999999</formula>
    </cfRule>
    <cfRule type="cellIs" dxfId="1449" priority="164" operator="between">
      <formula>0.6</formula>
      <formula>0.8</formula>
    </cfRule>
    <cfRule type="cellIs" dxfId="1448" priority="165" operator="greaterThanOrEqual">
      <formula>0.9</formula>
    </cfRule>
  </conditionalFormatting>
  <conditionalFormatting sqref="AL26">
    <cfRule type="iconSet" priority="156">
      <iconSet iconSet="4Arrows" showValue="0">
        <cfvo type="percent" val="0"/>
        <cfvo type="num" val="0.6"/>
        <cfvo type="num" val="0.8"/>
        <cfvo type="num" val="0.9"/>
      </iconSet>
    </cfRule>
    <cfRule type="cellIs" dxfId="1447" priority="157" operator="lessThan">
      <formula>0.6</formula>
    </cfRule>
    <cfRule type="cellIs" dxfId="1446" priority="158" operator="between">
      <formula>0.8</formula>
      <formula>0.899999999999999</formula>
    </cfRule>
    <cfRule type="cellIs" dxfId="1445" priority="159" operator="between">
      <formula>0.6</formula>
      <formula>0.8</formula>
    </cfRule>
    <cfRule type="cellIs" dxfId="1444" priority="160" operator="greaterThanOrEqual">
      <formula>0.9</formula>
    </cfRule>
  </conditionalFormatting>
  <conditionalFormatting sqref="AP26">
    <cfRule type="iconSet" priority="151">
      <iconSet iconSet="4Arrows" showValue="0">
        <cfvo type="percent" val="0"/>
        <cfvo type="num" val="0.6"/>
        <cfvo type="num" val="0.8"/>
        <cfvo type="num" val="0.9"/>
      </iconSet>
    </cfRule>
    <cfRule type="cellIs" dxfId="1443" priority="152" operator="lessThan">
      <formula>0.6</formula>
    </cfRule>
    <cfRule type="cellIs" dxfId="1442" priority="153" operator="between">
      <formula>0.8</formula>
      <formula>0.899999999999999</formula>
    </cfRule>
    <cfRule type="cellIs" dxfId="1441" priority="154" operator="between">
      <formula>0.6</formula>
      <formula>0.8</formula>
    </cfRule>
    <cfRule type="cellIs" dxfId="1440" priority="155" operator="greaterThanOrEqual">
      <formula>0.9</formula>
    </cfRule>
  </conditionalFormatting>
  <conditionalFormatting sqref="AD39:AD42">
    <cfRule type="iconSet" priority="146">
      <iconSet iconSet="4Arrows" showValue="0">
        <cfvo type="percent" val="0"/>
        <cfvo type="num" val="0.6"/>
        <cfvo type="num" val="0.8"/>
        <cfvo type="num" val="0.9"/>
      </iconSet>
    </cfRule>
    <cfRule type="cellIs" dxfId="1439" priority="147" operator="lessThan">
      <formula>0.6</formula>
    </cfRule>
    <cfRule type="cellIs" dxfId="1438" priority="148" operator="between">
      <formula>0.8</formula>
      <formula>0.899999999999999</formula>
    </cfRule>
    <cfRule type="cellIs" dxfId="1437" priority="149" operator="between">
      <formula>0.6</formula>
      <formula>0.8</formula>
    </cfRule>
    <cfRule type="cellIs" dxfId="1436" priority="150" operator="greaterThanOrEqual">
      <formula>0.9</formula>
    </cfRule>
  </conditionalFormatting>
  <conditionalFormatting sqref="AL37:AL42">
    <cfRule type="iconSet" priority="141">
      <iconSet iconSet="4Arrows" showValue="0">
        <cfvo type="percent" val="0"/>
        <cfvo type="num" val="0.6"/>
        <cfvo type="num" val="0.8"/>
        <cfvo type="num" val="0.9"/>
      </iconSet>
    </cfRule>
    <cfRule type="cellIs" dxfId="1435" priority="142" operator="lessThan">
      <formula>0.6</formula>
    </cfRule>
    <cfRule type="cellIs" dxfId="1434" priority="143" operator="between">
      <formula>0.8</formula>
      <formula>0.899999999999999</formula>
    </cfRule>
    <cfRule type="cellIs" dxfId="1433" priority="144" operator="between">
      <formula>0.6</formula>
      <formula>0.8</formula>
    </cfRule>
    <cfRule type="cellIs" dxfId="1432" priority="145" operator="greaterThanOrEqual">
      <formula>0.9</formula>
    </cfRule>
  </conditionalFormatting>
  <conditionalFormatting sqref="AP39:AP42">
    <cfRule type="iconSet" priority="136">
      <iconSet iconSet="4Arrows" showValue="0">
        <cfvo type="percent" val="0"/>
        <cfvo type="num" val="0.6"/>
        <cfvo type="num" val="0.8"/>
        <cfvo type="num" val="0.9"/>
      </iconSet>
    </cfRule>
    <cfRule type="cellIs" dxfId="1431" priority="137" operator="lessThan">
      <formula>0.6</formula>
    </cfRule>
    <cfRule type="cellIs" dxfId="1430" priority="138" operator="between">
      <formula>0.8</formula>
      <formula>0.899999999999999</formula>
    </cfRule>
    <cfRule type="cellIs" dxfId="1429" priority="139" operator="between">
      <formula>0.6</formula>
      <formula>0.8</formula>
    </cfRule>
    <cfRule type="cellIs" dxfId="1428" priority="140" operator="greaterThanOrEqual">
      <formula>0.9</formula>
    </cfRule>
  </conditionalFormatting>
  <conditionalFormatting sqref="AH49:AH54 AH58:AH65 AH68:AH105">
    <cfRule type="iconSet" priority="131">
      <iconSet iconSet="4Arrows" showValue="0">
        <cfvo type="percent" val="0"/>
        <cfvo type="num" val="0.6"/>
        <cfvo type="num" val="0.8"/>
        <cfvo type="num" val="0.9"/>
      </iconSet>
    </cfRule>
    <cfRule type="cellIs" dxfId="1427" priority="132" operator="lessThan">
      <formula>0.6</formula>
    </cfRule>
    <cfRule type="cellIs" dxfId="1426" priority="133" operator="between">
      <formula>0.8</formula>
      <formula>0.899999999999999</formula>
    </cfRule>
    <cfRule type="cellIs" dxfId="1425" priority="134" operator="between">
      <formula>0.6</formula>
      <formula>0.8</formula>
    </cfRule>
    <cfRule type="cellIs" dxfId="1424" priority="135" operator="greaterThanOrEqual">
      <formula>0.9</formula>
    </cfRule>
  </conditionalFormatting>
  <conditionalFormatting sqref="AL49:AL54 AL58:AL65 AL68:AL105">
    <cfRule type="iconSet" priority="126">
      <iconSet iconSet="4Arrows" showValue="0">
        <cfvo type="percent" val="0"/>
        <cfvo type="num" val="0.6"/>
        <cfvo type="num" val="0.8"/>
        <cfvo type="num" val="0.9"/>
      </iconSet>
    </cfRule>
    <cfRule type="cellIs" dxfId="1423" priority="127" operator="lessThan">
      <formula>0.6</formula>
    </cfRule>
    <cfRule type="cellIs" dxfId="1422" priority="128" operator="between">
      <formula>0.8</formula>
      <formula>0.899999999999999</formula>
    </cfRule>
    <cfRule type="cellIs" dxfId="1421" priority="129" operator="between">
      <formula>0.6</formula>
      <formula>0.8</formula>
    </cfRule>
    <cfRule type="cellIs" dxfId="1420" priority="130" operator="greaterThanOrEqual">
      <formula>0.9</formula>
    </cfRule>
  </conditionalFormatting>
  <conditionalFormatting sqref="Y37:Y42">
    <cfRule type="iconSet" priority="18149">
      <iconSet iconSet="4Arrows" showValue="0">
        <cfvo type="percent" val="0"/>
        <cfvo type="num" val="0.6"/>
        <cfvo type="num" val="0.8"/>
        <cfvo type="num" val="0.9"/>
      </iconSet>
    </cfRule>
    <cfRule type="cellIs" dxfId="1419" priority="18150" operator="lessThan">
      <formula>0.6</formula>
    </cfRule>
    <cfRule type="cellIs" dxfId="1418" priority="18151" operator="between">
      <formula>0.8</formula>
      <formula>0.899999999999999</formula>
    </cfRule>
    <cfRule type="cellIs" dxfId="1417" priority="18152" operator="between">
      <formula>0.6</formula>
      <formula>0.8</formula>
    </cfRule>
    <cfRule type="cellIs" dxfId="1416" priority="18153" operator="greaterThanOrEqual">
      <formula>0.9</formula>
    </cfRule>
  </conditionalFormatting>
  <conditionalFormatting sqref="AP37:AP38">
    <cfRule type="iconSet" priority="18154">
      <iconSet iconSet="4Arrows" showValue="0">
        <cfvo type="percent" val="0"/>
        <cfvo type="num" val="0.6"/>
        <cfvo type="num" val="0.8"/>
        <cfvo type="num" val="0.9"/>
      </iconSet>
    </cfRule>
    <cfRule type="cellIs" dxfId="1415" priority="18155" operator="lessThan">
      <formula>0.6</formula>
    </cfRule>
    <cfRule type="cellIs" dxfId="1414" priority="18156" operator="between">
      <formula>0.8</formula>
      <formula>0.899999999999999</formula>
    </cfRule>
    <cfRule type="cellIs" dxfId="1413" priority="18157" operator="between">
      <formula>0.6</formula>
      <formula>0.8</formula>
    </cfRule>
    <cfRule type="cellIs" dxfId="1412" priority="18158" operator="greaterThanOrEqual">
      <formula>0.9</formula>
    </cfRule>
  </conditionalFormatting>
  <conditionalFormatting sqref="AP57">
    <cfRule type="iconSet" priority="121">
      <iconSet iconSet="4Arrows" showValue="0">
        <cfvo type="percent" val="0"/>
        <cfvo type="num" val="0.6"/>
        <cfvo type="num" val="0.8"/>
        <cfvo type="num" val="0.9"/>
      </iconSet>
    </cfRule>
    <cfRule type="cellIs" dxfId="1411" priority="122" operator="lessThan">
      <formula>0.6</formula>
    </cfRule>
    <cfRule type="cellIs" dxfId="1410" priority="123" operator="between">
      <formula>0.8</formula>
      <formula>0.899999999999999</formula>
    </cfRule>
    <cfRule type="cellIs" dxfId="1409" priority="124" operator="between">
      <formula>0.6</formula>
      <formula>0.8</formula>
    </cfRule>
    <cfRule type="cellIs" dxfId="1408" priority="125" operator="greaterThanOrEqual">
      <formula>0.9</formula>
    </cfRule>
  </conditionalFormatting>
  <conditionalFormatting sqref="Y57">
    <cfRule type="iconSet" priority="111">
      <iconSet iconSet="4Arrows" showValue="0">
        <cfvo type="percent" val="0"/>
        <cfvo type="num" val="0.6"/>
        <cfvo type="num" val="0.8"/>
        <cfvo type="num" val="0.9"/>
      </iconSet>
    </cfRule>
    <cfRule type="cellIs" dxfId="1407" priority="112" operator="lessThan">
      <formula>0.6</formula>
    </cfRule>
    <cfRule type="cellIs" dxfId="1406" priority="113" operator="between">
      <formula>0.8</formula>
      <formula>0.899999999999999</formula>
    </cfRule>
    <cfRule type="cellIs" dxfId="1405" priority="114" operator="between">
      <formula>0.6</formula>
      <formula>0.8</formula>
    </cfRule>
    <cfRule type="cellIs" dxfId="1404" priority="115" operator="greaterThanOrEqual">
      <formula>0.9</formula>
    </cfRule>
  </conditionalFormatting>
  <conditionalFormatting sqref="AD57">
    <cfRule type="iconSet" priority="116">
      <iconSet iconSet="4Arrows" showValue="0">
        <cfvo type="percent" val="0"/>
        <cfvo type="num" val="0.6"/>
        <cfvo type="num" val="0.8"/>
        <cfvo type="num" val="0.9"/>
      </iconSet>
    </cfRule>
    <cfRule type="cellIs" dxfId="1403" priority="117" operator="lessThan">
      <formula>0.6</formula>
    </cfRule>
    <cfRule type="cellIs" dxfId="1402" priority="118" operator="between">
      <formula>0.8</formula>
      <formula>0.899999999999999</formula>
    </cfRule>
    <cfRule type="cellIs" dxfId="1401" priority="119" operator="between">
      <formula>0.6</formula>
      <formula>0.8</formula>
    </cfRule>
    <cfRule type="cellIs" dxfId="1400" priority="120" operator="greaterThanOrEqual">
      <formula>0.9</formula>
    </cfRule>
  </conditionalFormatting>
  <conditionalFormatting sqref="AH57">
    <cfRule type="iconSet" priority="106">
      <iconSet iconSet="4Arrows" showValue="0">
        <cfvo type="percent" val="0"/>
        <cfvo type="num" val="0.6"/>
        <cfvo type="num" val="0.8"/>
        <cfvo type="num" val="0.9"/>
      </iconSet>
    </cfRule>
    <cfRule type="cellIs" dxfId="1399" priority="107" operator="lessThan">
      <formula>0.6</formula>
    </cfRule>
    <cfRule type="cellIs" dxfId="1398" priority="108" operator="between">
      <formula>0.8</formula>
      <formula>0.899999999999999</formula>
    </cfRule>
    <cfRule type="cellIs" dxfId="1397" priority="109" operator="between">
      <formula>0.6</formula>
      <formula>0.8</formula>
    </cfRule>
    <cfRule type="cellIs" dxfId="1396" priority="110" operator="greaterThanOrEqual">
      <formula>0.9</formula>
    </cfRule>
  </conditionalFormatting>
  <conditionalFormatting sqref="AL57">
    <cfRule type="iconSet" priority="101">
      <iconSet iconSet="4Arrows" showValue="0">
        <cfvo type="percent" val="0"/>
        <cfvo type="num" val="0.6"/>
        <cfvo type="num" val="0.8"/>
        <cfvo type="num" val="0.9"/>
      </iconSet>
    </cfRule>
    <cfRule type="cellIs" dxfId="1395" priority="102" operator="lessThan">
      <formula>0.6</formula>
    </cfRule>
    <cfRule type="cellIs" dxfId="1394" priority="103" operator="between">
      <formula>0.8</formula>
      <formula>0.899999999999999</formula>
    </cfRule>
    <cfRule type="cellIs" dxfId="1393" priority="104" operator="between">
      <formula>0.6</formula>
      <formula>0.8</formula>
    </cfRule>
    <cfRule type="cellIs" dxfId="1392" priority="105" operator="greaterThanOrEqual">
      <formula>0.9</formula>
    </cfRule>
  </conditionalFormatting>
  <conditionalFormatting sqref="AP56">
    <cfRule type="iconSet" priority="96">
      <iconSet iconSet="4Arrows" showValue="0">
        <cfvo type="percent" val="0"/>
        <cfvo type="num" val="0.6"/>
        <cfvo type="num" val="0.8"/>
        <cfvo type="num" val="0.9"/>
      </iconSet>
    </cfRule>
    <cfRule type="cellIs" dxfId="1391" priority="97" operator="lessThan">
      <formula>0.6</formula>
    </cfRule>
    <cfRule type="cellIs" dxfId="1390" priority="98" operator="between">
      <formula>0.8</formula>
      <formula>0.899999999999999</formula>
    </cfRule>
    <cfRule type="cellIs" dxfId="1389" priority="99" operator="between">
      <formula>0.6</formula>
      <formula>0.8</formula>
    </cfRule>
    <cfRule type="cellIs" dxfId="1388" priority="100" operator="greaterThanOrEqual">
      <formula>0.9</formula>
    </cfRule>
  </conditionalFormatting>
  <conditionalFormatting sqref="Y56">
    <cfRule type="iconSet" priority="86">
      <iconSet iconSet="4Arrows" showValue="0">
        <cfvo type="percent" val="0"/>
        <cfvo type="num" val="0.6"/>
        <cfvo type="num" val="0.8"/>
        <cfvo type="num" val="0.9"/>
      </iconSet>
    </cfRule>
    <cfRule type="cellIs" dxfId="1387" priority="87" operator="lessThan">
      <formula>0.6</formula>
    </cfRule>
    <cfRule type="cellIs" dxfId="1386" priority="88" operator="between">
      <formula>0.8</formula>
      <formula>0.899999999999999</formula>
    </cfRule>
    <cfRule type="cellIs" dxfId="1385" priority="89" operator="between">
      <formula>0.6</formula>
      <formula>0.8</formula>
    </cfRule>
    <cfRule type="cellIs" dxfId="1384" priority="90" operator="greaterThanOrEqual">
      <formula>0.9</formula>
    </cfRule>
  </conditionalFormatting>
  <conditionalFormatting sqref="AD56">
    <cfRule type="iconSet" priority="91">
      <iconSet iconSet="4Arrows" showValue="0">
        <cfvo type="percent" val="0"/>
        <cfvo type="num" val="0.6"/>
        <cfvo type="num" val="0.8"/>
        <cfvo type="num" val="0.9"/>
      </iconSet>
    </cfRule>
    <cfRule type="cellIs" dxfId="1383" priority="92" operator="lessThan">
      <formula>0.6</formula>
    </cfRule>
    <cfRule type="cellIs" dxfId="1382" priority="93" operator="between">
      <formula>0.8</formula>
      <formula>0.899999999999999</formula>
    </cfRule>
    <cfRule type="cellIs" dxfId="1381" priority="94" operator="between">
      <formula>0.6</formula>
      <formula>0.8</formula>
    </cfRule>
    <cfRule type="cellIs" dxfId="1380" priority="95" operator="greaterThanOrEqual">
      <formula>0.9</formula>
    </cfRule>
  </conditionalFormatting>
  <conditionalFormatting sqref="AH56">
    <cfRule type="iconSet" priority="81">
      <iconSet iconSet="4Arrows" showValue="0">
        <cfvo type="percent" val="0"/>
        <cfvo type="num" val="0.6"/>
        <cfvo type="num" val="0.8"/>
        <cfvo type="num" val="0.9"/>
      </iconSet>
    </cfRule>
    <cfRule type="cellIs" dxfId="1379" priority="82" operator="lessThan">
      <formula>0.6</formula>
    </cfRule>
    <cfRule type="cellIs" dxfId="1378" priority="83" operator="between">
      <formula>0.8</formula>
      <formula>0.899999999999999</formula>
    </cfRule>
    <cfRule type="cellIs" dxfId="1377" priority="84" operator="between">
      <formula>0.6</formula>
      <formula>0.8</formula>
    </cfRule>
    <cfRule type="cellIs" dxfId="1376" priority="85" operator="greaterThanOrEqual">
      <formula>0.9</formula>
    </cfRule>
  </conditionalFormatting>
  <conditionalFormatting sqref="AL56">
    <cfRule type="iconSet" priority="76">
      <iconSet iconSet="4Arrows" showValue="0">
        <cfvo type="percent" val="0"/>
        <cfvo type="num" val="0.6"/>
        <cfvo type="num" val="0.8"/>
        <cfvo type="num" val="0.9"/>
      </iconSet>
    </cfRule>
    <cfRule type="cellIs" dxfId="1375" priority="77" operator="lessThan">
      <formula>0.6</formula>
    </cfRule>
    <cfRule type="cellIs" dxfId="1374" priority="78" operator="between">
      <formula>0.8</formula>
      <formula>0.899999999999999</formula>
    </cfRule>
    <cfRule type="cellIs" dxfId="1373" priority="79" operator="between">
      <formula>0.6</formula>
      <formula>0.8</formula>
    </cfRule>
    <cfRule type="cellIs" dxfId="1372" priority="80" operator="greaterThanOrEqual">
      <formula>0.9</formula>
    </cfRule>
  </conditionalFormatting>
  <conditionalFormatting sqref="AP55">
    <cfRule type="iconSet" priority="71">
      <iconSet iconSet="4Arrows" showValue="0">
        <cfvo type="percent" val="0"/>
        <cfvo type="num" val="0.6"/>
        <cfvo type="num" val="0.8"/>
        <cfvo type="num" val="0.9"/>
      </iconSet>
    </cfRule>
    <cfRule type="cellIs" dxfId="1371" priority="72" operator="lessThan">
      <formula>0.6</formula>
    </cfRule>
    <cfRule type="cellIs" dxfId="1370" priority="73" operator="between">
      <formula>0.8</formula>
      <formula>0.899999999999999</formula>
    </cfRule>
    <cfRule type="cellIs" dxfId="1369" priority="74" operator="between">
      <formula>0.6</formula>
      <formula>0.8</formula>
    </cfRule>
    <cfRule type="cellIs" dxfId="1368" priority="75" operator="greaterThanOrEqual">
      <formula>0.9</formula>
    </cfRule>
  </conditionalFormatting>
  <conditionalFormatting sqref="Y55">
    <cfRule type="iconSet" priority="61">
      <iconSet iconSet="4Arrows" showValue="0">
        <cfvo type="percent" val="0"/>
        <cfvo type="num" val="0.6"/>
        <cfvo type="num" val="0.8"/>
        <cfvo type="num" val="0.9"/>
      </iconSet>
    </cfRule>
    <cfRule type="cellIs" dxfId="1367" priority="62" operator="lessThan">
      <formula>0.6</formula>
    </cfRule>
    <cfRule type="cellIs" dxfId="1366" priority="63" operator="between">
      <formula>0.8</formula>
      <formula>0.899999999999999</formula>
    </cfRule>
    <cfRule type="cellIs" dxfId="1365" priority="64" operator="between">
      <formula>0.6</formula>
      <formula>0.8</formula>
    </cfRule>
    <cfRule type="cellIs" dxfId="1364" priority="65" operator="greaterThanOrEqual">
      <formula>0.9</formula>
    </cfRule>
  </conditionalFormatting>
  <conditionalFormatting sqref="AD55">
    <cfRule type="iconSet" priority="66">
      <iconSet iconSet="4Arrows" showValue="0">
        <cfvo type="percent" val="0"/>
        <cfvo type="num" val="0.6"/>
        <cfvo type="num" val="0.8"/>
        <cfvo type="num" val="0.9"/>
      </iconSet>
    </cfRule>
    <cfRule type="cellIs" dxfId="1363" priority="67" operator="lessThan">
      <formula>0.6</formula>
    </cfRule>
    <cfRule type="cellIs" dxfId="1362" priority="68" operator="between">
      <formula>0.8</formula>
      <formula>0.899999999999999</formula>
    </cfRule>
    <cfRule type="cellIs" dxfId="1361" priority="69" operator="between">
      <formula>0.6</formula>
      <formula>0.8</formula>
    </cfRule>
    <cfRule type="cellIs" dxfId="1360" priority="70" operator="greaterThanOrEqual">
      <formula>0.9</formula>
    </cfRule>
  </conditionalFormatting>
  <conditionalFormatting sqref="AH55">
    <cfRule type="iconSet" priority="56">
      <iconSet iconSet="4Arrows" showValue="0">
        <cfvo type="percent" val="0"/>
        <cfvo type="num" val="0.6"/>
        <cfvo type="num" val="0.8"/>
        <cfvo type="num" val="0.9"/>
      </iconSet>
    </cfRule>
    <cfRule type="cellIs" dxfId="1359" priority="57" operator="lessThan">
      <formula>0.6</formula>
    </cfRule>
    <cfRule type="cellIs" dxfId="1358" priority="58" operator="between">
      <formula>0.8</formula>
      <formula>0.899999999999999</formula>
    </cfRule>
    <cfRule type="cellIs" dxfId="1357" priority="59" operator="between">
      <formula>0.6</formula>
      <formula>0.8</formula>
    </cfRule>
    <cfRule type="cellIs" dxfId="1356" priority="60" operator="greaterThanOrEqual">
      <formula>0.9</formula>
    </cfRule>
  </conditionalFormatting>
  <conditionalFormatting sqref="AL55">
    <cfRule type="iconSet" priority="51">
      <iconSet iconSet="4Arrows" showValue="0">
        <cfvo type="percent" val="0"/>
        <cfvo type="num" val="0.6"/>
        <cfvo type="num" val="0.8"/>
        <cfvo type="num" val="0.9"/>
      </iconSet>
    </cfRule>
    <cfRule type="cellIs" dxfId="1355" priority="52" operator="lessThan">
      <formula>0.6</formula>
    </cfRule>
    <cfRule type="cellIs" dxfId="1354" priority="53" operator="between">
      <formula>0.8</formula>
      <formula>0.899999999999999</formula>
    </cfRule>
    <cfRule type="cellIs" dxfId="1353" priority="54" operator="between">
      <formula>0.6</formula>
      <formula>0.8</formula>
    </cfRule>
    <cfRule type="cellIs" dxfId="1352" priority="55" operator="greaterThanOrEqual">
      <formula>0.9</formula>
    </cfRule>
  </conditionalFormatting>
  <conditionalFormatting sqref="AP66">
    <cfRule type="iconSet" priority="46">
      <iconSet iconSet="4Arrows" showValue="0">
        <cfvo type="percent" val="0"/>
        <cfvo type="num" val="0.6"/>
        <cfvo type="num" val="0.8"/>
        <cfvo type="num" val="0.9"/>
      </iconSet>
    </cfRule>
    <cfRule type="cellIs" dxfId="1351" priority="47" operator="lessThan">
      <formula>0.6</formula>
    </cfRule>
    <cfRule type="cellIs" dxfId="1350" priority="48" operator="between">
      <formula>0.8</formula>
      <formula>0.899999999999999</formula>
    </cfRule>
    <cfRule type="cellIs" dxfId="1349" priority="49" operator="between">
      <formula>0.6</formula>
      <formula>0.8</formula>
    </cfRule>
    <cfRule type="cellIs" dxfId="1348" priority="50" operator="greaterThanOrEqual">
      <formula>0.9</formula>
    </cfRule>
  </conditionalFormatting>
  <conditionalFormatting sqref="Y66">
    <cfRule type="iconSet" priority="36">
      <iconSet iconSet="4Arrows" showValue="0">
        <cfvo type="percent" val="0"/>
        <cfvo type="num" val="0.6"/>
        <cfvo type="num" val="0.8"/>
        <cfvo type="num" val="0.9"/>
      </iconSet>
    </cfRule>
    <cfRule type="cellIs" dxfId="1347" priority="37" operator="lessThan">
      <formula>0.6</formula>
    </cfRule>
    <cfRule type="cellIs" dxfId="1346" priority="38" operator="between">
      <formula>0.8</formula>
      <formula>0.899999999999999</formula>
    </cfRule>
    <cfRule type="cellIs" dxfId="1345" priority="39" operator="between">
      <formula>0.6</formula>
      <formula>0.8</formula>
    </cfRule>
    <cfRule type="cellIs" dxfId="1344" priority="40" operator="greaterThanOrEqual">
      <formula>0.9</formula>
    </cfRule>
  </conditionalFormatting>
  <conditionalFormatting sqref="AD66">
    <cfRule type="iconSet" priority="41">
      <iconSet iconSet="4Arrows" showValue="0">
        <cfvo type="percent" val="0"/>
        <cfvo type="num" val="0.6"/>
        <cfvo type="num" val="0.8"/>
        <cfvo type="num" val="0.9"/>
      </iconSet>
    </cfRule>
    <cfRule type="cellIs" dxfId="1343" priority="42" operator="lessThan">
      <formula>0.6</formula>
    </cfRule>
    <cfRule type="cellIs" dxfId="1342" priority="43" operator="between">
      <formula>0.8</formula>
      <formula>0.899999999999999</formula>
    </cfRule>
    <cfRule type="cellIs" dxfId="1341" priority="44" operator="between">
      <formula>0.6</formula>
      <formula>0.8</formula>
    </cfRule>
    <cfRule type="cellIs" dxfId="1340" priority="45" operator="greaterThanOrEqual">
      <formula>0.9</formula>
    </cfRule>
  </conditionalFormatting>
  <conditionalFormatting sqref="AH66">
    <cfRule type="iconSet" priority="31">
      <iconSet iconSet="4Arrows" showValue="0">
        <cfvo type="percent" val="0"/>
        <cfvo type="num" val="0.6"/>
        <cfvo type="num" val="0.8"/>
        <cfvo type="num" val="0.9"/>
      </iconSet>
    </cfRule>
    <cfRule type="cellIs" dxfId="1339" priority="32" operator="lessThan">
      <formula>0.6</formula>
    </cfRule>
    <cfRule type="cellIs" dxfId="1338" priority="33" operator="between">
      <formula>0.8</formula>
      <formula>0.899999999999999</formula>
    </cfRule>
    <cfRule type="cellIs" dxfId="1337" priority="34" operator="between">
      <formula>0.6</formula>
      <formula>0.8</formula>
    </cfRule>
    <cfRule type="cellIs" dxfId="1336" priority="35" operator="greaterThanOrEqual">
      <formula>0.9</formula>
    </cfRule>
  </conditionalFormatting>
  <conditionalFormatting sqref="AL66">
    <cfRule type="iconSet" priority="26">
      <iconSet iconSet="4Arrows" showValue="0">
        <cfvo type="percent" val="0"/>
        <cfvo type="num" val="0.6"/>
        <cfvo type="num" val="0.8"/>
        <cfvo type="num" val="0.9"/>
      </iconSet>
    </cfRule>
    <cfRule type="cellIs" dxfId="1335" priority="27" operator="lessThan">
      <formula>0.6</formula>
    </cfRule>
    <cfRule type="cellIs" dxfId="1334" priority="28" operator="between">
      <formula>0.8</formula>
      <formula>0.899999999999999</formula>
    </cfRule>
    <cfRule type="cellIs" dxfId="1333" priority="29" operator="between">
      <formula>0.6</formula>
      <formula>0.8</formula>
    </cfRule>
    <cfRule type="cellIs" dxfId="1332" priority="30" operator="greaterThanOrEqual">
      <formula>0.9</formula>
    </cfRule>
  </conditionalFormatting>
  <conditionalFormatting sqref="AP67">
    <cfRule type="iconSet" priority="21">
      <iconSet iconSet="4Arrows" showValue="0">
        <cfvo type="percent" val="0"/>
        <cfvo type="num" val="0.6"/>
        <cfvo type="num" val="0.8"/>
        <cfvo type="num" val="0.9"/>
      </iconSet>
    </cfRule>
    <cfRule type="cellIs" dxfId="1331" priority="22" operator="lessThan">
      <formula>0.6</formula>
    </cfRule>
    <cfRule type="cellIs" dxfId="1330" priority="23" operator="between">
      <formula>0.8</formula>
      <formula>0.899999999999999</formula>
    </cfRule>
    <cfRule type="cellIs" dxfId="1329" priority="24" operator="between">
      <formula>0.6</formula>
      <formula>0.8</formula>
    </cfRule>
    <cfRule type="cellIs" dxfId="1328" priority="25" operator="greaterThanOrEqual">
      <formula>0.9</formula>
    </cfRule>
  </conditionalFormatting>
  <conditionalFormatting sqref="Y67">
    <cfRule type="iconSet" priority="11">
      <iconSet iconSet="4Arrows" showValue="0">
        <cfvo type="percent" val="0"/>
        <cfvo type="num" val="0.6"/>
        <cfvo type="num" val="0.8"/>
        <cfvo type="num" val="0.9"/>
      </iconSet>
    </cfRule>
    <cfRule type="cellIs" dxfId="1327" priority="12" operator="lessThan">
      <formula>0.6</formula>
    </cfRule>
    <cfRule type="cellIs" dxfId="1326" priority="13" operator="between">
      <formula>0.8</formula>
      <formula>0.899999999999999</formula>
    </cfRule>
    <cfRule type="cellIs" dxfId="1325" priority="14" operator="between">
      <formula>0.6</formula>
      <formula>0.8</formula>
    </cfRule>
    <cfRule type="cellIs" dxfId="1324" priority="15" operator="greaterThanOrEqual">
      <formula>0.9</formula>
    </cfRule>
  </conditionalFormatting>
  <conditionalFormatting sqref="AD67">
    <cfRule type="iconSet" priority="16">
      <iconSet iconSet="4Arrows" showValue="0">
        <cfvo type="percent" val="0"/>
        <cfvo type="num" val="0.6"/>
        <cfvo type="num" val="0.8"/>
        <cfvo type="num" val="0.9"/>
      </iconSet>
    </cfRule>
    <cfRule type="cellIs" dxfId="1323" priority="17" operator="lessThan">
      <formula>0.6</formula>
    </cfRule>
    <cfRule type="cellIs" dxfId="1322" priority="18" operator="between">
      <formula>0.8</formula>
      <formula>0.899999999999999</formula>
    </cfRule>
    <cfRule type="cellIs" dxfId="1321" priority="19" operator="between">
      <formula>0.6</formula>
      <formula>0.8</formula>
    </cfRule>
    <cfRule type="cellIs" dxfId="1320" priority="20" operator="greaterThanOrEqual">
      <formula>0.9</formula>
    </cfRule>
  </conditionalFormatting>
  <conditionalFormatting sqref="AH67">
    <cfRule type="iconSet" priority="6">
      <iconSet iconSet="4Arrows" showValue="0">
        <cfvo type="percent" val="0"/>
        <cfvo type="num" val="0.6"/>
        <cfvo type="num" val="0.8"/>
        <cfvo type="num" val="0.9"/>
      </iconSet>
    </cfRule>
    <cfRule type="cellIs" dxfId="1319" priority="7" operator="lessThan">
      <formula>0.6</formula>
    </cfRule>
    <cfRule type="cellIs" dxfId="1318" priority="8" operator="between">
      <formula>0.8</formula>
      <formula>0.899999999999999</formula>
    </cfRule>
    <cfRule type="cellIs" dxfId="1317" priority="9" operator="between">
      <formula>0.6</formula>
      <formula>0.8</formula>
    </cfRule>
    <cfRule type="cellIs" dxfId="1316" priority="10" operator="greaterThanOrEqual">
      <formula>0.9</formula>
    </cfRule>
  </conditionalFormatting>
  <conditionalFormatting sqref="AL67">
    <cfRule type="iconSet" priority="1">
      <iconSet iconSet="4Arrows" showValue="0">
        <cfvo type="percent" val="0"/>
        <cfvo type="num" val="0.6"/>
        <cfvo type="num" val="0.8"/>
        <cfvo type="num" val="0.9"/>
      </iconSet>
    </cfRule>
    <cfRule type="cellIs" dxfId="1315" priority="2" operator="lessThan">
      <formula>0.6</formula>
    </cfRule>
    <cfRule type="cellIs" dxfId="1314" priority="3" operator="between">
      <formula>0.8</formula>
      <formula>0.899999999999999</formula>
    </cfRule>
    <cfRule type="cellIs" dxfId="1313" priority="4" operator="between">
      <formula>0.6</formula>
      <formula>0.8</formula>
    </cfRule>
    <cfRule type="cellIs" dxfId="1312" priority="5" operator="greaterThanOrEqual">
      <formula>0.9</formula>
    </cfRule>
  </conditionalFormatting>
  <printOptions horizontalCentered="1" verticalCentered="1"/>
  <pageMargins left="0" right="0" top="0" bottom="0" header="0" footer="0"/>
  <pageSetup paperSize="14" scale="12"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IV105"/>
  <sheetViews>
    <sheetView topLeftCell="C77" zoomScale="17" zoomScaleNormal="17" workbookViewId="0">
      <selection activeCell="P45" sqref="P45:R45"/>
    </sheetView>
  </sheetViews>
  <sheetFormatPr baseColWidth="10" defaultColWidth="15.42578125" defaultRowHeight="12.75" x14ac:dyDescent="0.25"/>
  <cols>
    <col min="1" max="1" width="64.28515625" style="46" customWidth="1"/>
    <col min="2" max="2" width="60.28515625" style="46" customWidth="1"/>
    <col min="3" max="3" width="69.7109375" style="46" customWidth="1"/>
    <col min="4" max="4" width="73.42578125" style="46" customWidth="1"/>
    <col min="5" max="5" width="89.42578125" style="46" customWidth="1"/>
    <col min="6" max="8" width="63.28515625" style="46" customWidth="1"/>
    <col min="9" max="9" width="93.7109375" style="46" customWidth="1"/>
    <col min="10" max="10" width="116" style="46" customWidth="1"/>
    <col min="11" max="11" width="59.7109375" style="46" customWidth="1"/>
    <col min="12" max="13" width="60" style="46" customWidth="1"/>
    <col min="14" max="14" width="68.7109375" style="46" customWidth="1"/>
    <col min="15" max="15" width="96.7109375" style="46" customWidth="1"/>
    <col min="16" max="16" width="51.42578125" style="46" customWidth="1"/>
    <col min="17" max="18" width="35.42578125" style="46" customWidth="1"/>
    <col min="19" max="19" width="35.42578125" style="56" customWidth="1"/>
    <col min="20" max="20" width="41.140625" style="46" customWidth="1"/>
    <col min="21" max="21" width="35.42578125" style="46" customWidth="1"/>
    <col min="22" max="23" width="35.42578125" style="45" customWidth="1"/>
    <col min="24" max="36" width="35.42578125" style="46" customWidth="1"/>
    <col min="37" max="37" width="35.28515625" style="46" customWidth="1"/>
    <col min="38" max="53" width="34.42578125" style="46" customWidth="1"/>
    <col min="54" max="218" width="11.42578125" style="46" customWidth="1"/>
    <col min="219" max="220" width="21.28515625" style="46" customWidth="1"/>
    <col min="221" max="221" width="37.140625" style="46" customWidth="1"/>
    <col min="222" max="222" width="49.28515625" style="46" customWidth="1"/>
    <col min="223" max="223" width="18.42578125" style="46" customWidth="1"/>
    <col min="224" max="224" width="62.28515625" style="46" customWidth="1"/>
    <col min="225" max="225" width="21.7109375" style="46" customWidth="1"/>
    <col min="226" max="226" width="18.42578125" style="46" customWidth="1"/>
    <col min="227" max="227" width="63" style="46" customWidth="1"/>
    <col min="228" max="228" width="22.28515625" style="46" customWidth="1"/>
    <col min="229" max="229" width="21" style="46" customWidth="1"/>
    <col min="230" max="233" width="15.85546875" style="46" customWidth="1"/>
    <col min="234" max="234" width="26.140625" style="46" customWidth="1"/>
    <col min="235" max="246" width="10.7109375" style="46" customWidth="1"/>
    <col min="247" max="254" width="0" style="46" hidden="1" customWidth="1"/>
    <col min="255" max="16384" width="15.42578125" style="46"/>
  </cols>
  <sheetData>
    <row r="1" spans="1:21" ht="69.75" customHeight="1" x14ac:dyDescent="0.25">
      <c r="B1" s="55"/>
      <c r="C1" s="55" t="s">
        <v>139</v>
      </c>
      <c r="D1" s="59"/>
      <c r="E1" s="59"/>
      <c r="F1" s="59"/>
      <c r="G1" s="59"/>
      <c r="H1" s="59"/>
      <c r="I1" s="59"/>
      <c r="J1" s="59"/>
      <c r="K1" s="59"/>
      <c r="L1" s="59"/>
      <c r="M1" s="59"/>
      <c r="N1" s="59"/>
      <c r="O1" s="59"/>
      <c r="P1" s="59"/>
      <c r="Q1" s="59"/>
      <c r="R1" s="59"/>
      <c r="S1" s="82"/>
      <c r="T1" s="59"/>
      <c r="U1" s="59"/>
    </row>
    <row r="2" spans="1:21" ht="69.75" customHeight="1" x14ac:dyDescent="0.25">
      <c r="B2" s="55"/>
      <c r="C2" s="55" t="s">
        <v>140</v>
      </c>
      <c r="D2" s="55"/>
      <c r="E2" s="55"/>
      <c r="F2" s="55"/>
      <c r="G2" s="55"/>
      <c r="H2" s="55"/>
      <c r="I2" s="55"/>
      <c r="J2" s="55"/>
      <c r="K2" s="55"/>
      <c r="L2" s="55"/>
      <c r="M2" s="55"/>
      <c r="N2" s="55"/>
      <c r="O2" s="55"/>
      <c r="P2" s="55"/>
      <c r="Q2" s="55"/>
      <c r="R2" s="55"/>
      <c r="S2" s="82"/>
      <c r="T2" s="55"/>
      <c r="U2" s="55"/>
    </row>
    <row r="3" spans="1:21"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21" ht="114.75" customHeight="1" x14ac:dyDescent="0.25">
      <c r="B4" s="60"/>
      <c r="C4" s="60" t="s">
        <v>1282</v>
      </c>
      <c r="D4" s="60"/>
      <c r="E4" s="60"/>
      <c r="F4" s="60"/>
      <c r="G4" s="60"/>
      <c r="H4" s="60"/>
      <c r="I4" s="60"/>
      <c r="J4" s="60"/>
      <c r="K4" s="60"/>
      <c r="L4" s="60"/>
      <c r="M4" s="60"/>
      <c r="N4" s="60"/>
      <c r="O4" s="60"/>
      <c r="P4" s="60"/>
      <c r="Q4" s="60"/>
      <c r="R4" s="60"/>
      <c r="S4" s="83"/>
      <c r="T4" s="60"/>
      <c r="U4" s="60"/>
    </row>
    <row r="5" spans="1:21"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21" ht="135.75" customHeight="1" x14ac:dyDescent="0.25">
      <c r="A6" s="685" t="s">
        <v>621</v>
      </c>
      <c r="B6" s="685"/>
      <c r="C6" s="687" t="s">
        <v>440</v>
      </c>
      <c r="D6" s="687"/>
      <c r="E6" s="687"/>
      <c r="F6" s="687"/>
      <c r="G6" s="687"/>
      <c r="H6" s="687"/>
      <c r="I6" s="687"/>
      <c r="J6" s="687"/>
      <c r="K6" s="687"/>
      <c r="L6" s="687"/>
      <c r="M6" s="687"/>
      <c r="N6" s="687"/>
      <c r="O6" s="687"/>
      <c r="P6" s="687"/>
      <c r="Q6" s="687"/>
      <c r="R6" s="687"/>
      <c r="S6" s="687"/>
      <c r="T6" s="687"/>
      <c r="U6" s="687"/>
    </row>
    <row r="7" spans="1:21" ht="13.5" customHeight="1" thickBot="1" x14ac:dyDescent="0.3">
      <c r="A7" s="65"/>
      <c r="B7" s="65"/>
      <c r="C7" s="66"/>
      <c r="D7" s="25"/>
      <c r="E7" s="58"/>
      <c r="F7" s="58"/>
      <c r="G7" s="58"/>
      <c r="H7" s="58"/>
      <c r="I7" s="1"/>
      <c r="J7" s="1"/>
      <c r="K7" s="1"/>
      <c r="L7" s="1"/>
      <c r="M7" s="1"/>
      <c r="N7" s="1"/>
      <c r="O7" s="1"/>
      <c r="P7" s="1"/>
      <c r="Q7" s="1"/>
      <c r="R7" s="1"/>
      <c r="S7" s="1"/>
      <c r="T7" s="1"/>
      <c r="U7" s="1"/>
    </row>
    <row r="8" spans="1:21" ht="263.25" customHeight="1" thickTop="1" x14ac:dyDescent="0.25">
      <c r="A8" s="832" t="s">
        <v>593</v>
      </c>
      <c r="B8" s="832"/>
      <c r="C8" s="1052" t="s">
        <v>631</v>
      </c>
      <c r="D8" s="1053"/>
      <c r="E8" s="1053"/>
      <c r="F8" s="1053"/>
      <c r="G8" s="1053"/>
      <c r="H8" s="1053"/>
      <c r="I8" s="1053"/>
      <c r="J8" s="1053"/>
      <c r="K8" s="1053"/>
      <c r="L8" s="1053"/>
      <c r="M8" s="1053"/>
      <c r="N8" s="1053"/>
      <c r="O8" s="1053"/>
      <c r="P8" s="1053"/>
      <c r="Q8" s="1053"/>
      <c r="R8" s="1053"/>
      <c r="S8" s="1053"/>
      <c r="T8" s="1053"/>
      <c r="U8" s="1054"/>
    </row>
    <row r="9" spans="1:21" ht="267" customHeight="1" x14ac:dyDescent="0.25">
      <c r="A9" s="67"/>
      <c r="B9" s="67"/>
      <c r="C9" s="1047" t="s">
        <v>623</v>
      </c>
      <c r="D9" s="1048"/>
      <c r="E9" s="1048"/>
      <c r="F9" s="1048"/>
      <c r="G9" s="1048"/>
      <c r="H9" s="1048"/>
      <c r="I9" s="1048"/>
      <c r="J9" s="1048"/>
      <c r="K9" s="1048"/>
      <c r="L9" s="1048"/>
      <c r="M9" s="1048"/>
      <c r="N9" s="1048"/>
      <c r="O9" s="1048"/>
      <c r="P9" s="1048"/>
      <c r="Q9" s="1048"/>
      <c r="R9" s="1048"/>
      <c r="S9" s="1048"/>
      <c r="T9" s="1048"/>
      <c r="U9" s="1049"/>
    </row>
    <row r="10" spans="1:21" ht="409.5" customHeight="1" x14ac:dyDescent="0.25">
      <c r="A10" s="67"/>
      <c r="B10" s="67"/>
      <c r="C10" s="1050" t="s">
        <v>632</v>
      </c>
      <c r="D10" s="756"/>
      <c r="E10" s="756"/>
      <c r="F10" s="756"/>
      <c r="G10" s="756"/>
      <c r="H10" s="756"/>
      <c r="I10" s="756"/>
      <c r="J10" s="756"/>
      <c r="K10" s="756"/>
      <c r="L10" s="756"/>
      <c r="M10" s="756"/>
      <c r="N10" s="756"/>
      <c r="O10" s="756"/>
      <c r="P10" s="756"/>
      <c r="Q10" s="756"/>
      <c r="R10" s="756"/>
      <c r="S10" s="756"/>
      <c r="T10" s="756"/>
      <c r="U10" s="1051"/>
    </row>
    <row r="11" spans="1:21" ht="201" customHeight="1" x14ac:dyDescent="0.25">
      <c r="A11" s="67"/>
      <c r="B11" s="67"/>
      <c r="C11" s="1047" t="s">
        <v>633</v>
      </c>
      <c r="D11" s="1048"/>
      <c r="E11" s="1048"/>
      <c r="F11" s="1048"/>
      <c r="G11" s="1048"/>
      <c r="H11" s="1048"/>
      <c r="I11" s="1048"/>
      <c r="J11" s="1048"/>
      <c r="K11" s="1048"/>
      <c r="L11" s="1048"/>
      <c r="M11" s="1048"/>
      <c r="N11" s="1048"/>
      <c r="O11" s="1048"/>
      <c r="P11" s="1048"/>
      <c r="Q11" s="1048"/>
      <c r="R11" s="1048"/>
      <c r="S11" s="1048"/>
      <c r="T11" s="1048"/>
      <c r="U11" s="1049"/>
    </row>
    <row r="12" spans="1:21" ht="275.25" customHeight="1" x14ac:dyDescent="0.25">
      <c r="A12" s="67"/>
      <c r="B12" s="67"/>
      <c r="C12" s="1047" t="s">
        <v>622</v>
      </c>
      <c r="D12" s="1048"/>
      <c r="E12" s="1048"/>
      <c r="F12" s="1048"/>
      <c r="G12" s="1048"/>
      <c r="H12" s="1048"/>
      <c r="I12" s="1048"/>
      <c r="J12" s="1048"/>
      <c r="K12" s="1048"/>
      <c r="L12" s="1048"/>
      <c r="M12" s="1048"/>
      <c r="N12" s="1048"/>
      <c r="O12" s="1048"/>
      <c r="P12" s="1048"/>
      <c r="Q12" s="1048"/>
      <c r="R12" s="1048"/>
      <c r="S12" s="1048"/>
      <c r="T12" s="1048"/>
      <c r="U12" s="1049"/>
    </row>
    <row r="13" spans="1:21" ht="375.75" customHeight="1" x14ac:dyDescent="0.25">
      <c r="A13" s="67"/>
      <c r="B13" s="67"/>
      <c r="C13" s="1027" t="s">
        <v>634</v>
      </c>
      <c r="D13" s="1028"/>
      <c r="E13" s="1028"/>
      <c r="F13" s="1028"/>
      <c r="G13" s="1028"/>
      <c r="H13" s="1028"/>
      <c r="I13" s="1028"/>
      <c r="J13" s="1028"/>
      <c r="K13" s="1028"/>
      <c r="L13" s="1028"/>
      <c r="M13" s="1028"/>
      <c r="N13" s="1028"/>
      <c r="O13" s="1028"/>
      <c r="P13" s="1028"/>
      <c r="Q13" s="1028"/>
      <c r="R13" s="1028"/>
      <c r="S13" s="1028"/>
      <c r="T13" s="1028"/>
      <c r="U13" s="1029"/>
    </row>
    <row r="14" spans="1:21" ht="408.75" customHeight="1" thickBot="1" x14ac:dyDescent="0.3">
      <c r="A14" s="67"/>
      <c r="B14" s="67"/>
      <c r="C14" s="1055" t="s">
        <v>630</v>
      </c>
      <c r="D14" s="1056"/>
      <c r="E14" s="1056"/>
      <c r="F14" s="1056"/>
      <c r="G14" s="1056"/>
      <c r="H14" s="1056"/>
      <c r="I14" s="1056"/>
      <c r="J14" s="1056"/>
      <c r="K14" s="1056"/>
      <c r="L14" s="1056"/>
      <c r="M14" s="1056"/>
      <c r="N14" s="1056"/>
      <c r="O14" s="1056"/>
      <c r="P14" s="1056"/>
      <c r="Q14" s="1056"/>
      <c r="R14" s="1056"/>
      <c r="S14" s="1056"/>
      <c r="T14" s="1056"/>
      <c r="U14" s="1057"/>
    </row>
    <row r="15" spans="1:21" ht="18.75" customHeight="1" thickTop="1" x14ac:dyDescent="0.25">
      <c r="A15" s="67"/>
      <c r="B15" s="67"/>
      <c r="C15" s="67"/>
      <c r="D15" s="48"/>
      <c r="E15" s="57"/>
      <c r="F15" s="57"/>
      <c r="G15" s="57"/>
      <c r="H15" s="57"/>
      <c r="I15" s="63"/>
      <c r="J15" s="57"/>
      <c r="K15" s="57"/>
      <c r="L15" s="57"/>
      <c r="M15" s="57"/>
      <c r="N15" s="57"/>
      <c r="O15" s="57"/>
      <c r="P15" s="57"/>
      <c r="Q15" s="57"/>
      <c r="R15" s="57"/>
      <c r="S15" s="57"/>
      <c r="T15" s="57"/>
      <c r="U15" s="57"/>
    </row>
    <row r="16" spans="1:21" ht="21.75" customHeight="1" x14ac:dyDescent="0.25">
      <c r="A16" s="2"/>
      <c r="B16" s="2"/>
      <c r="C16" s="2"/>
      <c r="D16" s="2"/>
      <c r="E16" s="14"/>
      <c r="F16" s="14"/>
      <c r="G16" s="14"/>
      <c r="H16" s="14"/>
      <c r="I16" s="14"/>
      <c r="J16" s="14"/>
      <c r="K16" s="14"/>
      <c r="L16" s="14"/>
      <c r="M16" s="14"/>
      <c r="N16" s="14"/>
      <c r="O16" s="14"/>
      <c r="P16" s="14"/>
      <c r="Q16" s="14"/>
      <c r="R16" s="14"/>
      <c r="S16" s="84"/>
      <c r="T16" s="14"/>
      <c r="U16" s="14"/>
    </row>
    <row r="17" spans="1:44" ht="95.25" customHeight="1" x14ac:dyDescent="0.25">
      <c r="A17" s="711" t="s">
        <v>592</v>
      </c>
      <c r="B17" s="711"/>
      <c r="C17" s="711"/>
      <c r="D17" s="711"/>
      <c r="E17" s="711"/>
      <c r="F17" s="711"/>
      <c r="G17" s="711"/>
      <c r="H17" s="711"/>
      <c r="I17" s="711"/>
      <c r="J17" s="711"/>
      <c r="K17" s="711"/>
      <c r="L17" s="711"/>
      <c r="M17" s="711"/>
      <c r="N17" s="711"/>
      <c r="O17" s="711"/>
      <c r="P17" s="711"/>
      <c r="Q17" s="711"/>
      <c r="R17" s="711"/>
      <c r="S17" s="711"/>
      <c r="T17" s="711"/>
      <c r="U17" s="711"/>
      <c r="V17" s="711"/>
      <c r="W17" s="711"/>
      <c r="X17" s="711"/>
      <c r="Y17" s="711"/>
      <c r="AA17" s="644" t="s">
        <v>1283</v>
      </c>
      <c r="AB17" s="645"/>
      <c r="AC17" s="645"/>
      <c r="AD17" s="645"/>
      <c r="AE17" s="645"/>
      <c r="AF17" s="645"/>
      <c r="AG17" s="645"/>
      <c r="AH17" s="645"/>
      <c r="AI17" s="645"/>
      <c r="AJ17" s="645"/>
      <c r="AK17" s="645"/>
      <c r="AL17" s="645"/>
      <c r="AM17" s="645"/>
      <c r="AN17" s="645"/>
      <c r="AO17" s="645"/>
      <c r="AP17" s="646"/>
    </row>
    <row r="18" spans="1:44" ht="21" customHeight="1" x14ac:dyDescent="0.25">
      <c r="A18" s="3"/>
      <c r="B18" s="3"/>
      <c r="C18" s="3"/>
      <c r="D18" s="3"/>
      <c r="E18" s="3"/>
      <c r="F18" s="3"/>
      <c r="G18" s="3"/>
      <c r="H18" s="3"/>
      <c r="I18" s="3"/>
      <c r="J18" s="3"/>
      <c r="K18" s="3"/>
      <c r="L18" s="3"/>
      <c r="M18" s="3"/>
      <c r="N18" s="3"/>
      <c r="O18" s="3"/>
      <c r="P18" s="3"/>
      <c r="Q18" s="3"/>
      <c r="R18" s="3"/>
      <c r="S18" s="3"/>
      <c r="T18" s="4"/>
      <c r="U18" s="4"/>
      <c r="X18" s="45"/>
      <c r="Y18" s="45"/>
    </row>
    <row r="19" spans="1:44" s="62" customFormat="1" ht="99" customHeight="1" x14ac:dyDescent="0.25">
      <c r="A19" s="715" t="s">
        <v>1</v>
      </c>
      <c r="B19" s="715"/>
      <c r="C19" s="715"/>
      <c r="D19" s="715" t="s">
        <v>2</v>
      </c>
      <c r="E19" s="715"/>
      <c r="F19" s="715" t="s">
        <v>3</v>
      </c>
      <c r="G19" s="715"/>
      <c r="H19" s="715"/>
      <c r="I19" s="715" t="s">
        <v>4</v>
      </c>
      <c r="J19" s="716" t="s">
        <v>5</v>
      </c>
      <c r="K19" s="717"/>
      <c r="L19" s="717"/>
      <c r="M19" s="717"/>
      <c r="N19" s="717"/>
      <c r="O19" s="718"/>
      <c r="P19" s="691" t="s">
        <v>6</v>
      </c>
      <c r="Q19" s="691"/>
      <c r="R19" s="691"/>
      <c r="S19" s="691"/>
      <c r="T19" s="740" t="s">
        <v>7</v>
      </c>
      <c r="U19" s="679" t="s">
        <v>8</v>
      </c>
      <c r="V19" s="619">
        <v>2020</v>
      </c>
      <c r="W19" s="619"/>
      <c r="X19" s="619"/>
      <c r="Y19" s="619"/>
      <c r="AA19" s="590" t="s">
        <v>1284</v>
      </c>
      <c r="AB19" s="590"/>
      <c r="AC19" s="590"/>
      <c r="AD19" s="590"/>
      <c r="AE19" s="590" t="s">
        <v>1285</v>
      </c>
      <c r="AF19" s="590"/>
      <c r="AG19" s="590"/>
      <c r="AH19" s="590"/>
      <c r="AI19" s="590" t="s">
        <v>1286</v>
      </c>
      <c r="AJ19" s="590"/>
      <c r="AK19" s="590"/>
      <c r="AL19" s="590"/>
      <c r="AM19" s="590" t="s">
        <v>1287</v>
      </c>
      <c r="AN19" s="590"/>
      <c r="AO19" s="590"/>
      <c r="AP19" s="590"/>
    </row>
    <row r="20" spans="1:44" s="62" customFormat="1" ht="99" customHeight="1" x14ac:dyDescent="0.25">
      <c r="A20" s="715"/>
      <c r="B20" s="715"/>
      <c r="C20" s="715"/>
      <c r="D20" s="715"/>
      <c r="E20" s="715"/>
      <c r="F20" s="715"/>
      <c r="G20" s="715"/>
      <c r="H20" s="715"/>
      <c r="I20" s="715"/>
      <c r="J20" s="719"/>
      <c r="K20" s="720"/>
      <c r="L20" s="720"/>
      <c r="M20" s="720"/>
      <c r="N20" s="720"/>
      <c r="O20" s="721"/>
      <c r="P20" s="691"/>
      <c r="Q20" s="691"/>
      <c r="R20" s="691"/>
      <c r="S20" s="691"/>
      <c r="T20" s="741"/>
      <c r="U20" s="679"/>
      <c r="V20" s="164" t="s">
        <v>11</v>
      </c>
      <c r="W20" s="164" t="s">
        <v>12</v>
      </c>
      <c r="X20" s="165" t="s">
        <v>9</v>
      </c>
      <c r="Y20" s="166" t="s">
        <v>10</v>
      </c>
      <c r="AA20" s="201" t="s">
        <v>13</v>
      </c>
      <c r="AB20" s="201" t="s">
        <v>14</v>
      </c>
      <c r="AC20" s="165" t="s">
        <v>9</v>
      </c>
      <c r="AD20" s="166" t="s">
        <v>10</v>
      </c>
      <c r="AE20" s="201" t="s">
        <v>13</v>
      </c>
      <c r="AF20" s="201" t="s">
        <v>14</v>
      </c>
      <c r="AG20" s="165" t="s">
        <v>9</v>
      </c>
      <c r="AH20" s="166" t="s">
        <v>10</v>
      </c>
      <c r="AI20" s="201" t="s">
        <v>13</v>
      </c>
      <c r="AJ20" s="201" t="s">
        <v>14</v>
      </c>
      <c r="AK20" s="165" t="s">
        <v>9</v>
      </c>
      <c r="AL20" s="166" t="s">
        <v>10</v>
      </c>
      <c r="AM20" s="201" t="s">
        <v>13</v>
      </c>
      <c r="AN20" s="201" t="s">
        <v>14</v>
      </c>
      <c r="AO20" s="165" t="s">
        <v>9</v>
      </c>
      <c r="AP20" s="166" t="s">
        <v>10</v>
      </c>
    </row>
    <row r="21" spans="1:44" ht="145.5" customHeight="1" x14ac:dyDescent="0.25">
      <c r="A21" s="723" t="s">
        <v>301</v>
      </c>
      <c r="B21" s="723"/>
      <c r="C21" s="723"/>
      <c r="D21" s="723" t="s">
        <v>302</v>
      </c>
      <c r="E21" s="723"/>
      <c r="F21" s="723" t="s">
        <v>439</v>
      </c>
      <c r="G21" s="723"/>
      <c r="H21" s="723"/>
      <c r="I21" s="118" t="s">
        <v>50</v>
      </c>
      <c r="J21" s="727" t="s">
        <v>438</v>
      </c>
      <c r="K21" s="728"/>
      <c r="L21" s="728"/>
      <c r="M21" s="728"/>
      <c r="N21" s="728"/>
      <c r="O21" s="729"/>
      <c r="P21" s="616" t="s">
        <v>437</v>
      </c>
      <c r="Q21" s="617"/>
      <c r="R21" s="617"/>
      <c r="S21" s="618"/>
      <c r="T21" s="79" t="s">
        <v>52</v>
      </c>
      <c r="U21" s="131">
        <v>7.2800000000000004E-2</v>
      </c>
      <c r="V21" s="349">
        <f>U21</f>
        <v>7.2800000000000004E-2</v>
      </c>
      <c r="W21" s="171"/>
      <c r="X21" s="356">
        <f>W21/V21</f>
        <v>0</v>
      </c>
      <c r="Y21" s="42">
        <f>X21</f>
        <v>0</v>
      </c>
      <c r="AA21" s="358"/>
      <c r="AB21" s="358"/>
      <c r="AC21" s="356" t="e">
        <f>AB21/AA21</f>
        <v>#DIV/0!</v>
      </c>
      <c r="AD21" s="42" t="e">
        <f>AC21</f>
        <v>#DIV/0!</v>
      </c>
      <c r="AE21" s="357">
        <f>+V21</f>
        <v>7.2800000000000004E-2</v>
      </c>
      <c r="AF21" s="358"/>
      <c r="AG21" s="356">
        <f>AF21/AE21</f>
        <v>0</v>
      </c>
      <c r="AH21" s="42">
        <f>AG21</f>
        <v>0</v>
      </c>
      <c r="AI21" s="358"/>
      <c r="AJ21" s="358"/>
      <c r="AK21" s="356" t="e">
        <f>AJ21/AI21</f>
        <v>#DIV/0!</v>
      </c>
      <c r="AL21" s="42" t="e">
        <f>AK21</f>
        <v>#DIV/0!</v>
      </c>
      <c r="AM21" s="357"/>
      <c r="AN21" s="182"/>
      <c r="AO21" s="255" t="e">
        <f>+AN21/AM21</f>
        <v>#DIV/0!</v>
      </c>
      <c r="AP21" s="42" t="e">
        <f>AO21</f>
        <v>#DIV/0!</v>
      </c>
      <c r="AR21" s="63" t="s">
        <v>779</v>
      </c>
    </row>
    <row r="22" spans="1:44" ht="206.25" customHeight="1" x14ac:dyDescent="0.25">
      <c r="A22" s="723"/>
      <c r="B22" s="723"/>
      <c r="C22" s="723"/>
      <c r="D22" s="723"/>
      <c r="E22" s="723"/>
      <c r="F22" s="723"/>
      <c r="G22" s="723"/>
      <c r="H22" s="723"/>
      <c r="I22" s="875" t="s">
        <v>13</v>
      </c>
      <c r="J22" s="723" t="s">
        <v>436</v>
      </c>
      <c r="K22" s="723"/>
      <c r="L22" s="723"/>
      <c r="M22" s="723"/>
      <c r="N22" s="723"/>
      <c r="O22" s="723"/>
      <c r="P22" s="826" t="s">
        <v>435</v>
      </c>
      <c r="Q22" s="826"/>
      <c r="R22" s="826"/>
      <c r="S22" s="826"/>
      <c r="T22" s="80" t="s">
        <v>110</v>
      </c>
      <c r="U22" s="378">
        <v>1</v>
      </c>
      <c r="V22" s="182">
        <v>0.05</v>
      </c>
      <c r="W22" s="182"/>
      <c r="X22" s="356">
        <f>W22/V22</f>
        <v>0</v>
      </c>
      <c r="Y22" s="42">
        <f>X22</f>
        <v>0</v>
      </c>
      <c r="AA22" s="182"/>
      <c r="AB22" s="182"/>
      <c r="AC22" s="356" t="e">
        <f>AB22/AA22</f>
        <v>#DIV/0!</v>
      </c>
      <c r="AD22" s="42" t="e">
        <f>AC22</f>
        <v>#DIV/0!</v>
      </c>
      <c r="AE22" s="374">
        <f>+V22</f>
        <v>0.05</v>
      </c>
      <c r="AF22" s="358"/>
      <c r="AG22" s="356">
        <f>AF22/AE22</f>
        <v>0</v>
      </c>
      <c r="AH22" s="42">
        <f>AG22</f>
        <v>0</v>
      </c>
      <c r="AI22" s="358"/>
      <c r="AJ22" s="358"/>
      <c r="AK22" s="356" t="e">
        <f>AJ22/AI22</f>
        <v>#DIV/0!</v>
      </c>
      <c r="AL22" s="42" t="e">
        <f>AK22</f>
        <v>#DIV/0!</v>
      </c>
      <c r="AM22" s="357"/>
      <c r="AN22" s="182"/>
      <c r="AO22" s="255" t="e">
        <f>+AN22/AM22</f>
        <v>#DIV/0!</v>
      </c>
      <c r="AP22" s="42" t="e">
        <f>AO22</f>
        <v>#DIV/0!</v>
      </c>
    </row>
    <row r="23" spans="1:44" ht="215.25" customHeight="1" x14ac:dyDescent="0.25">
      <c r="A23" s="723"/>
      <c r="B23" s="723"/>
      <c r="C23" s="723"/>
      <c r="D23" s="723"/>
      <c r="E23" s="723"/>
      <c r="F23" s="723"/>
      <c r="G23" s="723"/>
      <c r="H23" s="723"/>
      <c r="I23" s="875"/>
      <c r="J23" s="723" t="s">
        <v>434</v>
      </c>
      <c r="K23" s="723"/>
      <c r="L23" s="723"/>
      <c r="M23" s="723"/>
      <c r="N23" s="723"/>
      <c r="O23" s="723"/>
      <c r="P23" s="826" t="s">
        <v>433</v>
      </c>
      <c r="Q23" s="826"/>
      <c r="R23" s="826"/>
      <c r="S23" s="826"/>
      <c r="T23" s="80" t="s">
        <v>110</v>
      </c>
      <c r="U23" s="130">
        <v>1</v>
      </c>
      <c r="V23" s="277">
        <v>0.05</v>
      </c>
      <c r="W23" s="182"/>
      <c r="X23" s="356">
        <f>W23/V23</f>
        <v>0</v>
      </c>
      <c r="Y23" s="42">
        <f>X23</f>
        <v>0</v>
      </c>
      <c r="AA23" s="182"/>
      <c r="AB23" s="182"/>
      <c r="AC23" s="356" t="e">
        <f>AB23/AA23</f>
        <v>#DIV/0!</v>
      </c>
      <c r="AD23" s="42" t="e">
        <f>AC23</f>
        <v>#DIV/0!</v>
      </c>
      <c r="AE23" s="374">
        <f>+V23</f>
        <v>0.05</v>
      </c>
      <c r="AF23" s="358"/>
      <c r="AG23" s="356">
        <f>AF23/AE23</f>
        <v>0</v>
      </c>
      <c r="AH23" s="42">
        <f>AG23</f>
        <v>0</v>
      </c>
      <c r="AI23" s="358"/>
      <c r="AJ23" s="358"/>
      <c r="AK23" s="356" t="e">
        <f>AJ23/AI23</f>
        <v>#DIV/0!</v>
      </c>
      <c r="AL23" s="42" t="e">
        <f>AK23</f>
        <v>#DIV/0!</v>
      </c>
      <c r="AM23" s="357"/>
      <c r="AN23" s="182"/>
      <c r="AO23" s="255" t="e">
        <f>+AN23/AM23</f>
        <v>#DIV/0!</v>
      </c>
      <c r="AP23" s="42" t="e">
        <f>AO23</f>
        <v>#DIV/0!</v>
      </c>
    </row>
    <row r="24" spans="1:44" ht="223.5" customHeight="1" x14ac:dyDescent="0.25">
      <c r="A24" s="723"/>
      <c r="B24" s="723"/>
      <c r="C24" s="723"/>
      <c r="D24" s="723"/>
      <c r="E24" s="723"/>
      <c r="F24" s="723"/>
      <c r="G24" s="723"/>
      <c r="H24" s="723"/>
      <c r="I24" s="875"/>
      <c r="J24" s="723" t="s">
        <v>432</v>
      </c>
      <c r="K24" s="723"/>
      <c r="L24" s="723"/>
      <c r="M24" s="723"/>
      <c r="N24" s="723"/>
      <c r="O24" s="723"/>
      <c r="P24" s="826" t="s">
        <v>431</v>
      </c>
      <c r="Q24" s="826"/>
      <c r="R24" s="826"/>
      <c r="S24" s="826"/>
      <c r="T24" s="80" t="s">
        <v>110</v>
      </c>
      <c r="U24" s="107">
        <v>16</v>
      </c>
      <c r="V24" s="182">
        <v>1</v>
      </c>
      <c r="W24" s="182"/>
      <c r="X24" s="356">
        <f>W24/V24</f>
        <v>0</v>
      </c>
      <c r="Y24" s="42">
        <f>X24</f>
        <v>0</v>
      </c>
      <c r="AA24" s="182"/>
      <c r="AB24" s="182"/>
      <c r="AC24" s="356" t="e">
        <f>AB24/AA24</f>
        <v>#DIV/0!</v>
      </c>
      <c r="AD24" s="42" t="e">
        <f>AC24</f>
        <v>#DIV/0!</v>
      </c>
      <c r="AE24" s="373">
        <f>+V24</f>
        <v>1</v>
      </c>
      <c r="AF24" s="358"/>
      <c r="AG24" s="356">
        <f>AF24/AE24</f>
        <v>0</v>
      </c>
      <c r="AH24" s="42">
        <f>AG24</f>
        <v>0</v>
      </c>
      <c r="AI24" s="358"/>
      <c r="AJ24" s="358"/>
      <c r="AK24" s="356" t="e">
        <f>AJ24/AI24</f>
        <v>#DIV/0!</v>
      </c>
      <c r="AL24" s="42" t="e">
        <f>AK24</f>
        <v>#DIV/0!</v>
      </c>
      <c r="AM24" s="357"/>
      <c r="AN24" s="182"/>
      <c r="AO24" s="255" t="e">
        <f>+AN24/AM24</f>
        <v>#DIV/0!</v>
      </c>
      <c r="AP24" s="42" t="e">
        <f>AO24</f>
        <v>#DIV/0!</v>
      </c>
    </row>
    <row r="25" spans="1:44" ht="257.25" customHeight="1" x14ac:dyDescent="0.25">
      <c r="A25" s="723"/>
      <c r="B25" s="723"/>
      <c r="C25" s="723"/>
      <c r="D25" s="723"/>
      <c r="E25" s="723"/>
      <c r="F25" s="723"/>
      <c r="G25" s="723"/>
      <c r="H25" s="723"/>
      <c r="I25" s="875"/>
      <c r="J25" s="723" t="s">
        <v>430</v>
      </c>
      <c r="K25" s="723"/>
      <c r="L25" s="723"/>
      <c r="M25" s="723"/>
      <c r="N25" s="723"/>
      <c r="O25" s="723"/>
      <c r="P25" s="826" t="s">
        <v>429</v>
      </c>
      <c r="Q25" s="826"/>
      <c r="R25" s="826"/>
      <c r="S25" s="826"/>
      <c r="T25" s="80" t="s">
        <v>110</v>
      </c>
      <c r="U25" s="128">
        <v>60</v>
      </c>
      <c r="V25" s="182">
        <v>2</v>
      </c>
      <c r="W25" s="182"/>
      <c r="X25" s="356">
        <f>W25/V25</f>
        <v>0</v>
      </c>
      <c r="Y25" s="42">
        <f>X25</f>
        <v>0</v>
      </c>
      <c r="AA25" s="182"/>
      <c r="AB25" s="182"/>
      <c r="AC25" s="356" t="e">
        <f>AB25/AA25</f>
        <v>#DIV/0!</v>
      </c>
      <c r="AD25" s="42" t="e">
        <f>AC25</f>
        <v>#DIV/0!</v>
      </c>
      <c r="AE25" s="373">
        <f>+V25</f>
        <v>2</v>
      </c>
      <c r="AF25" s="358"/>
      <c r="AG25" s="356">
        <f>AF25/AE25</f>
        <v>0</v>
      </c>
      <c r="AH25" s="42">
        <f>AG25</f>
        <v>0</v>
      </c>
      <c r="AI25" s="358"/>
      <c r="AJ25" s="358"/>
      <c r="AK25" s="356" t="e">
        <f>AJ25/AI25</f>
        <v>#DIV/0!</v>
      </c>
      <c r="AL25" s="42" t="e">
        <f>AK25</f>
        <v>#DIV/0!</v>
      </c>
      <c r="AM25" s="357"/>
      <c r="AN25" s="182"/>
      <c r="AO25" s="255" t="e">
        <f>+AN25/AM25</f>
        <v>#DIV/0!</v>
      </c>
      <c r="AP25" s="42" t="e">
        <f>AO25</f>
        <v>#DIV/0!</v>
      </c>
    </row>
    <row r="26" spans="1:44" ht="12.75" customHeight="1" x14ac:dyDescent="0.25">
      <c r="A26" s="2"/>
      <c r="B26" s="2"/>
      <c r="C26" s="2"/>
      <c r="D26" s="2"/>
      <c r="E26" s="14"/>
      <c r="F26" s="14"/>
      <c r="G26" s="14"/>
      <c r="H26" s="14"/>
      <c r="I26" s="14"/>
      <c r="J26" s="14"/>
      <c r="K26" s="14"/>
      <c r="L26" s="14"/>
      <c r="M26" s="14"/>
      <c r="N26" s="14"/>
      <c r="O26" s="14"/>
      <c r="P26" s="14"/>
      <c r="Q26" s="14"/>
      <c r="R26" s="14"/>
      <c r="S26" s="84"/>
      <c r="T26" s="14"/>
      <c r="U26" s="14"/>
      <c r="AE26" s="358"/>
    </row>
    <row r="27" spans="1:44" ht="12.75" customHeight="1" x14ac:dyDescent="0.25">
      <c r="A27" s="2"/>
      <c r="B27" s="2"/>
      <c r="C27" s="2"/>
      <c r="D27" s="2"/>
      <c r="E27" s="14"/>
      <c r="F27" s="14"/>
      <c r="G27" s="14"/>
      <c r="H27" s="14"/>
      <c r="I27" s="14"/>
      <c r="J27" s="14"/>
      <c r="K27" s="14"/>
      <c r="L27" s="14"/>
      <c r="M27" s="14"/>
      <c r="N27" s="14"/>
      <c r="O27" s="14"/>
      <c r="P27" s="14"/>
      <c r="Q27" s="14"/>
      <c r="R27" s="14"/>
      <c r="S27" s="84"/>
      <c r="T27" s="14"/>
      <c r="U27" s="14"/>
      <c r="AE27" s="358"/>
    </row>
    <row r="28" spans="1:44" ht="95.25" customHeight="1" x14ac:dyDescent="0.25">
      <c r="A28" s="711" t="s">
        <v>594</v>
      </c>
      <c r="B28" s="711"/>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AA28" s="644" t="s">
        <v>1283</v>
      </c>
      <c r="AB28" s="645"/>
      <c r="AC28" s="645"/>
      <c r="AD28" s="645"/>
      <c r="AE28" s="645"/>
      <c r="AF28" s="645"/>
      <c r="AG28" s="645"/>
      <c r="AH28" s="645"/>
      <c r="AI28" s="645"/>
      <c r="AJ28" s="645"/>
      <c r="AK28" s="645"/>
      <c r="AL28" s="645"/>
      <c r="AM28" s="645"/>
      <c r="AN28" s="645"/>
      <c r="AO28" s="645"/>
      <c r="AP28" s="646"/>
    </row>
    <row r="29" spans="1:44" x14ac:dyDescent="0.25">
      <c r="A29" s="40"/>
      <c r="B29" s="40"/>
      <c r="C29" s="40"/>
      <c r="D29" s="40"/>
      <c r="E29" s="40"/>
      <c r="F29" s="40"/>
      <c r="G29" s="40"/>
      <c r="H29" s="40"/>
      <c r="I29" s="40"/>
      <c r="J29" s="40"/>
      <c r="K29" s="40"/>
      <c r="L29" s="40"/>
      <c r="M29" s="40"/>
      <c r="N29" s="40"/>
      <c r="O29" s="40"/>
      <c r="P29" s="40"/>
      <c r="Q29" s="40"/>
      <c r="R29" s="40"/>
      <c r="S29" s="85"/>
      <c r="T29" s="40"/>
      <c r="U29" s="40"/>
      <c r="X29" s="45"/>
      <c r="Y29" s="45"/>
    </row>
    <row r="30" spans="1:44" s="71" customFormat="1" ht="84" customHeight="1" x14ac:dyDescent="0.25">
      <c r="A30" s="715" t="s">
        <v>15</v>
      </c>
      <c r="B30" s="715"/>
      <c r="C30" s="715"/>
      <c r="D30" s="715"/>
      <c r="E30" s="715"/>
      <c r="F30" s="715"/>
      <c r="G30" s="715"/>
      <c r="H30" s="715"/>
      <c r="I30" s="730" t="s">
        <v>16</v>
      </c>
      <c r="J30" s="730"/>
      <c r="K30" s="730"/>
      <c r="L30" s="730"/>
      <c r="M30" s="730"/>
      <c r="N30" s="730"/>
      <c r="O30" s="715" t="s">
        <v>17</v>
      </c>
      <c r="P30" s="696" t="s">
        <v>18</v>
      </c>
      <c r="Q30" s="697"/>
      <c r="R30" s="698"/>
      <c r="S30" s="709" t="s">
        <v>148</v>
      </c>
      <c r="T30" s="767" t="s">
        <v>7</v>
      </c>
      <c r="U30" s="679" t="s">
        <v>1310</v>
      </c>
      <c r="V30" s="619">
        <v>2020</v>
      </c>
      <c r="W30" s="619"/>
      <c r="X30" s="619"/>
      <c r="Y30" s="619"/>
      <c r="Z30" s="15"/>
      <c r="AA30" s="590" t="s">
        <v>1284</v>
      </c>
      <c r="AB30" s="590"/>
      <c r="AC30" s="590"/>
      <c r="AD30" s="590"/>
      <c r="AE30" s="590" t="s">
        <v>1285</v>
      </c>
      <c r="AF30" s="590"/>
      <c r="AG30" s="590"/>
      <c r="AH30" s="590"/>
      <c r="AI30" s="590" t="s">
        <v>1286</v>
      </c>
      <c r="AJ30" s="590"/>
      <c r="AK30" s="590"/>
      <c r="AL30" s="590"/>
      <c r="AM30" s="590" t="s">
        <v>1287</v>
      </c>
      <c r="AN30" s="590"/>
      <c r="AO30" s="590"/>
      <c r="AP30" s="590"/>
    </row>
    <row r="31" spans="1:44" s="71" customFormat="1" ht="84" customHeight="1" x14ac:dyDescent="0.25">
      <c r="A31" s="715"/>
      <c r="B31" s="715"/>
      <c r="C31" s="715"/>
      <c r="D31" s="715"/>
      <c r="E31" s="715"/>
      <c r="F31" s="715"/>
      <c r="G31" s="715"/>
      <c r="H31" s="715"/>
      <c r="I31" s="730"/>
      <c r="J31" s="730"/>
      <c r="K31" s="730"/>
      <c r="L31" s="730"/>
      <c r="M31" s="730"/>
      <c r="N31" s="730"/>
      <c r="O31" s="715"/>
      <c r="P31" s="699"/>
      <c r="Q31" s="700"/>
      <c r="R31" s="701"/>
      <c r="S31" s="710"/>
      <c r="T31" s="768"/>
      <c r="U31" s="679"/>
      <c r="V31" s="77" t="s">
        <v>11</v>
      </c>
      <c r="W31" s="77" t="s">
        <v>12</v>
      </c>
      <c r="X31" s="39" t="s">
        <v>9</v>
      </c>
      <c r="Y31" s="166" t="s">
        <v>10</v>
      </c>
      <c r="Z31" s="15"/>
      <c r="AA31" s="201" t="s">
        <v>13</v>
      </c>
      <c r="AB31" s="201" t="s">
        <v>14</v>
      </c>
      <c r="AC31" s="165" t="s">
        <v>9</v>
      </c>
      <c r="AD31" s="166" t="s">
        <v>10</v>
      </c>
      <c r="AE31" s="201" t="s">
        <v>13</v>
      </c>
      <c r="AF31" s="201" t="s">
        <v>14</v>
      </c>
      <c r="AG31" s="165" t="s">
        <v>9</v>
      </c>
      <c r="AH31" s="166" t="s">
        <v>10</v>
      </c>
      <c r="AI31" s="201" t="s">
        <v>13</v>
      </c>
      <c r="AJ31" s="201" t="s">
        <v>14</v>
      </c>
      <c r="AK31" s="165" t="s">
        <v>9</v>
      </c>
      <c r="AL31" s="166" t="s">
        <v>10</v>
      </c>
      <c r="AM31" s="201" t="s">
        <v>13</v>
      </c>
      <c r="AN31" s="201" t="s">
        <v>14</v>
      </c>
      <c r="AO31" s="165" t="s">
        <v>9</v>
      </c>
      <c r="AP31" s="166" t="s">
        <v>10</v>
      </c>
    </row>
    <row r="32" spans="1:44" ht="273.75" customHeight="1" x14ac:dyDescent="0.25">
      <c r="A32" s="775" t="s">
        <v>55</v>
      </c>
      <c r="B32" s="775"/>
      <c r="C32" s="775"/>
      <c r="D32" s="775"/>
      <c r="E32" s="775"/>
      <c r="F32" s="775"/>
      <c r="G32" s="775"/>
      <c r="H32" s="775"/>
      <c r="I32" s="775" t="s">
        <v>428</v>
      </c>
      <c r="J32" s="775"/>
      <c r="K32" s="775"/>
      <c r="L32" s="775"/>
      <c r="M32" s="775"/>
      <c r="N32" s="775"/>
      <c r="O32" s="78">
        <v>122</v>
      </c>
      <c r="P32" s="749" t="s">
        <v>427</v>
      </c>
      <c r="Q32" s="750"/>
      <c r="R32" s="751"/>
      <c r="S32" s="86" t="s">
        <v>149</v>
      </c>
      <c r="T32" s="79" t="s">
        <v>110</v>
      </c>
      <c r="U32" s="379">
        <v>1</v>
      </c>
      <c r="V32" s="381">
        <f>U32</f>
        <v>1</v>
      </c>
      <c r="W32" s="381"/>
      <c r="X32" s="356">
        <f>W32/V32</f>
        <v>0</v>
      </c>
      <c r="Y32" s="42">
        <f>X32</f>
        <v>0</v>
      </c>
      <c r="Z32" s="15"/>
      <c r="AA32" s="376"/>
      <c r="AB32" s="376"/>
      <c r="AC32" s="356" t="e">
        <f>AB32/AA32</f>
        <v>#DIV/0!</v>
      </c>
      <c r="AD32" s="42" t="e">
        <f>AC32</f>
        <v>#DIV/0!</v>
      </c>
      <c r="AE32" s="376">
        <f>+V32</f>
        <v>1</v>
      </c>
      <c r="AF32" s="376"/>
      <c r="AG32" s="356">
        <f>AF32/AE32</f>
        <v>0</v>
      </c>
      <c r="AH32" s="42">
        <f>AG32</f>
        <v>0</v>
      </c>
      <c r="AI32" s="376"/>
      <c r="AJ32" s="376"/>
      <c r="AK32" s="356" t="e">
        <f>AJ32/AI32</f>
        <v>#DIV/0!</v>
      </c>
      <c r="AL32" s="42" t="e">
        <f>AK32</f>
        <v>#DIV/0!</v>
      </c>
      <c r="AM32" s="376"/>
      <c r="AN32" s="182"/>
      <c r="AO32" s="255" t="e">
        <f>+AN32/AM32</f>
        <v>#DIV/0!</v>
      </c>
      <c r="AP32" s="42" t="e">
        <f>AO32</f>
        <v>#DIV/0!</v>
      </c>
    </row>
    <row r="33" spans="1:42" ht="12.75" customHeight="1" x14ac:dyDescent="0.25">
      <c r="A33" s="2"/>
      <c r="B33" s="2"/>
      <c r="C33" s="2"/>
      <c r="D33" s="2"/>
      <c r="E33" s="14"/>
      <c r="F33" s="14"/>
      <c r="G33" s="14"/>
      <c r="H33" s="14"/>
      <c r="I33" s="14"/>
      <c r="J33" s="14"/>
      <c r="K33" s="14"/>
      <c r="L33" s="14"/>
      <c r="M33" s="14"/>
      <c r="N33" s="14"/>
      <c r="O33" s="14"/>
      <c r="P33" s="14"/>
      <c r="Q33" s="14"/>
      <c r="R33" s="14"/>
      <c r="S33" s="84"/>
      <c r="T33" s="14"/>
      <c r="U33" s="14"/>
    </row>
    <row r="34" spans="1:42" ht="12.75" customHeight="1" x14ac:dyDescent="0.25">
      <c r="A34" s="2"/>
      <c r="B34" s="2"/>
      <c r="C34" s="2"/>
      <c r="D34" s="2"/>
      <c r="E34" s="14"/>
      <c r="F34" s="14"/>
      <c r="G34" s="14"/>
      <c r="H34" s="14"/>
      <c r="I34" s="14"/>
      <c r="J34" s="14"/>
      <c r="K34" s="14"/>
      <c r="L34" s="14"/>
      <c r="M34" s="14"/>
      <c r="N34" s="14"/>
      <c r="O34" s="14"/>
      <c r="P34" s="14"/>
      <c r="Q34" s="14"/>
      <c r="R34" s="14"/>
      <c r="S34" s="84"/>
      <c r="T34" s="14"/>
      <c r="U34" s="14"/>
    </row>
    <row r="35" spans="1:42" ht="80.25" customHeight="1" x14ac:dyDescent="0.25">
      <c r="A35" s="1020" t="s">
        <v>608</v>
      </c>
      <c r="B35" s="1020"/>
      <c r="C35" s="1020"/>
      <c r="D35" s="1020"/>
      <c r="E35" s="1020"/>
      <c r="F35" s="1020"/>
      <c r="G35" s="1020"/>
      <c r="H35" s="1020"/>
      <c r="I35" s="1020"/>
      <c r="J35" s="1020"/>
      <c r="K35" s="1020"/>
      <c r="L35" s="1020"/>
      <c r="M35" s="1020"/>
      <c r="N35" s="1020"/>
      <c r="O35" s="1020"/>
      <c r="P35" s="1020"/>
      <c r="Q35" s="1020"/>
      <c r="R35" s="1020"/>
      <c r="S35" s="1020"/>
      <c r="T35" s="1020"/>
      <c r="U35" s="1020"/>
      <c r="V35" s="1020"/>
      <c r="W35" s="1020"/>
      <c r="X35" s="1020"/>
      <c r="Y35" s="1020"/>
    </row>
    <row r="36" spans="1:42" s="15" customFormat="1" ht="12" customHeight="1" x14ac:dyDescent="0.25">
      <c r="A36" s="5"/>
      <c r="B36" s="5"/>
      <c r="C36" s="5"/>
      <c r="D36" s="5"/>
      <c r="E36" s="5"/>
      <c r="F36" s="5"/>
      <c r="G36" s="5"/>
      <c r="H36" s="5"/>
      <c r="I36" s="5"/>
      <c r="J36" s="5"/>
      <c r="K36" s="5"/>
      <c r="L36" s="5"/>
      <c r="M36" s="5"/>
      <c r="N36" s="5"/>
      <c r="O36" s="5"/>
      <c r="P36" s="5"/>
      <c r="Q36" s="5"/>
      <c r="R36" s="5"/>
      <c r="S36" s="5"/>
      <c r="T36" s="5"/>
      <c r="U36" s="5"/>
      <c r="V36" s="45"/>
      <c r="W36" s="45"/>
    </row>
    <row r="37" spans="1:42" s="15" customFormat="1" ht="92.25" customHeight="1" x14ac:dyDescent="0.25">
      <c r="A37" s="739" t="s">
        <v>59</v>
      </c>
      <c r="B37" s="1024"/>
      <c r="C37" s="738" t="s">
        <v>60</v>
      </c>
      <c r="D37" s="738"/>
      <c r="E37" s="738"/>
      <c r="F37" s="738"/>
      <c r="G37" s="738"/>
      <c r="H37" s="738"/>
      <c r="I37" s="738"/>
      <c r="J37" s="738"/>
      <c r="K37" s="738"/>
      <c r="L37" s="738"/>
      <c r="M37" s="738"/>
      <c r="N37" s="738"/>
      <c r="O37" s="738"/>
      <c r="P37" s="738"/>
      <c r="Q37" s="738"/>
      <c r="R37" s="738"/>
      <c r="S37" s="738"/>
      <c r="T37" s="738"/>
      <c r="U37" s="738"/>
      <c r="V37" s="738"/>
      <c r="W37" s="738"/>
      <c r="X37" s="738"/>
      <c r="Y37" s="738"/>
    </row>
    <row r="38" spans="1:42" s="15" customFormat="1" ht="94.5" customHeight="1" x14ac:dyDescent="0.25">
      <c r="A38" s="739" t="s">
        <v>19</v>
      </c>
      <c r="B38" s="1024"/>
      <c r="C38" s="738" t="s">
        <v>61</v>
      </c>
      <c r="D38" s="738"/>
      <c r="E38" s="738"/>
      <c r="F38" s="738"/>
      <c r="G38" s="738"/>
      <c r="H38" s="738"/>
      <c r="I38" s="738"/>
      <c r="J38" s="738"/>
      <c r="K38" s="738"/>
      <c r="L38" s="738"/>
      <c r="M38" s="738"/>
      <c r="N38" s="738"/>
      <c r="O38" s="738"/>
      <c r="P38" s="738"/>
      <c r="Q38" s="738"/>
      <c r="R38" s="738"/>
      <c r="S38" s="738"/>
      <c r="T38" s="738"/>
      <c r="U38" s="738"/>
      <c r="V38" s="738"/>
      <c r="W38" s="738"/>
      <c r="X38" s="738"/>
      <c r="Y38" s="738"/>
    </row>
    <row r="39" spans="1:42" s="15" customFormat="1" ht="159.75" customHeight="1" x14ac:dyDescent="0.25">
      <c r="A39" s="739" t="s">
        <v>62</v>
      </c>
      <c r="B39" s="1024"/>
      <c r="C39" s="738" t="s">
        <v>63</v>
      </c>
      <c r="D39" s="738"/>
      <c r="E39" s="738"/>
      <c r="F39" s="738"/>
      <c r="G39" s="738"/>
      <c r="H39" s="738"/>
      <c r="I39" s="738"/>
      <c r="J39" s="738"/>
      <c r="K39" s="738"/>
      <c r="L39" s="738"/>
      <c r="M39" s="738"/>
      <c r="N39" s="738"/>
      <c r="O39" s="738"/>
      <c r="P39" s="738"/>
      <c r="Q39" s="738"/>
      <c r="R39" s="738"/>
      <c r="S39" s="738"/>
      <c r="T39" s="738"/>
      <c r="U39" s="738"/>
      <c r="V39" s="738"/>
      <c r="W39" s="738"/>
      <c r="X39" s="738"/>
      <c r="Y39" s="738"/>
      <c r="AA39" s="644" t="s">
        <v>1283</v>
      </c>
      <c r="AB39" s="645"/>
      <c r="AC39" s="645"/>
      <c r="AD39" s="645"/>
      <c r="AE39" s="645"/>
      <c r="AF39" s="645"/>
      <c r="AG39" s="645"/>
      <c r="AH39" s="645"/>
      <c r="AI39" s="645"/>
      <c r="AJ39" s="645"/>
      <c r="AK39" s="645"/>
      <c r="AL39" s="645"/>
      <c r="AM39" s="645"/>
      <c r="AN39" s="645"/>
      <c r="AO39" s="645"/>
      <c r="AP39" s="646"/>
    </row>
    <row r="40" spans="1:42" s="15" customFormat="1" ht="17.25" customHeight="1" x14ac:dyDescent="0.25">
      <c r="A40" s="5"/>
      <c r="B40" s="5"/>
      <c r="C40" s="5"/>
      <c r="D40" s="5"/>
      <c r="E40" s="5"/>
      <c r="F40" s="5"/>
      <c r="G40" s="5"/>
      <c r="H40" s="5"/>
      <c r="I40" s="5"/>
      <c r="J40" s="5"/>
      <c r="K40" s="5"/>
      <c r="L40" s="5"/>
      <c r="M40" s="5"/>
      <c r="N40" s="5"/>
      <c r="O40" s="5"/>
      <c r="P40" s="5"/>
      <c r="Q40" s="5"/>
      <c r="R40" s="5"/>
      <c r="S40" s="5"/>
      <c r="T40" s="5"/>
      <c r="U40" s="5"/>
      <c r="V40" s="45"/>
      <c r="W40" s="45"/>
      <c r="AA40" s="46"/>
      <c r="AB40" s="46"/>
      <c r="AC40" s="46"/>
      <c r="AD40" s="46"/>
      <c r="AE40" s="46"/>
      <c r="AF40" s="46"/>
      <c r="AG40" s="46"/>
      <c r="AH40" s="46"/>
      <c r="AI40" s="46"/>
      <c r="AJ40" s="46"/>
      <c r="AK40" s="46"/>
      <c r="AL40" s="46"/>
      <c r="AM40" s="46"/>
      <c r="AN40" s="46"/>
      <c r="AO40" s="46"/>
      <c r="AP40" s="46"/>
    </row>
    <row r="41" spans="1:42" ht="81" customHeight="1" x14ac:dyDescent="0.25">
      <c r="A41" s="672" t="s">
        <v>20</v>
      </c>
      <c r="B41" s="672" t="s">
        <v>21</v>
      </c>
      <c r="C41" s="672"/>
      <c r="D41" s="1021" t="s">
        <v>587</v>
      </c>
      <c r="E41" s="672" t="s">
        <v>582</v>
      </c>
      <c r="F41" s="672"/>
      <c r="G41" s="672"/>
      <c r="H41" s="672"/>
      <c r="I41" s="672"/>
      <c r="J41" s="844" t="s">
        <v>583</v>
      </c>
      <c r="K41" s="845"/>
      <c r="L41" s="844" t="s">
        <v>620</v>
      </c>
      <c r="M41" s="845"/>
      <c r="N41" s="844" t="s">
        <v>96</v>
      </c>
      <c r="O41" s="845"/>
      <c r="P41" s="691" t="s">
        <v>23</v>
      </c>
      <c r="Q41" s="691"/>
      <c r="R41" s="691"/>
      <c r="S41" s="691" t="s">
        <v>148</v>
      </c>
      <c r="T41" s="679" t="s">
        <v>7</v>
      </c>
      <c r="U41" s="1022" t="s">
        <v>1313</v>
      </c>
      <c r="V41" s="670">
        <v>2020</v>
      </c>
      <c r="W41" s="670"/>
      <c r="X41" s="670"/>
      <c r="Y41" s="670"/>
      <c r="AA41" s="590" t="s">
        <v>1284</v>
      </c>
      <c r="AB41" s="590"/>
      <c r="AC41" s="590"/>
      <c r="AD41" s="590"/>
      <c r="AE41" s="590" t="s">
        <v>1285</v>
      </c>
      <c r="AF41" s="590"/>
      <c r="AG41" s="590"/>
      <c r="AH41" s="590"/>
      <c r="AI41" s="590" t="s">
        <v>1286</v>
      </c>
      <c r="AJ41" s="590"/>
      <c r="AK41" s="590"/>
      <c r="AL41" s="590"/>
      <c r="AM41" s="590" t="s">
        <v>1287</v>
      </c>
      <c r="AN41" s="590"/>
      <c r="AO41" s="590"/>
      <c r="AP41" s="590"/>
    </row>
    <row r="42" spans="1:42" ht="140.25" customHeight="1" x14ac:dyDescent="0.25">
      <c r="A42" s="672"/>
      <c r="B42" s="672"/>
      <c r="C42" s="672"/>
      <c r="D42" s="1021"/>
      <c r="E42" s="672"/>
      <c r="F42" s="672"/>
      <c r="G42" s="672"/>
      <c r="H42" s="672"/>
      <c r="I42" s="672"/>
      <c r="J42" s="846"/>
      <c r="K42" s="847"/>
      <c r="L42" s="846"/>
      <c r="M42" s="847"/>
      <c r="N42" s="846"/>
      <c r="O42" s="847"/>
      <c r="P42" s="691"/>
      <c r="Q42" s="691"/>
      <c r="R42" s="691"/>
      <c r="S42" s="691"/>
      <c r="T42" s="679"/>
      <c r="U42" s="1023"/>
      <c r="V42" s="77" t="s">
        <v>11</v>
      </c>
      <c r="W42" s="77" t="s">
        <v>12</v>
      </c>
      <c r="X42" s="39" t="s">
        <v>9</v>
      </c>
      <c r="Y42" s="166" t="s">
        <v>10</v>
      </c>
      <c r="AA42" s="201" t="s">
        <v>13</v>
      </c>
      <c r="AB42" s="201" t="s">
        <v>14</v>
      </c>
      <c r="AC42" s="165" t="s">
        <v>9</v>
      </c>
      <c r="AD42" s="166" t="s">
        <v>10</v>
      </c>
      <c r="AE42" s="201" t="s">
        <v>13</v>
      </c>
      <c r="AF42" s="201" t="s">
        <v>14</v>
      </c>
      <c r="AG42" s="165" t="s">
        <v>9</v>
      </c>
      <c r="AH42" s="166" t="s">
        <v>10</v>
      </c>
      <c r="AI42" s="201" t="s">
        <v>13</v>
      </c>
      <c r="AJ42" s="201" t="s">
        <v>14</v>
      </c>
      <c r="AK42" s="165" t="s">
        <v>9</v>
      </c>
      <c r="AL42" s="166" t="s">
        <v>10</v>
      </c>
      <c r="AM42" s="201" t="s">
        <v>13</v>
      </c>
      <c r="AN42" s="201" t="s">
        <v>14</v>
      </c>
      <c r="AO42" s="165" t="s">
        <v>9</v>
      </c>
      <c r="AP42" s="166" t="s">
        <v>10</v>
      </c>
    </row>
    <row r="43" spans="1:42" ht="343.5" customHeight="1" x14ac:dyDescent="0.25">
      <c r="A43" s="143" t="s">
        <v>416</v>
      </c>
      <c r="B43" s="828" t="s">
        <v>415</v>
      </c>
      <c r="C43" s="828"/>
      <c r="D43" s="91" t="s">
        <v>408</v>
      </c>
      <c r="E43" s="830" t="s">
        <v>423</v>
      </c>
      <c r="F43" s="830"/>
      <c r="G43" s="830"/>
      <c r="H43" s="830"/>
      <c r="I43" s="830"/>
      <c r="J43" s="996" t="s">
        <v>877</v>
      </c>
      <c r="K43" s="997"/>
      <c r="L43" s="996" t="s">
        <v>422</v>
      </c>
      <c r="M43" s="997"/>
      <c r="N43" s="998" t="s">
        <v>97</v>
      </c>
      <c r="O43" s="999"/>
      <c r="P43" s="829" t="s">
        <v>1318</v>
      </c>
      <c r="Q43" s="829"/>
      <c r="R43" s="829"/>
      <c r="S43" s="126" t="s">
        <v>149</v>
      </c>
      <c r="T43" s="80" t="s">
        <v>110</v>
      </c>
      <c r="U43" s="125" t="s">
        <v>866</v>
      </c>
      <c r="V43" s="167">
        <v>100</v>
      </c>
      <c r="W43" s="168"/>
      <c r="X43" s="255">
        <f>+W43/V43</f>
        <v>0</v>
      </c>
      <c r="Y43" s="42">
        <f>+X43</f>
        <v>0</v>
      </c>
      <c r="AA43" s="170"/>
      <c r="AB43" s="170"/>
      <c r="AC43" s="400" t="e">
        <f t="shared" ref="AC43:AC48" si="0">AB43/AA43</f>
        <v>#DIV/0!</v>
      </c>
      <c r="AD43" s="42" t="e">
        <f t="shared" ref="AD43:AD48" si="1">AC43</f>
        <v>#DIV/0!</v>
      </c>
      <c r="AE43" s="170"/>
      <c r="AF43" s="170"/>
      <c r="AG43" s="400" t="e">
        <f t="shared" ref="AG43:AG48" si="2">AF43/AE43</f>
        <v>#DIV/0!</v>
      </c>
      <c r="AH43" s="42" t="e">
        <f t="shared" ref="AH43:AH48" si="3">AG43</f>
        <v>#DIV/0!</v>
      </c>
      <c r="AI43" s="170"/>
      <c r="AJ43" s="170"/>
      <c r="AK43" s="400" t="e">
        <f t="shared" ref="AK43:AK48" si="4">AJ43/AI43</f>
        <v>#DIV/0!</v>
      </c>
      <c r="AL43" s="42" t="e">
        <f t="shared" ref="AL43:AL48" si="5">AK43</f>
        <v>#DIV/0!</v>
      </c>
      <c r="AM43" s="170">
        <f t="shared" ref="AM43:AM48" si="6">+V43</f>
        <v>100</v>
      </c>
      <c r="AN43" s="170"/>
      <c r="AO43" s="400">
        <f t="shared" ref="AO43:AO48" si="7">AN43/AM43</f>
        <v>0</v>
      </c>
      <c r="AP43" s="42">
        <f t="shared" ref="AP43:AP48" si="8">AO43</f>
        <v>0</v>
      </c>
    </row>
    <row r="44" spans="1:42" ht="343.5" customHeight="1" x14ac:dyDescent="0.25">
      <c r="A44" s="143" t="s">
        <v>416</v>
      </c>
      <c r="B44" s="828" t="s">
        <v>415</v>
      </c>
      <c r="C44" s="828"/>
      <c r="D44" s="91" t="s">
        <v>408</v>
      </c>
      <c r="E44" s="830" t="s">
        <v>414</v>
      </c>
      <c r="F44" s="830"/>
      <c r="G44" s="830"/>
      <c r="H44" s="830"/>
      <c r="I44" s="830"/>
      <c r="J44" s="996" t="s">
        <v>879</v>
      </c>
      <c r="K44" s="997"/>
      <c r="L44" s="996" t="s">
        <v>413</v>
      </c>
      <c r="M44" s="997"/>
      <c r="N44" s="998" t="s">
        <v>97</v>
      </c>
      <c r="O44" s="999"/>
      <c r="P44" s="829" t="s">
        <v>1190</v>
      </c>
      <c r="Q44" s="829"/>
      <c r="R44" s="829"/>
      <c r="S44" s="126" t="s">
        <v>151</v>
      </c>
      <c r="T44" s="80" t="s">
        <v>110</v>
      </c>
      <c r="U44" s="125" t="s">
        <v>878</v>
      </c>
      <c r="V44" s="167">
        <v>100</v>
      </c>
      <c r="W44" s="168"/>
      <c r="X44" s="400">
        <f>W44/V44</f>
        <v>0</v>
      </c>
      <c r="Y44" s="42">
        <f>X44</f>
        <v>0</v>
      </c>
      <c r="AA44" s="170"/>
      <c r="AB44" s="170"/>
      <c r="AC44" s="400" t="e">
        <f t="shared" si="0"/>
        <v>#DIV/0!</v>
      </c>
      <c r="AD44" s="42" t="e">
        <f t="shared" si="1"/>
        <v>#DIV/0!</v>
      </c>
      <c r="AE44" s="170"/>
      <c r="AF44" s="170"/>
      <c r="AG44" s="400" t="e">
        <f t="shared" si="2"/>
        <v>#DIV/0!</v>
      </c>
      <c r="AH44" s="42" t="e">
        <f t="shared" si="3"/>
        <v>#DIV/0!</v>
      </c>
      <c r="AI44" s="170"/>
      <c r="AJ44" s="170"/>
      <c r="AK44" s="400" t="e">
        <f t="shared" si="4"/>
        <v>#DIV/0!</v>
      </c>
      <c r="AL44" s="42" t="e">
        <f t="shared" si="5"/>
        <v>#DIV/0!</v>
      </c>
      <c r="AM44" s="170">
        <f t="shared" si="6"/>
        <v>100</v>
      </c>
      <c r="AN44" s="170"/>
      <c r="AO44" s="400">
        <f t="shared" si="7"/>
        <v>0</v>
      </c>
      <c r="AP44" s="42">
        <f t="shared" si="8"/>
        <v>0</v>
      </c>
    </row>
    <row r="45" spans="1:42" ht="369.75" customHeight="1" x14ac:dyDescent="0.25">
      <c r="A45" s="143" t="s">
        <v>416</v>
      </c>
      <c r="B45" s="909" t="s">
        <v>415</v>
      </c>
      <c r="C45" s="910"/>
      <c r="D45" s="91" t="s">
        <v>408</v>
      </c>
      <c r="E45" s="864" t="s">
        <v>426</v>
      </c>
      <c r="F45" s="1046"/>
      <c r="G45" s="1046"/>
      <c r="H45" s="1046"/>
      <c r="I45" s="865"/>
      <c r="J45" s="996" t="s">
        <v>880</v>
      </c>
      <c r="K45" s="997"/>
      <c r="L45" s="996" t="s">
        <v>425</v>
      </c>
      <c r="M45" s="997"/>
      <c r="N45" s="998" t="s">
        <v>97</v>
      </c>
      <c r="O45" s="999"/>
      <c r="P45" s="749" t="s">
        <v>1191</v>
      </c>
      <c r="Q45" s="750"/>
      <c r="R45" s="751"/>
      <c r="S45" s="126" t="s">
        <v>151</v>
      </c>
      <c r="T45" s="80" t="s">
        <v>110</v>
      </c>
      <c r="U45" s="125" t="s">
        <v>878</v>
      </c>
      <c r="V45" s="167">
        <v>100</v>
      </c>
      <c r="W45" s="168"/>
      <c r="X45" s="400">
        <f>W45/V45</f>
        <v>0</v>
      </c>
      <c r="Y45" s="42">
        <f>X45</f>
        <v>0</v>
      </c>
      <c r="AA45" s="170"/>
      <c r="AB45" s="170"/>
      <c r="AC45" s="400" t="e">
        <f t="shared" si="0"/>
        <v>#DIV/0!</v>
      </c>
      <c r="AD45" s="42" t="e">
        <f t="shared" si="1"/>
        <v>#DIV/0!</v>
      </c>
      <c r="AE45" s="170"/>
      <c r="AF45" s="170"/>
      <c r="AG45" s="400" t="e">
        <f t="shared" si="2"/>
        <v>#DIV/0!</v>
      </c>
      <c r="AH45" s="42" t="e">
        <f t="shared" si="3"/>
        <v>#DIV/0!</v>
      </c>
      <c r="AI45" s="170"/>
      <c r="AJ45" s="170"/>
      <c r="AK45" s="400" t="e">
        <f t="shared" si="4"/>
        <v>#DIV/0!</v>
      </c>
      <c r="AL45" s="42" t="e">
        <f t="shared" si="5"/>
        <v>#DIV/0!</v>
      </c>
      <c r="AM45" s="170">
        <f t="shared" si="6"/>
        <v>100</v>
      </c>
      <c r="AN45" s="170"/>
      <c r="AO45" s="400">
        <f t="shared" si="7"/>
        <v>0</v>
      </c>
      <c r="AP45" s="42">
        <f t="shared" si="8"/>
        <v>0</v>
      </c>
    </row>
    <row r="46" spans="1:42" ht="369.75" customHeight="1" x14ac:dyDescent="0.25">
      <c r="A46" s="143" t="s">
        <v>416</v>
      </c>
      <c r="B46" s="828" t="s">
        <v>415</v>
      </c>
      <c r="C46" s="828"/>
      <c r="D46" s="91" t="s">
        <v>408</v>
      </c>
      <c r="E46" s="830" t="s">
        <v>420</v>
      </c>
      <c r="F46" s="830"/>
      <c r="G46" s="830"/>
      <c r="H46" s="830"/>
      <c r="I46" s="830"/>
      <c r="J46" s="996" t="s">
        <v>881</v>
      </c>
      <c r="K46" s="997"/>
      <c r="L46" s="996" t="s">
        <v>419</v>
      </c>
      <c r="M46" s="997"/>
      <c r="N46" s="998" t="s">
        <v>97</v>
      </c>
      <c r="O46" s="999"/>
      <c r="P46" s="829" t="s">
        <v>1319</v>
      </c>
      <c r="Q46" s="829"/>
      <c r="R46" s="829"/>
      <c r="S46" s="126" t="s">
        <v>151</v>
      </c>
      <c r="T46" s="80" t="s">
        <v>110</v>
      </c>
      <c r="U46" s="125" t="s">
        <v>878</v>
      </c>
      <c r="V46" s="167">
        <v>100</v>
      </c>
      <c r="W46" s="168"/>
      <c r="X46" s="400">
        <f>W46/V46</f>
        <v>0</v>
      </c>
      <c r="Y46" s="42">
        <f>X46</f>
        <v>0</v>
      </c>
      <c r="AA46" s="170"/>
      <c r="AB46" s="170"/>
      <c r="AC46" s="400" t="e">
        <f t="shared" si="0"/>
        <v>#DIV/0!</v>
      </c>
      <c r="AD46" s="42" t="e">
        <f t="shared" si="1"/>
        <v>#DIV/0!</v>
      </c>
      <c r="AE46" s="170"/>
      <c r="AF46" s="170"/>
      <c r="AG46" s="400" t="e">
        <f t="shared" si="2"/>
        <v>#DIV/0!</v>
      </c>
      <c r="AH46" s="42" t="e">
        <f t="shared" si="3"/>
        <v>#DIV/0!</v>
      </c>
      <c r="AI46" s="170"/>
      <c r="AJ46" s="170"/>
      <c r="AK46" s="400" t="e">
        <f t="shared" si="4"/>
        <v>#DIV/0!</v>
      </c>
      <c r="AL46" s="42" t="e">
        <f t="shared" si="5"/>
        <v>#DIV/0!</v>
      </c>
      <c r="AM46" s="170">
        <f t="shared" si="6"/>
        <v>100</v>
      </c>
      <c r="AN46" s="170"/>
      <c r="AO46" s="400">
        <f t="shared" si="7"/>
        <v>0</v>
      </c>
      <c r="AP46" s="42">
        <f t="shared" si="8"/>
        <v>0</v>
      </c>
    </row>
    <row r="47" spans="1:42" ht="369.75" customHeight="1" x14ac:dyDescent="0.25">
      <c r="A47" s="143" t="s">
        <v>416</v>
      </c>
      <c r="B47" s="828" t="s">
        <v>415</v>
      </c>
      <c r="C47" s="828"/>
      <c r="D47" s="91" t="s">
        <v>408</v>
      </c>
      <c r="E47" s="830" t="s">
        <v>420</v>
      </c>
      <c r="F47" s="830"/>
      <c r="G47" s="830"/>
      <c r="H47" s="830"/>
      <c r="I47" s="830"/>
      <c r="J47" s="996" t="s">
        <v>882</v>
      </c>
      <c r="K47" s="997"/>
      <c r="L47" s="996" t="s">
        <v>419</v>
      </c>
      <c r="M47" s="997"/>
      <c r="N47" s="998" t="s">
        <v>97</v>
      </c>
      <c r="O47" s="999"/>
      <c r="P47" s="829" t="s">
        <v>1192</v>
      </c>
      <c r="Q47" s="829"/>
      <c r="R47" s="829"/>
      <c r="S47" s="126" t="s">
        <v>1193</v>
      </c>
      <c r="T47" s="80" t="s">
        <v>110</v>
      </c>
      <c r="U47" s="125" t="s">
        <v>866</v>
      </c>
      <c r="V47" s="167">
        <v>100</v>
      </c>
      <c r="W47" s="168"/>
      <c r="X47" s="400">
        <f>W47/V47</f>
        <v>0</v>
      </c>
      <c r="Y47" s="42">
        <f>X47</f>
        <v>0</v>
      </c>
      <c r="AA47" s="170"/>
      <c r="AB47" s="170"/>
      <c r="AC47" s="400" t="e">
        <f t="shared" si="0"/>
        <v>#DIV/0!</v>
      </c>
      <c r="AD47" s="42" t="e">
        <f t="shared" si="1"/>
        <v>#DIV/0!</v>
      </c>
      <c r="AE47" s="170"/>
      <c r="AF47" s="170"/>
      <c r="AG47" s="400" t="e">
        <f t="shared" si="2"/>
        <v>#DIV/0!</v>
      </c>
      <c r="AH47" s="42" t="e">
        <f t="shared" si="3"/>
        <v>#DIV/0!</v>
      </c>
      <c r="AI47" s="170"/>
      <c r="AJ47" s="170"/>
      <c r="AK47" s="400" t="e">
        <f t="shared" si="4"/>
        <v>#DIV/0!</v>
      </c>
      <c r="AL47" s="42" t="e">
        <f t="shared" si="5"/>
        <v>#DIV/0!</v>
      </c>
      <c r="AM47" s="170">
        <f t="shared" si="6"/>
        <v>100</v>
      </c>
      <c r="AN47" s="170"/>
      <c r="AO47" s="400">
        <f t="shared" si="7"/>
        <v>0</v>
      </c>
      <c r="AP47" s="42">
        <f t="shared" si="8"/>
        <v>0</v>
      </c>
    </row>
    <row r="48" spans="1:42" ht="369.75" customHeight="1" x14ac:dyDescent="0.25">
      <c r="A48" s="143" t="s">
        <v>416</v>
      </c>
      <c r="B48" s="828" t="s">
        <v>415</v>
      </c>
      <c r="C48" s="828"/>
      <c r="D48" s="91" t="s">
        <v>408</v>
      </c>
      <c r="E48" s="830" t="s">
        <v>423</v>
      </c>
      <c r="F48" s="830"/>
      <c r="G48" s="830"/>
      <c r="H48" s="830"/>
      <c r="I48" s="830"/>
      <c r="J48" s="996" t="s">
        <v>883</v>
      </c>
      <c r="K48" s="997"/>
      <c r="L48" s="996" t="s">
        <v>422</v>
      </c>
      <c r="M48" s="997"/>
      <c r="N48" s="998" t="s">
        <v>97</v>
      </c>
      <c r="O48" s="999"/>
      <c r="P48" s="829" t="s">
        <v>1194</v>
      </c>
      <c r="Q48" s="829"/>
      <c r="R48" s="829"/>
      <c r="S48" s="126" t="s">
        <v>151</v>
      </c>
      <c r="T48" s="80" t="s">
        <v>110</v>
      </c>
      <c r="U48" s="125" t="s">
        <v>866</v>
      </c>
      <c r="V48" s="167">
        <v>100</v>
      </c>
      <c r="W48" s="168"/>
      <c r="X48" s="400">
        <f>W48/V48</f>
        <v>0</v>
      </c>
      <c r="Y48" s="42">
        <f>X48</f>
        <v>0</v>
      </c>
      <c r="AA48" s="170"/>
      <c r="AB48" s="170"/>
      <c r="AC48" s="400" t="e">
        <f t="shared" si="0"/>
        <v>#DIV/0!</v>
      </c>
      <c r="AD48" s="42" t="e">
        <f t="shared" si="1"/>
        <v>#DIV/0!</v>
      </c>
      <c r="AE48" s="170"/>
      <c r="AF48" s="170"/>
      <c r="AG48" s="400" t="e">
        <f t="shared" si="2"/>
        <v>#DIV/0!</v>
      </c>
      <c r="AH48" s="42" t="e">
        <f t="shared" si="3"/>
        <v>#DIV/0!</v>
      </c>
      <c r="AI48" s="170"/>
      <c r="AJ48" s="170"/>
      <c r="AK48" s="400" t="e">
        <f t="shared" si="4"/>
        <v>#DIV/0!</v>
      </c>
      <c r="AL48" s="42" t="e">
        <f t="shared" si="5"/>
        <v>#DIV/0!</v>
      </c>
      <c r="AM48" s="170">
        <f t="shared" si="6"/>
        <v>100</v>
      </c>
      <c r="AN48" s="170"/>
      <c r="AO48" s="400">
        <f t="shared" si="7"/>
        <v>0</v>
      </c>
      <c r="AP48" s="42">
        <f t="shared" si="8"/>
        <v>0</v>
      </c>
    </row>
    <row r="49" spans="1:256" s="45" customFormat="1" ht="30.75" customHeight="1" x14ac:dyDescent="0.25">
      <c r="A49" s="40"/>
      <c r="B49" s="40"/>
      <c r="C49" s="40"/>
      <c r="D49" s="40"/>
      <c r="E49" s="40"/>
      <c r="F49" s="40"/>
      <c r="G49" s="40"/>
      <c r="H49" s="40"/>
      <c r="I49" s="40"/>
      <c r="J49" s="40"/>
      <c r="K49" s="40"/>
      <c r="L49" s="40"/>
      <c r="M49" s="40"/>
      <c r="N49" s="40"/>
      <c r="O49" s="40"/>
      <c r="P49" s="40"/>
      <c r="Q49" s="40"/>
      <c r="R49" s="40"/>
      <c r="S49" s="85"/>
      <c r="T49" s="40"/>
      <c r="U49" s="40"/>
      <c r="V49" s="1016"/>
      <c r="W49" s="101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row>
    <row r="50" spans="1:256" ht="39.75" customHeight="1" x14ac:dyDescent="0.25"/>
    <row r="51" spans="1:256" ht="96.75" customHeight="1" x14ac:dyDescent="0.25">
      <c r="A51" s="671" t="s">
        <v>624</v>
      </c>
      <c r="B51" s="671"/>
      <c r="C51" s="671"/>
      <c r="D51" s="671"/>
      <c r="E51" s="671"/>
      <c r="F51" s="671"/>
      <c r="G51" s="671"/>
      <c r="H51" s="671"/>
      <c r="I51" s="671"/>
      <c r="J51" s="671"/>
      <c r="K51" s="671"/>
      <c r="L51" s="671"/>
      <c r="M51" s="671"/>
      <c r="N51" s="671"/>
      <c r="O51" s="671"/>
      <c r="P51" s="671"/>
      <c r="Q51" s="671"/>
      <c r="R51" s="671"/>
      <c r="S51" s="671"/>
      <c r="T51" s="671"/>
      <c r="U51" s="671"/>
      <c r="V51" s="671"/>
      <c r="W51" s="671"/>
      <c r="X51" s="671"/>
      <c r="Y51" s="671"/>
      <c r="AA51" s="644" t="s">
        <v>1283</v>
      </c>
      <c r="AB51" s="645"/>
      <c r="AC51" s="645"/>
      <c r="AD51" s="645"/>
      <c r="AE51" s="645"/>
      <c r="AF51" s="645"/>
      <c r="AG51" s="645"/>
      <c r="AH51" s="645"/>
      <c r="AI51" s="645"/>
      <c r="AJ51" s="645"/>
      <c r="AK51" s="645"/>
      <c r="AL51" s="645"/>
      <c r="AM51" s="645"/>
      <c r="AN51" s="645"/>
      <c r="AO51" s="645"/>
      <c r="AP51" s="646"/>
    </row>
    <row r="52" spans="1:256" s="45" customFormat="1" x14ac:dyDescent="0.25">
      <c r="A52" s="9"/>
      <c r="B52" s="9"/>
      <c r="C52" s="9"/>
      <c r="D52" s="9"/>
      <c r="E52" s="9"/>
      <c r="F52" s="9"/>
      <c r="G52" s="9"/>
      <c r="H52" s="9"/>
      <c r="I52" s="9"/>
      <c r="J52" s="9"/>
      <c r="K52" s="9"/>
      <c r="L52" s="9"/>
      <c r="M52" s="9"/>
      <c r="N52" s="9"/>
      <c r="O52" s="9"/>
      <c r="P52" s="9"/>
      <c r="Q52" s="9"/>
      <c r="R52" s="9"/>
      <c r="S52" s="87"/>
      <c r="T52" s="9"/>
      <c r="U52" s="9"/>
      <c r="AA52" s="46"/>
      <c r="AB52" s="46"/>
      <c r="AC52" s="46"/>
      <c r="AD52" s="46"/>
      <c r="AE52" s="46"/>
      <c r="AF52" s="46"/>
      <c r="AG52" s="46"/>
      <c r="AH52" s="46"/>
      <c r="AI52" s="46"/>
      <c r="AJ52" s="46"/>
      <c r="AK52" s="46"/>
      <c r="AL52" s="46"/>
      <c r="AM52" s="46"/>
      <c r="AN52" s="46"/>
      <c r="AO52" s="46"/>
      <c r="AP52" s="46"/>
    </row>
    <row r="53" spans="1:256" s="28" customFormat="1" ht="159.75" customHeight="1" x14ac:dyDescent="0.25">
      <c r="A53" s="1021" t="s">
        <v>587</v>
      </c>
      <c r="B53" s="702" t="s">
        <v>81</v>
      </c>
      <c r="C53" s="704"/>
      <c r="D53" s="659" t="s">
        <v>108</v>
      </c>
      <c r="E53" s="715" t="s">
        <v>93</v>
      </c>
      <c r="F53" s="659" t="s">
        <v>85</v>
      </c>
      <c r="G53" s="659"/>
      <c r="H53" s="702" t="s">
        <v>26</v>
      </c>
      <c r="I53" s="703"/>
      <c r="J53" s="704"/>
      <c r="K53" s="715" t="s">
        <v>82</v>
      </c>
      <c r="L53" s="715" t="s">
        <v>83</v>
      </c>
      <c r="M53" s="715" t="s">
        <v>28</v>
      </c>
      <c r="N53" s="591" t="s">
        <v>104</v>
      </c>
      <c r="O53" s="591" t="s">
        <v>626</v>
      </c>
      <c r="P53" s="696" t="s">
        <v>106</v>
      </c>
      <c r="Q53" s="697"/>
      <c r="R53" s="698"/>
      <c r="S53" s="709" t="s">
        <v>148</v>
      </c>
      <c r="T53" s="692" t="s">
        <v>7</v>
      </c>
      <c r="U53" s="1017" t="s">
        <v>1312</v>
      </c>
      <c r="V53" s="590">
        <v>2020</v>
      </c>
      <c r="W53" s="590"/>
      <c r="X53" s="590"/>
      <c r="Y53" s="590"/>
      <c r="AA53" s="590" t="s">
        <v>1284</v>
      </c>
      <c r="AB53" s="590"/>
      <c r="AC53" s="590"/>
      <c r="AD53" s="590"/>
      <c r="AE53" s="590" t="s">
        <v>1285</v>
      </c>
      <c r="AF53" s="590"/>
      <c r="AG53" s="590"/>
      <c r="AH53" s="590"/>
      <c r="AI53" s="590" t="s">
        <v>1286</v>
      </c>
      <c r="AJ53" s="590"/>
      <c r="AK53" s="590"/>
      <c r="AL53" s="590"/>
      <c r="AM53" s="590" t="s">
        <v>1287</v>
      </c>
      <c r="AN53" s="590"/>
      <c r="AO53" s="590"/>
      <c r="AP53" s="590"/>
    </row>
    <row r="54" spans="1:256" s="28" customFormat="1" ht="75.75" customHeight="1" x14ac:dyDescent="0.25">
      <c r="A54" s="1021"/>
      <c r="B54" s="705"/>
      <c r="C54" s="707"/>
      <c r="D54" s="659"/>
      <c r="E54" s="715"/>
      <c r="F54" s="659"/>
      <c r="G54" s="659"/>
      <c r="H54" s="705"/>
      <c r="I54" s="706"/>
      <c r="J54" s="707"/>
      <c r="K54" s="715"/>
      <c r="L54" s="715"/>
      <c r="M54" s="715"/>
      <c r="N54" s="591"/>
      <c r="O54" s="591"/>
      <c r="P54" s="699"/>
      <c r="Q54" s="700"/>
      <c r="R54" s="701"/>
      <c r="S54" s="710"/>
      <c r="T54" s="692"/>
      <c r="U54" s="1017"/>
      <c r="V54" s="77" t="s">
        <v>11</v>
      </c>
      <c r="W54" s="77" t="s">
        <v>12</v>
      </c>
      <c r="X54" s="29" t="s">
        <v>9</v>
      </c>
      <c r="Y54" s="166" t="s">
        <v>10</v>
      </c>
      <c r="AA54" s="201" t="s">
        <v>13</v>
      </c>
      <c r="AB54" s="201" t="s">
        <v>14</v>
      </c>
      <c r="AC54" s="165" t="s">
        <v>9</v>
      </c>
      <c r="AD54" s="166" t="s">
        <v>10</v>
      </c>
      <c r="AE54" s="201" t="s">
        <v>13</v>
      </c>
      <c r="AF54" s="201" t="s">
        <v>14</v>
      </c>
      <c r="AG54" s="165" t="s">
        <v>9</v>
      </c>
      <c r="AH54" s="166" t="s">
        <v>10</v>
      </c>
      <c r="AI54" s="201" t="s">
        <v>13</v>
      </c>
      <c r="AJ54" s="201" t="s">
        <v>14</v>
      </c>
      <c r="AK54" s="165" t="s">
        <v>9</v>
      </c>
      <c r="AL54" s="166" t="s">
        <v>10</v>
      </c>
      <c r="AM54" s="201" t="s">
        <v>13</v>
      </c>
      <c r="AN54" s="201" t="s">
        <v>14</v>
      </c>
      <c r="AO54" s="165" t="s">
        <v>9</v>
      </c>
      <c r="AP54" s="166" t="s">
        <v>10</v>
      </c>
    </row>
    <row r="55" spans="1:256" s="49" customFormat="1" ht="283.5" customHeight="1" x14ac:dyDescent="0.25">
      <c r="A55" s="72" t="s">
        <v>408</v>
      </c>
      <c r="B55" s="1018" t="s">
        <v>84</v>
      </c>
      <c r="C55" s="1019"/>
      <c r="D55" s="202" t="str">
        <f>+Hoja1!D199</f>
        <v>Investigación, sistematización y Memorias sociales</v>
      </c>
      <c r="E55" s="103" t="s">
        <v>402</v>
      </c>
      <c r="F55" s="1000" t="str">
        <f>+Hoja1!C199</f>
        <v>Orientar la formulación y acompañar 60 protocolos de investigación, sistematización y memorias sociales de  los proyectos estratégicos del sector Cultura, Recreación y Deporte</v>
      </c>
      <c r="G55" s="1001"/>
      <c r="H55" s="993" t="str">
        <f>+Hoja1!H199</f>
        <v>Prestar servicios profesionales a la Dirección de Cultura Ciudadana para acompañar la definición del sistema de información y el manejo de datos.</v>
      </c>
      <c r="I55" s="994"/>
      <c r="J55" s="995"/>
      <c r="K55" s="284">
        <f>+Hoja1!X199</f>
        <v>43889</v>
      </c>
      <c r="L55" s="284">
        <f>+Hoja1!AC199</f>
        <v>44039</v>
      </c>
      <c r="M55" s="288"/>
      <c r="N55" s="444">
        <f>+Hoja1!F199</f>
        <v>41265000</v>
      </c>
      <c r="O55" s="444"/>
      <c r="P55" s="587" t="s">
        <v>107</v>
      </c>
      <c r="Q55" s="588"/>
      <c r="R55" s="589"/>
      <c r="S55" s="93" t="s">
        <v>151</v>
      </c>
      <c r="T55" s="80" t="s">
        <v>58</v>
      </c>
      <c r="U55" s="294">
        <v>1</v>
      </c>
      <c r="V55" s="399">
        <v>1</v>
      </c>
      <c r="W55" s="399"/>
      <c r="X55" s="400">
        <f>W55/V55</f>
        <v>0</v>
      </c>
      <c r="Y55" s="42">
        <f>X55</f>
        <v>0</v>
      </c>
      <c r="AA55" s="358"/>
      <c r="AB55" s="358"/>
      <c r="AC55" s="400" t="e">
        <f>AB55/AA55</f>
        <v>#DIV/0!</v>
      </c>
      <c r="AD55" s="42" t="e">
        <f>AC55</f>
        <v>#DIV/0!</v>
      </c>
      <c r="AE55" s="358"/>
      <c r="AF55" s="358"/>
      <c r="AG55" s="400" t="e">
        <f>AF55/AE55</f>
        <v>#DIV/0!</v>
      </c>
      <c r="AH55" s="42" t="e">
        <f>AG55</f>
        <v>#DIV/0!</v>
      </c>
      <c r="AI55" s="358"/>
      <c r="AJ55" s="358"/>
      <c r="AK55" s="400" t="e">
        <f>AJ55/AI55</f>
        <v>#DIV/0!</v>
      </c>
      <c r="AL55" s="42" t="e">
        <f>AK55</f>
        <v>#DIV/0!</v>
      </c>
      <c r="AM55" s="358">
        <f>+V55</f>
        <v>1</v>
      </c>
      <c r="AN55" s="358"/>
      <c r="AO55" s="400">
        <f>AN55/AM55</f>
        <v>0</v>
      </c>
      <c r="AP55" s="42">
        <f>AO55</f>
        <v>0</v>
      </c>
    </row>
    <row r="56" spans="1:256" s="49" customFormat="1" ht="255" customHeight="1" x14ac:dyDescent="0.25">
      <c r="A56" s="72" t="s">
        <v>408</v>
      </c>
      <c r="B56" s="1018" t="s">
        <v>84</v>
      </c>
      <c r="C56" s="1019"/>
      <c r="D56" s="202" t="str">
        <f>+Hoja1!D200</f>
        <v>Investigación, sistematización y Memorias sociales</v>
      </c>
      <c r="E56" s="103" t="s">
        <v>402</v>
      </c>
      <c r="F56" s="1000" t="str">
        <f>+Hoja1!C200</f>
        <v>Orientar la formulación y acompañar 60 protocolos de investigación, sistematización y memorias sociales de  los proyectos estratégicos del sector Cultura, Recreación y Deporte</v>
      </c>
      <c r="G56" s="1001"/>
      <c r="H56" s="993" t="str">
        <f>+Hoja1!H200</f>
        <v>Prestar servicios profesionales a la Dirección de Cultura Ciudadana para apoyar el procesamiento de información estadística de las investigaciones y mediciones lideradas por la Subdirección Observatorio de Culturas</v>
      </c>
      <c r="I56" s="994"/>
      <c r="J56" s="995"/>
      <c r="K56" s="284">
        <f>+Hoja1!X200</f>
        <v>43886</v>
      </c>
      <c r="L56" s="284">
        <f>+Hoja1!AC200</f>
        <v>44036</v>
      </c>
      <c r="M56" s="288"/>
      <c r="N56" s="444">
        <f>+Hoja1!F200</f>
        <v>34470000</v>
      </c>
      <c r="O56" s="444"/>
      <c r="P56" s="587" t="s">
        <v>107</v>
      </c>
      <c r="Q56" s="588"/>
      <c r="R56" s="589"/>
      <c r="S56" s="93" t="s">
        <v>151</v>
      </c>
      <c r="T56" s="80" t="s">
        <v>58</v>
      </c>
      <c r="U56" s="294">
        <v>1</v>
      </c>
      <c r="V56" s="399">
        <v>1</v>
      </c>
      <c r="W56" s="399"/>
      <c r="X56" s="400">
        <f t="shared" ref="X56:X84" si="9">W56/V56</f>
        <v>0</v>
      </c>
      <c r="Y56" s="42">
        <f t="shared" ref="Y56:Y84" si="10">X56</f>
        <v>0</v>
      </c>
      <c r="AA56" s="358"/>
      <c r="AB56" s="358"/>
      <c r="AC56" s="400" t="e">
        <f t="shared" ref="AC56:AC84" si="11">AB56/AA56</f>
        <v>#DIV/0!</v>
      </c>
      <c r="AD56" s="42" t="e">
        <f t="shared" ref="AD56:AD84" si="12">AC56</f>
        <v>#DIV/0!</v>
      </c>
      <c r="AE56" s="358"/>
      <c r="AF56" s="358"/>
      <c r="AG56" s="400" t="e">
        <f t="shared" ref="AG56:AG84" si="13">AF56/AE56</f>
        <v>#DIV/0!</v>
      </c>
      <c r="AH56" s="42" t="e">
        <f t="shared" ref="AH56:AH84" si="14">AG56</f>
        <v>#DIV/0!</v>
      </c>
      <c r="AI56" s="358"/>
      <c r="AJ56" s="358"/>
      <c r="AK56" s="400" t="e">
        <f t="shared" ref="AK56:AK84" si="15">AJ56/AI56</f>
        <v>#DIV/0!</v>
      </c>
      <c r="AL56" s="42" t="e">
        <f t="shared" ref="AL56:AL84" si="16">AK56</f>
        <v>#DIV/0!</v>
      </c>
      <c r="AM56" s="358">
        <f t="shared" ref="AM56:AM84" si="17">+V56</f>
        <v>1</v>
      </c>
      <c r="AN56" s="358"/>
      <c r="AO56" s="400">
        <f t="shared" ref="AO56:AO84" si="18">AN56/AM56</f>
        <v>0</v>
      </c>
      <c r="AP56" s="42">
        <f t="shared" ref="AP56:AP84" si="19">AO56</f>
        <v>0</v>
      </c>
    </row>
    <row r="57" spans="1:256" s="49" customFormat="1" ht="255" customHeight="1" x14ac:dyDescent="0.25">
      <c r="A57" s="72" t="s">
        <v>408</v>
      </c>
      <c r="B57" s="1018" t="s">
        <v>84</v>
      </c>
      <c r="C57" s="1019"/>
      <c r="D57" s="202" t="str">
        <f>+Hoja1!D201</f>
        <v>Investigación, sistematización y Memorias sociales</v>
      </c>
      <c r="E57" s="103" t="s">
        <v>411</v>
      </c>
      <c r="F57" s="1000" t="str">
        <f>+Hoja1!C201</f>
        <v>Orientar la formulación y acompañar 60 protocolos de investigación, sistematización y memorias sociales de  los proyectos estratégicos del sector Cultura, Recreación y Deporte</v>
      </c>
      <c r="G57" s="1001"/>
      <c r="H57" s="993" t="str">
        <f>+Hoja1!H201</f>
        <v xml:space="preserve">Prestar servicios profesionales a la Dirección de Cultura Ciudadana para apoyar las actividades de generación de conocimiento sobre factores culturales asociados a la transformación cultural, el arte, la recreación y el deporte. </v>
      </c>
      <c r="I57" s="994"/>
      <c r="J57" s="995"/>
      <c r="K57" s="284">
        <f>+Hoja1!X201</f>
        <v>43889</v>
      </c>
      <c r="L57" s="284">
        <f>+Hoja1!AC201</f>
        <v>44189</v>
      </c>
      <c r="M57" s="287"/>
      <c r="N57" s="444">
        <f>+Hoja1!F201</f>
        <v>103000000</v>
      </c>
      <c r="O57" s="444"/>
      <c r="P57" s="587" t="s">
        <v>107</v>
      </c>
      <c r="Q57" s="588"/>
      <c r="R57" s="589"/>
      <c r="S57" s="93" t="s">
        <v>151</v>
      </c>
      <c r="T57" s="80" t="s">
        <v>58</v>
      </c>
      <c r="U57" s="294">
        <v>1</v>
      </c>
      <c r="V57" s="399">
        <v>1</v>
      </c>
      <c r="W57" s="399"/>
      <c r="X57" s="400">
        <f t="shared" si="9"/>
        <v>0</v>
      </c>
      <c r="Y57" s="42">
        <f t="shared" si="10"/>
        <v>0</v>
      </c>
      <c r="AA57" s="358"/>
      <c r="AB57" s="358"/>
      <c r="AC57" s="400" t="e">
        <f t="shared" si="11"/>
        <v>#DIV/0!</v>
      </c>
      <c r="AD57" s="42" t="e">
        <f t="shared" si="12"/>
        <v>#DIV/0!</v>
      </c>
      <c r="AE57" s="358"/>
      <c r="AF57" s="358"/>
      <c r="AG57" s="400" t="e">
        <f t="shared" si="13"/>
        <v>#DIV/0!</v>
      </c>
      <c r="AH57" s="42" t="e">
        <f t="shared" si="14"/>
        <v>#DIV/0!</v>
      </c>
      <c r="AI57" s="358"/>
      <c r="AJ57" s="358"/>
      <c r="AK57" s="400" t="e">
        <f t="shared" si="15"/>
        <v>#DIV/0!</v>
      </c>
      <c r="AL57" s="42" t="e">
        <f t="shared" si="16"/>
        <v>#DIV/0!</v>
      </c>
      <c r="AM57" s="358">
        <f t="shared" si="17"/>
        <v>1</v>
      </c>
      <c r="AN57" s="358"/>
      <c r="AO57" s="400">
        <f t="shared" si="18"/>
        <v>0</v>
      </c>
      <c r="AP57" s="42">
        <f t="shared" si="19"/>
        <v>0</v>
      </c>
    </row>
    <row r="58" spans="1:256" s="49" customFormat="1" ht="255" customHeight="1" x14ac:dyDescent="0.25">
      <c r="A58" s="72" t="s">
        <v>408</v>
      </c>
      <c r="B58" s="1018" t="s">
        <v>84</v>
      </c>
      <c r="C58" s="1019"/>
      <c r="D58" s="202" t="str">
        <f>+Hoja1!D202</f>
        <v>Investigación, sistematización y Memorias sociales</v>
      </c>
      <c r="E58" s="103" t="s">
        <v>411</v>
      </c>
      <c r="F58" s="1000" t="str">
        <f>+Hoja1!C202</f>
        <v>Orientar la formulación y acompañar 60 protocolos de investigación, sistematización y memorias sociales de  los proyectos estratégicos del sector Cultura, Recreación y Deporte</v>
      </c>
      <c r="G58" s="1001"/>
      <c r="H58" s="993" t="str">
        <f>+Hoja1!H202</f>
        <v>Prestar servicios de apoyo a la Dirección de Cultura Ciudadana en las actividades relacionadas con la programación, aplicación y documentación de la información de la Encuesta Bienal de Culturas 2019.</v>
      </c>
      <c r="I58" s="994"/>
      <c r="J58" s="995"/>
      <c r="K58" s="284">
        <f>+Hoja1!X202</f>
        <v>43864</v>
      </c>
      <c r="L58" s="284">
        <f>+Hoja1!AC202</f>
        <v>44194</v>
      </c>
      <c r="M58" s="287"/>
      <c r="N58" s="444">
        <f>+Hoja1!F202</f>
        <v>23630000</v>
      </c>
      <c r="O58" s="444"/>
      <c r="P58" s="587" t="s">
        <v>107</v>
      </c>
      <c r="Q58" s="588"/>
      <c r="R58" s="589"/>
      <c r="S58" s="93" t="s">
        <v>151</v>
      </c>
      <c r="T58" s="80" t="s">
        <v>58</v>
      </c>
      <c r="U58" s="294">
        <v>1</v>
      </c>
      <c r="V58" s="399">
        <v>1</v>
      </c>
      <c r="W58" s="399"/>
      <c r="X58" s="400">
        <f t="shared" si="9"/>
        <v>0</v>
      </c>
      <c r="Y58" s="42">
        <f t="shared" si="10"/>
        <v>0</v>
      </c>
      <c r="AA58" s="358"/>
      <c r="AB58" s="358"/>
      <c r="AC58" s="400" t="e">
        <f t="shared" si="11"/>
        <v>#DIV/0!</v>
      </c>
      <c r="AD58" s="42" t="e">
        <f t="shared" si="12"/>
        <v>#DIV/0!</v>
      </c>
      <c r="AE58" s="358"/>
      <c r="AF58" s="358"/>
      <c r="AG58" s="400" t="e">
        <f t="shared" si="13"/>
        <v>#DIV/0!</v>
      </c>
      <c r="AH58" s="42" t="e">
        <f t="shared" si="14"/>
        <v>#DIV/0!</v>
      </c>
      <c r="AI58" s="358"/>
      <c r="AJ58" s="358"/>
      <c r="AK58" s="400" t="e">
        <f t="shared" si="15"/>
        <v>#DIV/0!</v>
      </c>
      <c r="AL58" s="42" t="e">
        <f t="shared" si="16"/>
        <v>#DIV/0!</v>
      </c>
      <c r="AM58" s="358">
        <f t="shared" si="17"/>
        <v>1</v>
      </c>
      <c r="AN58" s="358"/>
      <c r="AO58" s="400">
        <f t="shared" si="18"/>
        <v>0</v>
      </c>
      <c r="AP58" s="42">
        <f t="shared" si="19"/>
        <v>0</v>
      </c>
    </row>
    <row r="59" spans="1:256" s="49" customFormat="1" ht="255" customHeight="1" x14ac:dyDescent="0.25">
      <c r="A59" s="72" t="s">
        <v>408</v>
      </c>
      <c r="B59" s="1018" t="s">
        <v>84</v>
      </c>
      <c r="C59" s="1019"/>
      <c r="D59" s="202" t="str">
        <f>+Hoja1!D203</f>
        <v>Investigación, sistematización y Memorias sociales</v>
      </c>
      <c r="E59" s="103" t="s">
        <v>411</v>
      </c>
      <c r="F59" s="1000" t="str">
        <f>+Hoja1!C203</f>
        <v>Orientar la formulación y acompañar 60 protocolos de investigación, sistematización y memorias sociales de  los proyectos estratégicos del sector Cultura, Recreación y Deporte</v>
      </c>
      <c r="G59" s="1001"/>
      <c r="H59" s="993" t="str">
        <f>+Hoja1!H203</f>
        <v xml:space="preserve">Prestar servicios profesionales a la Dirección de Cultura Ciudadana para apoyar las actividades de generación de conocimiento sobre factores culturales asociados a la transformación cultural, el arte, la recreación y el deporte. </v>
      </c>
      <c r="I59" s="994"/>
      <c r="J59" s="995"/>
      <c r="K59" s="284">
        <f>+Hoja1!X203</f>
        <v>43892</v>
      </c>
      <c r="L59" s="284">
        <f>+Hoja1!AC203</f>
        <v>44042</v>
      </c>
      <c r="M59" s="287"/>
      <c r="N59" s="444">
        <f>+Hoja1!F203</f>
        <v>31075100</v>
      </c>
      <c r="O59" s="444"/>
      <c r="P59" s="587" t="s">
        <v>107</v>
      </c>
      <c r="Q59" s="588"/>
      <c r="R59" s="589"/>
      <c r="S59" s="93" t="s">
        <v>151</v>
      </c>
      <c r="T59" s="80" t="s">
        <v>58</v>
      </c>
      <c r="U59" s="294">
        <v>1</v>
      </c>
      <c r="V59" s="399">
        <v>1</v>
      </c>
      <c r="W59" s="399"/>
      <c r="X59" s="400">
        <f t="shared" si="9"/>
        <v>0</v>
      </c>
      <c r="Y59" s="42">
        <f t="shared" si="10"/>
        <v>0</v>
      </c>
      <c r="AA59" s="358"/>
      <c r="AB59" s="358"/>
      <c r="AC59" s="400" t="e">
        <f t="shared" si="11"/>
        <v>#DIV/0!</v>
      </c>
      <c r="AD59" s="42" t="e">
        <f t="shared" si="12"/>
        <v>#DIV/0!</v>
      </c>
      <c r="AE59" s="358"/>
      <c r="AF59" s="358"/>
      <c r="AG59" s="400" t="e">
        <f t="shared" si="13"/>
        <v>#DIV/0!</v>
      </c>
      <c r="AH59" s="42" t="e">
        <f t="shared" si="14"/>
        <v>#DIV/0!</v>
      </c>
      <c r="AI59" s="358"/>
      <c r="AJ59" s="358"/>
      <c r="AK59" s="400" t="e">
        <f t="shared" si="15"/>
        <v>#DIV/0!</v>
      </c>
      <c r="AL59" s="42" t="e">
        <f t="shared" si="16"/>
        <v>#DIV/0!</v>
      </c>
      <c r="AM59" s="358">
        <f t="shared" si="17"/>
        <v>1</v>
      </c>
      <c r="AN59" s="358"/>
      <c r="AO59" s="400">
        <f t="shared" si="18"/>
        <v>0</v>
      </c>
      <c r="AP59" s="42">
        <f t="shared" si="19"/>
        <v>0</v>
      </c>
    </row>
    <row r="60" spans="1:256" s="49" customFormat="1" ht="255" customHeight="1" x14ac:dyDescent="0.25">
      <c r="A60" s="72" t="s">
        <v>408</v>
      </c>
      <c r="B60" s="1018" t="s">
        <v>84</v>
      </c>
      <c r="C60" s="1019"/>
      <c r="D60" s="202" t="str">
        <f>+Hoja1!D204</f>
        <v>Investigación, sistematización y Memorias sociales</v>
      </c>
      <c r="E60" s="103" t="s">
        <v>411</v>
      </c>
      <c r="F60" s="1000" t="str">
        <f>+Hoja1!C204</f>
        <v>Orientar la formulación y acompañar 60 protocolos de investigación, sistematización y memorias sociales de  los proyectos estratégicos del sector Cultura, Recreación y Deporte</v>
      </c>
      <c r="G60" s="1001"/>
      <c r="H60" s="993" t="str">
        <f>+Hoja1!H204</f>
        <v xml:space="preserve">Prestar servicios profesionales a la Dirección de Cultura Ciudadana para apoyar las actividades de captura de información y seguimiento de los operativos de campo para la vigencia 2020.  </v>
      </c>
      <c r="I60" s="994"/>
      <c r="J60" s="995"/>
      <c r="K60" s="284">
        <f>+Hoja1!X204</f>
        <v>43892</v>
      </c>
      <c r="L60" s="284">
        <f>+Hoja1!AC204</f>
        <v>44042</v>
      </c>
      <c r="M60" s="287"/>
      <c r="N60" s="444">
        <f>+Hoja1!F204</f>
        <v>24290000</v>
      </c>
      <c r="O60" s="444"/>
      <c r="P60" s="587" t="s">
        <v>107</v>
      </c>
      <c r="Q60" s="588"/>
      <c r="R60" s="589"/>
      <c r="S60" s="93" t="s">
        <v>151</v>
      </c>
      <c r="T60" s="80" t="s">
        <v>58</v>
      </c>
      <c r="U60" s="294">
        <v>1</v>
      </c>
      <c r="V60" s="399">
        <v>1</v>
      </c>
      <c r="W60" s="399"/>
      <c r="X60" s="400">
        <f t="shared" si="9"/>
        <v>0</v>
      </c>
      <c r="Y60" s="42">
        <f t="shared" si="10"/>
        <v>0</v>
      </c>
      <c r="AA60" s="358"/>
      <c r="AB60" s="358"/>
      <c r="AC60" s="400" t="e">
        <f t="shared" si="11"/>
        <v>#DIV/0!</v>
      </c>
      <c r="AD60" s="42" t="e">
        <f t="shared" si="12"/>
        <v>#DIV/0!</v>
      </c>
      <c r="AE60" s="358"/>
      <c r="AF60" s="358"/>
      <c r="AG60" s="400" t="e">
        <f t="shared" si="13"/>
        <v>#DIV/0!</v>
      </c>
      <c r="AH60" s="42" t="e">
        <f t="shared" si="14"/>
        <v>#DIV/0!</v>
      </c>
      <c r="AI60" s="358"/>
      <c r="AJ60" s="358"/>
      <c r="AK60" s="400" t="e">
        <f t="shared" si="15"/>
        <v>#DIV/0!</v>
      </c>
      <c r="AL60" s="42" t="e">
        <f t="shared" si="16"/>
        <v>#DIV/0!</v>
      </c>
      <c r="AM60" s="358">
        <f t="shared" si="17"/>
        <v>1</v>
      </c>
      <c r="AN60" s="358"/>
      <c r="AO60" s="400">
        <f t="shared" si="18"/>
        <v>0</v>
      </c>
      <c r="AP60" s="42">
        <f t="shared" si="19"/>
        <v>0</v>
      </c>
    </row>
    <row r="61" spans="1:256" s="49" customFormat="1" ht="255" customHeight="1" x14ac:dyDescent="0.25">
      <c r="A61" s="72" t="s">
        <v>408</v>
      </c>
      <c r="B61" s="1018" t="s">
        <v>84</v>
      </c>
      <c r="C61" s="1019"/>
      <c r="D61" s="202" t="str">
        <f>+Hoja1!D205</f>
        <v>Investigación, sistematización y Memorias sociales</v>
      </c>
      <c r="E61" s="103" t="s">
        <v>411</v>
      </c>
      <c r="F61" s="1000" t="str">
        <f>+Hoja1!C205</f>
        <v>Orientar la formulación y acompañar 60 protocolos de investigación, sistematización y memorias sociales de  los proyectos estratégicos del sector Cultura, Recreación y Deporte</v>
      </c>
      <c r="G61" s="1001"/>
      <c r="H61" s="993" t="str">
        <f>+Hoja1!H205</f>
        <v>Prestar servicios profesionales a la Dirección de Cultura Ciudadana para acompañar la definición de actividades para la generación de conocimiento en temas de comportamiento social y transformación cultural.</v>
      </c>
      <c r="I61" s="994"/>
      <c r="J61" s="995"/>
      <c r="K61" s="284">
        <f>+Hoja1!X205</f>
        <v>43889</v>
      </c>
      <c r="L61" s="284">
        <f>+Hoja1!AC205</f>
        <v>44039</v>
      </c>
      <c r="M61" s="287"/>
      <c r="N61" s="444">
        <f>+Hoja1!F205</f>
        <v>41265000</v>
      </c>
      <c r="O61" s="444"/>
      <c r="P61" s="587" t="s">
        <v>107</v>
      </c>
      <c r="Q61" s="588"/>
      <c r="R61" s="589"/>
      <c r="S61" s="93" t="s">
        <v>151</v>
      </c>
      <c r="T61" s="80" t="s">
        <v>58</v>
      </c>
      <c r="U61" s="294">
        <v>1</v>
      </c>
      <c r="V61" s="399">
        <v>1</v>
      </c>
      <c r="W61" s="399"/>
      <c r="X61" s="400">
        <f t="shared" si="9"/>
        <v>0</v>
      </c>
      <c r="Y61" s="42">
        <f t="shared" si="10"/>
        <v>0</v>
      </c>
      <c r="AA61" s="358"/>
      <c r="AB61" s="358"/>
      <c r="AC61" s="400" t="e">
        <f t="shared" si="11"/>
        <v>#DIV/0!</v>
      </c>
      <c r="AD61" s="42" t="e">
        <f t="shared" si="12"/>
        <v>#DIV/0!</v>
      </c>
      <c r="AE61" s="358"/>
      <c r="AF61" s="358"/>
      <c r="AG61" s="400" t="e">
        <f t="shared" si="13"/>
        <v>#DIV/0!</v>
      </c>
      <c r="AH61" s="42" t="e">
        <f t="shared" si="14"/>
        <v>#DIV/0!</v>
      </c>
      <c r="AI61" s="358"/>
      <c r="AJ61" s="358"/>
      <c r="AK61" s="400" t="e">
        <f t="shared" si="15"/>
        <v>#DIV/0!</v>
      </c>
      <c r="AL61" s="42" t="e">
        <f t="shared" si="16"/>
        <v>#DIV/0!</v>
      </c>
      <c r="AM61" s="358">
        <f t="shared" si="17"/>
        <v>1</v>
      </c>
      <c r="AN61" s="358"/>
      <c r="AO61" s="400">
        <f t="shared" si="18"/>
        <v>0</v>
      </c>
      <c r="AP61" s="42">
        <f t="shared" si="19"/>
        <v>0</v>
      </c>
    </row>
    <row r="62" spans="1:256" s="49" customFormat="1" ht="255" customHeight="1" x14ac:dyDescent="0.25">
      <c r="A62" s="72" t="s">
        <v>408</v>
      </c>
      <c r="B62" s="1018" t="s">
        <v>84</v>
      </c>
      <c r="C62" s="1019"/>
      <c r="D62" s="202" t="str">
        <f>+Hoja1!D206</f>
        <v>Investigación, sistematización y Memorias sociales</v>
      </c>
      <c r="E62" s="103" t="s">
        <v>411</v>
      </c>
      <c r="F62" s="1000" t="str">
        <f>+Hoja1!C206</f>
        <v>Orientar la formulación y acompañar 60 protocolos de investigación, sistematización y memorias sociales de  los proyectos estratégicos del sector Cultura, Recreación y Deporte</v>
      </c>
      <c r="G62" s="1001"/>
      <c r="H62" s="993" t="str">
        <f>+Hoja1!H206</f>
        <v>Aunar recursos técnicos, administrativos y financieros entre la Secretaría de Cultura, Recreación y Deporte – SCRD y el Instituto Distrital para la Protección de la Niñez y la Juventud - IDIPRON  para el desarrollo de actividades de interacción con la ciudadanía, recolección de datos, sistematización y procesamiento que permita ejecutar estrategias de cultura ciudadana y generar información útil para la toma de decisiones y el seguimiento a políticas y proyectos de la Administración Distrital, con la participación de los jóvenes beneficiarios del IDIPRON.</v>
      </c>
      <c r="I62" s="994"/>
      <c r="J62" s="995"/>
      <c r="K62" s="284">
        <f>+Hoja1!X206</f>
        <v>43893</v>
      </c>
      <c r="L62" s="284">
        <f>+Hoja1!AC206</f>
        <v>44193</v>
      </c>
      <c r="M62" s="287"/>
      <c r="N62" s="444">
        <f>+Hoja1!F206</f>
        <v>200000000</v>
      </c>
      <c r="O62" s="444"/>
      <c r="P62" s="587" t="s">
        <v>107</v>
      </c>
      <c r="Q62" s="588"/>
      <c r="R62" s="589"/>
      <c r="S62" s="93" t="s">
        <v>151</v>
      </c>
      <c r="T62" s="80" t="s">
        <v>58</v>
      </c>
      <c r="U62" s="294">
        <v>1</v>
      </c>
      <c r="V62" s="399">
        <v>1</v>
      </c>
      <c r="W62" s="399"/>
      <c r="X62" s="400">
        <f t="shared" si="9"/>
        <v>0</v>
      </c>
      <c r="Y62" s="42">
        <f t="shared" si="10"/>
        <v>0</v>
      </c>
      <c r="AA62" s="358"/>
      <c r="AB62" s="358"/>
      <c r="AC62" s="400" t="e">
        <f t="shared" si="11"/>
        <v>#DIV/0!</v>
      </c>
      <c r="AD62" s="42" t="e">
        <f t="shared" si="12"/>
        <v>#DIV/0!</v>
      </c>
      <c r="AE62" s="358"/>
      <c r="AF62" s="358"/>
      <c r="AG62" s="400" t="e">
        <f t="shared" si="13"/>
        <v>#DIV/0!</v>
      </c>
      <c r="AH62" s="42" t="e">
        <f t="shared" si="14"/>
        <v>#DIV/0!</v>
      </c>
      <c r="AI62" s="358"/>
      <c r="AJ62" s="358"/>
      <c r="AK62" s="400" t="e">
        <f t="shared" si="15"/>
        <v>#DIV/0!</v>
      </c>
      <c r="AL62" s="42" t="e">
        <f t="shared" si="16"/>
        <v>#DIV/0!</v>
      </c>
      <c r="AM62" s="358">
        <f t="shared" si="17"/>
        <v>1</v>
      </c>
      <c r="AN62" s="358"/>
      <c r="AO62" s="400">
        <f t="shared" si="18"/>
        <v>0</v>
      </c>
      <c r="AP62" s="42">
        <f t="shared" si="19"/>
        <v>0</v>
      </c>
    </row>
    <row r="63" spans="1:256" s="49" customFormat="1" ht="255" customHeight="1" x14ac:dyDescent="0.25">
      <c r="A63" s="72" t="s">
        <v>408</v>
      </c>
      <c r="B63" s="1018" t="s">
        <v>84</v>
      </c>
      <c r="C63" s="1019"/>
      <c r="D63" s="202" t="str">
        <f>+Hoja1!D269</f>
        <v>Política pública en cultura ciudadana</v>
      </c>
      <c r="E63" s="103" t="s">
        <v>411</v>
      </c>
      <c r="F63" s="1000" t="str">
        <f>+Hoja1!C269</f>
        <v>Formular e implementar una (1) política pública de Cultura ciudadana</v>
      </c>
      <c r="G63" s="1001"/>
      <c r="H63" s="993" t="str">
        <f>+Hoja1!H269</f>
        <v>Prestar servicios profesionales para acompañar y apoyar las gestiones técnicas requeridas en la implementación y socialización de los instrumentos de política a cargo de la Dirección de Cultura Ciudadana, de acuerdo con los lineamientos distritales vigentes y los que establezca la Secretaría de Cultura, Recreación y Deporte.</v>
      </c>
      <c r="I63" s="994"/>
      <c r="J63" s="995"/>
      <c r="K63" s="284">
        <f>+Hoja1!X269</f>
        <v>43888</v>
      </c>
      <c r="L63" s="284">
        <f>+Hoja1!AC269</f>
        <v>44038</v>
      </c>
      <c r="M63" s="287"/>
      <c r="N63" s="444">
        <f>+Hoja1!F269</f>
        <v>41265000</v>
      </c>
      <c r="O63" s="444"/>
      <c r="P63" s="587" t="s">
        <v>107</v>
      </c>
      <c r="Q63" s="588"/>
      <c r="R63" s="589"/>
      <c r="S63" s="93" t="s">
        <v>151</v>
      </c>
      <c r="T63" s="80" t="s">
        <v>58</v>
      </c>
      <c r="U63" s="294">
        <v>1</v>
      </c>
      <c r="V63" s="399">
        <v>1</v>
      </c>
      <c r="W63" s="399"/>
      <c r="X63" s="400">
        <f t="shared" si="9"/>
        <v>0</v>
      </c>
      <c r="Y63" s="42">
        <f t="shared" si="10"/>
        <v>0</v>
      </c>
      <c r="AA63" s="358"/>
      <c r="AB63" s="358"/>
      <c r="AC63" s="400" t="e">
        <f t="shared" si="11"/>
        <v>#DIV/0!</v>
      </c>
      <c r="AD63" s="42" t="e">
        <f t="shared" si="12"/>
        <v>#DIV/0!</v>
      </c>
      <c r="AE63" s="358"/>
      <c r="AF63" s="358"/>
      <c r="AG63" s="400" t="e">
        <f t="shared" si="13"/>
        <v>#DIV/0!</v>
      </c>
      <c r="AH63" s="42" t="e">
        <f t="shared" si="14"/>
        <v>#DIV/0!</v>
      </c>
      <c r="AI63" s="358"/>
      <c r="AJ63" s="358"/>
      <c r="AK63" s="400" t="e">
        <f t="shared" si="15"/>
        <v>#DIV/0!</v>
      </c>
      <c r="AL63" s="42" t="e">
        <f t="shared" si="16"/>
        <v>#DIV/0!</v>
      </c>
      <c r="AM63" s="358">
        <f t="shared" si="17"/>
        <v>1</v>
      </c>
      <c r="AN63" s="358"/>
      <c r="AO63" s="400">
        <f t="shared" si="18"/>
        <v>0</v>
      </c>
      <c r="AP63" s="42">
        <f t="shared" si="19"/>
        <v>0</v>
      </c>
    </row>
    <row r="64" spans="1:256" s="49" customFormat="1" ht="255" customHeight="1" x14ac:dyDescent="0.25">
      <c r="A64" s="72" t="s">
        <v>408</v>
      </c>
      <c r="B64" s="1018" t="s">
        <v>84</v>
      </c>
      <c r="C64" s="1019"/>
      <c r="D64" s="202" t="str">
        <f>+Hoja1!D338</f>
        <v>Proyectos de transformación cultural</v>
      </c>
      <c r="E64" s="103" t="s">
        <v>411</v>
      </c>
      <c r="F64" s="1000" t="str">
        <f>+Hoja1!C338</f>
        <v>Orientar y acompañar 16 proyectos de transformación cultural del distrito, en su formulación e implementación.</v>
      </c>
      <c r="G64" s="1001"/>
      <c r="H64" s="993" t="str">
        <f>+Hoja1!H338</f>
        <v>Contratar bajo la modalidad de outsourcing el servicio de mensajería y envío de correspondencia</v>
      </c>
      <c r="I64" s="994"/>
      <c r="J64" s="995"/>
      <c r="K64" s="284">
        <f>+Hoja1!X338</f>
        <v>43878</v>
      </c>
      <c r="L64" s="284">
        <f>+Hoja1!AC338</f>
        <v>44118</v>
      </c>
      <c r="M64" s="287"/>
      <c r="N64" s="444">
        <f>+Hoja1!F338</f>
        <v>20000000</v>
      </c>
      <c r="O64" s="444"/>
      <c r="P64" s="587" t="s">
        <v>107</v>
      </c>
      <c r="Q64" s="588"/>
      <c r="R64" s="589"/>
      <c r="S64" s="93" t="s">
        <v>151</v>
      </c>
      <c r="T64" s="80" t="s">
        <v>58</v>
      </c>
      <c r="U64" s="294">
        <v>1</v>
      </c>
      <c r="V64" s="399">
        <v>1</v>
      </c>
      <c r="W64" s="399"/>
      <c r="X64" s="400">
        <f t="shared" si="9"/>
        <v>0</v>
      </c>
      <c r="Y64" s="42">
        <f t="shared" si="10"/>
        <v>0</v>
      </c>
      <c r="AA64" s="358"/>
      <c r="AB64" s="358"/>
      <c r="AC64" s="400" t="e">
        <f t="shared" si="11"/>
        <v>#DIV/0!</v>
      </c>
      <c r="AD64" s="42" t="e">
        <f t="shared" si="12"/>
        <v>#DIV/0!</v>
      </c>
      <c r="AE64" s="358"/>
      <c r="AF64" s="358"/>
      <c r="AG64" s="400" t="e">
        <f t="shared" si="13"/>
        <v>#DIV/0!</v>
      </c>
      <c r="AH64" s="42" t="e">
        <f t="shared" si="14"/>
        <v>#DIV/0!</v>
      </c>
      <c r="AI64" s="358"/>
      <c r="AJ64" s="358"/>
      <c r="AK64" s="400" t="e">
        <f t="shared" si="15"/>
        <v>#DIV/0!</v>
      </c>
      <c r="AL64" s="42" t="e">
        <f t="shared" si="16"/>
        <v>#DIV/0!</v>
      </c>
      <c r="AM64" s="358">
        <f t="shared" si="17"/>
        <v>1</v>
      </c>
      <c r="AN64" s="358"/>
      <c r="AO64" s="400">
        <f t="shared" si="18"/>
        <v>0</v>
      </c>
      <c r="AP64" s="42">
        <f t="shared" si="19"/>
        <v>0</v>
      </c>
    </row>
    <row r="65" spans="1:42" s="49" customFormat="1" ht="255" customHeight="1" x14ac:dyDescent="0.25">
      <c r="A65" s="72" t="s">
        <v>408</v>
      </c>
      <c r="B65" s="1018" t="s">
        <v>84</v>
      </c>
      <c r="C65" s="1019"/>
      <c r="D65" s="202" t="str">
        <f>+Hoja1!D339</f>
        <v>Proyectos de transformación cultural</v>
      </c>
      <c r="E65" s="103" t="s">
        <v>411</v>
      </c>
      <c r="F65" s="1000" t="str">
        <f>+Hoja1!C339</f>
        <v>Orientar y acompañar 16 proyectos de transformación cultural del distrito, en su formulación e implementación.</v>
      </c>
      <c r="G65" s="1001"/>
      <c r="H65" s="993" t="str">
        <f>+Hoja1!H339</f>
        <v>Prestar servicios a la Dirección de Cultura Ciudadana para apoyar las actividades administrativas y logísticas en el marco de los proyectos de transformación cultural.</v>
      </c>
      <c r="I65" s="994"/>
      <c r="J65" s="995"/>
      <c r="K65" s="284">
        <f>+Hoja1!X339</f>
        <v>43878</v>
      </c>
      <c r="L65" s="284">
        <f>+Hoja1!AC339</f>
        <v>44178</v>
      </c>
      <c r="M65" s="287"/>
      <c r="N65" s="444">
        <f>+Hoja1!F339</f>
        <v>42487500</v>
      </c>
      <c r="O65" s="444"/>
      <c r="P65" s="587" t="s">
        <v>107</v>
      </c>
      <c r="Q65" s="588"/>
      <c r="R65" s="589"/>
      <c r="S65" s="93" t="s">
        <v>151</v>
      </c>
      <c r="T65" s="80" t="s">
        <v>58</v>
      </c>
      <c r="U65" s="294">
        <v>1</v>
      </c>
      <c r="V65" s="399">
        <v>1</v>
      </c>
      <c r="W65" s="399"/>
      <c r="X65" s="400">
        <f t="shared" si="9"/>
        <v>0</v>
      </c>
      <c r="Y65" s="42">
        <f t="shared" si="10"/>
        <v>0</v>
      </c>
      <c r="AA65" s="358"/>
      <c r="AB65" s="358"/>
      <c r="AC65" s="400" t="e">
        <f t="shared" si="11"/>
        <v>#DIV/0!</v>
      </c>
      <c r="AD65" s="42" t="e">
        <f t="shared" si="12"/>
        <v>#DIV/0!</v>
      </c>
      <c r="AE65" s="358"/>
      <c r="AF65" s="358"/>
      <c r="AG65" s="400" t="e">
        <f t="shared" si="13"/>
        <v>#DIV/0!</v>
      </c>
      <c r="AH65" s="42" t="e">
        <f t="shared" si="14"/>
        <v>#DIV/0!</v>
      </c>
      <c r="AI65" s="358"/>
      <c r="AJ65" s="358"/>
      <c r="AK65" s="400" t="e">
        <f t="shared" si="15"/>
        <v>#DIV/0!</v>
      </c>
      <c r="AL65" s="42" t="e">
        <f t="shared" si="16"/>
        <v>#DIV/0!</v>
      </c>
      <c r="AM65" s="358">
        <f t="shared" si="17"/>
        <v>1</v>
      </c>
      <c r="AN65" s="358"/>
      <c r="AO65" s="400">
        <f t="shared" si="18"/>
        <v>0</v>
      </c>
      <c r="AP65" s="42">
        <f t="shared" si="19"/>
        <v>0</v>
      </c>
    </row>
    <row r="66" spans="1:42" s="49" customFormat="1" ht="255" customHeight="1" x14ac:dyDescent="0.25">
      <c r="A66" s="72" t="s">
        <v>408</v>
      </c>
      <c r="B66" s="1018" t="s">
        <v>84</v>
      </c>
      <c r="C66" s="1019"/>
      <c r="D66" s="202" t="str">
        <f>+Hoja1!D340</f>
        <v>Proyectos de transformación cultural</v>
      </c>
      <c r="E66" s="103" t="s">
        <v>411</v>
      </c>
      <c r="F66" s="1000" t="str">
        <f>+Hoja1!C340</f>
        <v>Orientar y acompañar 16 proyectos de transformación cultural del distrito, en su formulación e implementación.</v>
      </c>
      <c r="G66" s="1001"/>
      <c r="H66" s="993" t="str">
        <f>+Hoja1!H340</f>
        <v>Prestar servicios profesionales a la Dirección de Cultura Ciudadana para apoyar el desarrollo de las actividades asociadas al ámbito convivencia, cultura democrática y construcción de paz.</v>
      </c>
      <c r="I66" s="994"/>
      <c r="J66" s="995"/>
      <c r="K66" s="284">
        <f>+Hoja1!X340</f>
        <v>43864</v>
      </c>
      <c r="L66" s="284">
        <f>+Hoja1!AC340</f>
        <v>44194</v>
      </c>
      <c r="M66" s="287"/>
      <c r="N66" s="444">
        <f>+Hoja1!F340</f>
        <v>62150200</v>
      </c>
      <c r="O66" s="444"/>
      <c r="P66" s="587" t="s">
        <v>107</v>
      </c>
      <c r="Q66" s="588"/>
      <c r="R66" s="589"/>
      <c r="S66" s="93" t="s">
        <v>151</v>
      </c>
      <c r="T66" s="80" t="s">
        <v>58</v>
      </c>
      <c r="U66" s="294">
        <v>1</v>
      </c>
      <c r="V66" s="399">
        <v>1</v>
      </c>
      <c r="W66" s="399"/>
      <c r="X66" s="400">
        <f t="shared" si="9"/>
        <v>0</v>
      </c>
      <c r="Y66" s="42">
        <f t="shared" si="10"/>
        <v>0</v>
      </c>
      <c r="AA66" s="358"/>
      <c r="AB66" s="358"/>
      <c r="AC66" s="400" t="e">
        <f t="shared" si="11"/>
        <v>#DIV/0!</v>
      </c>
      <c r="AD66" s="42" t="e">
        <f t="shared" si="12"/>
        <v>#DIV/0!</v>
      </c>
      <c r="AE66" s="358"/>
      <c r="AF66" s="358"/>
      <c r="AG66" s="400" t="e">
        <f t="shared" si="13"/>
        <v>#DIV/0!</v>
      </c>
      <c r="AH66" s="42" t="e">
        <f t="shared" si="14"/>
        <v>#DIV/0!</v>
      </c>
      <c r="AI66" s="358"/>
      <c r="AJ66" s="358"/>
      <c r="AK66" s="400" t="e">
        <f t="shared" si="15"/>
        <v>#DIV/0!</v>
      </c>
      <c r="AL66" s="42" t="e">
        <f t="shared" si="16"/>
        <v>#DIV/0!</v>
      </c>
      <c r="AM66" s="358">
        <f t="shared" si="17"/>
        <v>1</v>
      </c>
      <c r="AN66" s="358"/>
      <c r="AO66" s="400">
        <f t="shared" si="18"/>
        <v>0</v>
      </c>
      <c r="AP66" s="42">
        <f t="shared" si="19"/>
        <v>0</v>
      </c>
    </row>
    <row r="67" spans="1:42" s="49" customFormat="1" ht="255" customHeight="1" x14ac:dyDescent="0.25">
      <c r="A67" s="72" t="s">
        <v>408</v>
      </c>
      <c r="B67" s="1018" t="s">
        <v>84</v>
      </c>
      <c r="C67" s="1019"/>
      <c r="D67" s="202" t="str">
        <f>+Hoja1!D341</f>
        <v>Proyectos de transformación cultural</v>
      </c>
      <c r="E67" s="103" t="s">
        <v>411</v>
      </c>
      <c r="F67" s="1000" t="str">
        <f>+Hoja1!C341</f>
        <v>Orientar y acompañar 16 proyectos de transformación cultural del distrito, en su formulación e implementación.</v>
      </c>
      <c r="G67" s="1001"/>
      <c r="H67" s="993" t="str">
        <f>+Hoja1!H341</f>
        <v>Prestar servicios profesionales a la Dirección de Cultura Ciudadana para apoyar las actividades administrativas y documentales de los proyectos de transformación cultural, de conformidad con los procedimientos establecidos.</v>
      </c>
      <c r="I67" s="994"/>
      <c r="J67" s="995"/>
      <c r="K67" s="284">
        <f>+Hoja1!X341</f>
        <v>43864</v>
      </c>
      <c r="L67" s="284">
        <f>+Hoja1!AC341</f>
        <v>44194</v>
      </c>
      <c r="M67" s="287"/>
      <c r="N67" s="444">
        <f>+Hoja1!F341</f>
        <v>45943000</v>
      </c>
      <c r="O67" s="444"/>
      <c r="P67" s="587" t="s">
        <v>107</v>
      </c>
      <c r="Q67" s="588"/>
      <c r="R67" s="589"/>
      <c r="S67" s="93" t="s">
        <v>151</v>
      </c>
      <c r="T67" s="80" t="s">
        <v>58</v>
      </c>
      <c r="U67" s="294">
        <v>1</v>
      </c>
      <c r="V67" s="399">
        <v>1</v>
      </c>
      <c r="W67" s="399"/>
      <c r="X67" s="400">
        <f t="shared" si="9"/>
        <v>0</v>
      </c>
      <c r="Y67" s="42">
        <f t="shared" si="10"/>
        <v>0</v>
      </c>
      <c r="AA67" s="358"/>
      <c r="AB67" s="358"/>
      <c r="AC67" s="400" t="e">
        <f t="shared" si="11"/>
        <v>#DIV/0!</v>
      </c>
      <c r="AD67" s="42" t="e">
        <f t="shared" si="12"/>
        <v>#DIV/0!</v>
      </c>
      <c r="AE67" s="358"/>
      <c r="AF67" s="358"/>
      <c r="AG67" s="400" t="e">
        <f t="shared" si="13"/>
        <v>#DIV/0!</v>
      </c>
      <c r="AH67" s="42" t="e">
        <f t="shared" si="14"/>
        <v>#DIV/0!</v>
      </c>
      <c r="AI67" s="358"/>
      <c r="AJ67" s="358"/>
      <c r="AK67" s="400" t="e">
        <f t="shared" si="15"/>
        <v>#DIV/0!</v>
      </c>
      <c r="AL67" s="42" t="e">
        <f t="shared" si="16"/>
        <v>#DIV/0!</v>
      </c>
      <c r="AM67" s="358">
        <f t="shared" si="17"/>
        <v>1</v>
      </c>
      <c r="AN67" s="358"/>
      <c r="AO67" s="400">
        <f t="shared" si="18"/>
        <v>0</v>
      </c>
      <c r="AP67" s="42">
        <f t="shared" si="19"/>
        <v>0</v>
      </c>
    </row>
    <row r="68" spans="1:42" s="49" customFormat="1" ht="255" customHeight="1" x14ac:dyDescent="0.25">
      <c r="A68" s="72" t="s">
        <v>408</v>
      </c>
      <c r="B68" s="1018" t="s">
        <v>84</v>
      </c>
      <c r="C68" s="1019"/>
      <c r="D68" s="202" t="str">
        <f>+Hoja1!D342</f>
        <v>Proyectos de transformación cultural</v>
      </c>
      <c r="E68" s="103" t="s">
        <v>411</v>
      </c>
      <c r="F68" s="1000" t="str">
        <f>+Hoja1!C342</f>
        <v>Orientar y acompañar 16 proyectos de transformación cultural del distrito, en su formulación e implementación.</v>
      </c>
      <c r="G68" s="1001"/>
      <c r="H68" s="993" t="str">
        <f>+Hoja1!H342</f>
        <v>Prestar servicios profesionales a la Dirección de Cultura Ciudadana para apoyar la formulación, implementación y seguimiento de los proyectos de Transformación Cultural asociados al ámbito de diversidad e interculturalidad.</v>
      </c>
      <c r="I68" s="994"/>
      <c r="J68" s="995"/>
      <c r="K68" s="284">
        <f>+Hoja1!X342</f>
        <v>43880</v>
      </c>
      <c r="L68" s="284">
        <f>+Hoja1!AC342</f>
        <v>44210</v>
      </c>
      <c r="M68" s="287"/>
      <c r="N68" s="444">
        <f>+Hoja1!F342</f>
        <v>62150200</v>
      </c>
      <c r="O68" s="444"/>
      <c r="P68" s="587" t="s">
        <v>107</v>
      </c>
      <c r="Q68" s="588"/>
      <c r="R68" s="589"/>
      <c r="S68" s="93" t="s">
        <v>151</v>
      </c>
      <c r="T68" s="80" t="s">
        <v>58</v>
      </c>
      <c r="U68" s="294">
        <v>1</v>
      </c>
      <c r="V68" s="399">
        <v>1</v>
      </c>
      <c r="W68" s="399"/>
      <c r="X68" s="400">
        <f t="shared" si="9"/>
        <v>0</v>
      </c>
      <c r="Y68" s="42">
        <f t="shared" si="10"/>
        <v>0</v>
      </c>
      <c r="AA68" s="358"/>
      <c r="AB68" s="358"/>
      <c r="AC68" s="400" t="e">
        <f t="shared" si="11"/>
        <v>#DIV/0!</v>
      </c>
      <c r="AD68" s="42" t="e">
        <f t="shared" si="12"/>
        <v>#DIV/0!</v>
      </c>
      <c r="AE68" s="358"/>
      <c r="AF68" s="358"/>
      <c r="AG68" s="400" t="e">
        <f t="shared" si="13"/>
        <v>#DIV/0!</v>
      </c>
      <c r="AH68" s="42" t="e">
        <f t="shared" si="14"/>
        <v>#DIV/0!</v>
      </c>
      <c r="AI68" s="358"/>
      <c r="AJ68" s="358"/>
      <c r="AK68" s="400" t="e">
        <f t="shared" si="15"/>
        <v>#DIV/0!</v>
      </c>
      <c r="AL68" s="42" t="e">
        <f t="shared" si="16"/>
        <v>#DIV/0!</v>
      </c>
      <c r="AM68" s="358">
        <f t="shared" si="17"/>
        <v>1</v>
      </c>
      <c r="AN68" s="358"/>
      <c r="AO68" s="400">
        <f t="shared" si="18"/>
        <v>0</v>
      </c>
      <c r="AP68" s="42">
        <f t="shared" si="19"/>
        <v>0</v>
      </c>
    </row>
    <row r="69" spans="1:42" s="49" customFormat="1" ht="255" customHeight="1" x14ac:dyDescent="0.25">
      <c r="A69" s="72" t="s">
        <v>408</v>
      </c>
      <c r="B69" s="1018" t="s">
        <v>84</v>
      </c>
      <c r="C69" s="1019"/>
      <c r="D69" s="202" t="str">
        <f>+Hoja1!D343</f>
        <v>Proyectos de transformación cultural</v>
      </c>
      <c r="E69" s="103" t="s">
        <v>411</v>
      </c>
      <c r="F69" s="1000" t="str">
        <f>+Hoja1!C343</f>
        <v>Orientar y acompañar 16 proyectos de transformación cultural del distrito, en su formulación e implementación.</v>
      </c>
      <c r="G69" s="1001"/>
      <c r="H69" s="993" t="str">
        <f>+Hoja1!H343</f>
        <v>Prestar servicios profesionales a la Dirección de Cultura Ciudadana para apoyar la formulación, implementación y seguimiento de los proyectos de Transformación Cultural asociados al ámbito Cultura verde y cuidado de otras formas de vida.</v>
      </c>
      <c r="I69" s="994"/>
      <c r="J69" s="995"/>
      <c r="K69" s="284">
        <f>+Hoja1!X343</f>
        <v>43880</v>
      </c>
      <c r="L69" s="284">
        <f>+Hoja1!AC343</f>
        <v>53300</v>
      </c>
      <c r="M69" s="287"/>
      <c r="N69" s="444">
        <f>+Hoja1!F343</f>
        <v>62150200</v>
      </c>
      <c r="O69" s="444"/>
      <c r="P69" s="587" t="s">
        <v>107</v>
      </c>
      <c r="Q69" s="588"/>
      <c r="R69" s="589"/>
      <c r="S69" s="93" t="s">
        <v>151</v>
      </c>
      <c r="T69" s="80" t="s">
        <v>58</v>
      </c>
      <c r="U69" s="294">
        <v>1</v>
      </c>
      <c r="V69" s="399">
        <v>1</v>
      </c>
      <c r="W69" s="399"/>
      <c r="X69" s="400">
        <f t="shared" si="9"/>
        <v>0</v>
      </c>
      <c r="Y69" s="42">
        <f t="shared" si="10"/>
        <v>0</v>
      </c>
      <c r="AA69" s="358"/>
      <c r="AB69" s="358"/>
      <c r="AC69" s="400" t="e">
        <f t="shared" si="11"/>
        <v>#DIV/0!</v>
      </c>
      <c r="AD69" s="42" t="e">
        <f t="shared" si="12"/>
        <v>#DIV/0!</v>
      </c>
      <c r="AE69" s="358"/>
      <c r="AF69" s="358"/>
      <c r="AG69" s="400" t="e">
        <f t="shared" si="13"/>
        <v>#DIV/0!</v>
      </c>
      <c r="AH69" s="42" t="e">
        <f t="shared" si="14"/>
        <v>#DIV/0!</v>
      </c>
      <c r="AI69" s="358"/>
      <c r="AJ69" s="358"/>
      <c r="AK69" s="400" t="e">
        <f t="shared" si="15"/>
        <v>#DIV/0!</v>
      </c>
      <c r="AL69" s="42" t="e">
        <f t="shared" si="16"/>
        <v>#DIV/0!</v>
      </c>
      <c r="AM69" s="358">
        <f t="shared" si="17"/>
        <v>1</v>
      </c>
      <c r="AN69" s="358"/>
      <c r="AO69" s="400">
        <f t="shared" si="18"/>
        <v>0</v>
      </c>
      <c r="AP69" s="42">
        <f t="shared" si="19"/>
        <v>0</v>
      </c>
    </row>
    <row r="70" spans="1:42" s="49" customFormat="1" ht="255" customHeight="1" x14ac:dyDescent="0.25">
      <c r="A70" s="72" t="s">
        <v>408</v>
      </c>
      <c r="B70" s="1018" t="s">
        <v>84</v>
      </c>
      <c r="C70" s="1019"/>
      <c r="D70" s="202" t="str">
        <f>+Hoja1!D344</f>
        <v>Proyectos de transformación cultural</v>
      </c>
      <c r="E70" s="103" t="s">
        <v>411</v>
      </c>
      <c r="F70" s="1000" t="str">
        <f>+Hoja1!C344</f>
        <v>Orientar y acompañar 16 proyectos de transformación cultural del distrito, en su formulación e implementación.</v>
      </c>
      <c r="G70" s="1001"/>
      <c r="H70" s="993" t="str">
        <f>+Hoja1!H344</f>
        <v>Prestar servicios profesionales a la Dirección de Cultura Ciudadana para acompañar el desarrollo de proyectos de Transformación Cultural asociados con la convivencia y confianza.</v>
      </c>
      <c r="I70" s="994"/>
      <c r="J70" s="995"/>
      <c r="K70" s="284">
        <f>+Hoja1!X344</f>
        <v>43886</v>
      </c>
      <c r="L70" s="284">
        <f>+Hoja1!AC344</f>
        <v>44036</v>
      </c>
      <c r="M70" s="287"/>
      <c r="N70" s="444">
        <f>+Hoja1!F344</f>
        <v>44655000</v>
      </c>
      <c r="O70" s="444"/>
      <c r="P70" s="587" t="s">
        <v>107</v>
      </c>
      <c r="Q70" s="588"/>
      <c r="R70" s="589"/>
      <c r="S70" s="93" t="s">
        <v>151</v>
      </c>
      <c r="T70" s="80" t="s">
        <v>58</v>
      </c>
      <c r="U70" s="294">
        <v>1</v>
      </c>
      <c r="V70" s="399">
        <v>1</v>
      </c>
      <c r="W70" s="399"/>
      <c r="X70" s="400">
        <f t="shared" si="9"/>
        <v>0</v>
      </c>
      <c r="Y70" s="42">
        <f t="shared" si="10"/>
        <v>0</v>
      </c>
      <c r="AA70" s="358"/>
      <c r="AB70" s="358"/>
      <c r="AC70" s="400" t="e">
        <f t="shared" si="11"/>
        <v>#DIV/0!</v>
      </c>
      <c r="AD70" s="42" t="e">
        <f t="shared" si="12"/>
        <v>#DIV/0!</v>
      </c>
      <c r="AE70" s="358"/>
      <c r="AF70" s="358"/>
      <c r="AG70" s="400" t="e">
        <f t="shared" si="13"/>
        <v>#DIV/0!</v>
      </c>
      <c r="AH70" s="42" t="e">
        <f t="shared" si="14"/>
        <v>#DIV/0!</v>
      </c>
      <c r="AI70" s="358"/>
      <c r="AJ70" s="358"/>
      <c r="AK70" s="400" t="e">
        <f t="shared" si="15"/>
        <v>#DIV/0!</v>
      </c>
      <c r="AL70" s="42" t="e">
        <f t="shared" si="16"/>
        <v>#DIV/0!</v>
      </c>
      <c r="AM70" s="358">
        <f t="shared" si="17"/>
        <v>1</v>
      </c>
      <c r="AN70" s="358"/>
      <c r="AO70" s="400">
        <f t="shared" si="18"/>
        <v>0</v>
      </c>
      <c r="AP70" s="42">
        <f t="shared" si="19"/>
        <v>0</v>
      </c>
    </row>
    <row r="71" spans="1:42" s="49" customFormat="1" ht="255" customHeight="1" x14ac:dyDescent="0.25">
      <c r="A71" s="72" t="s">
        <v>408</v>
      </c>
      <c r="B71" s="1018" t="s">
        <v>84</v>
      </c>
      <c r="C71" s="1019"/>
      <c r="D71" s="202" t="str">
        <f>+Hoja1!D345</f>
        <v>Proyectos de transformación cultural</v>
      </c>
      <c r="E71" s="103" t="s">
        <v>411</v>
      </c>
      <c r="F71" s="1000" t="str">
        <f>+Hoja1!C345</f>
        <v>Orientar y acompañar 16 proyectos de transformación cultural del distrito, en su formulación e implementación.</v>
      </c>
      <c r="G71" s="1001"/>
      <c r="H71" s="993" t="str">
        <f>+Hoja1!H345</f>
        <v xml:space="preserve">Prestar servicios profesionales a la Dirección de Cultura Ciudadana para apoyar el desarrollo y seguimiento a las acciones de apropiación social del conocimiento </v>
      </c>
      <c r="I71" s="994"/>
      <c r="J71" s="995"/>
      <c r="K71" s="284">
        <f>+Hoja1!X345</f>
        <v>43892</v>
      </c>
      <c r="L71" s="284">
        <f>+Hoja1!AC345</f>
        <v>44042</v>
      </c>
      <c r="M71" s="287"/>
      <c r="N71" s="444">
        <f>+Hoja1!F345</f>
        <v>44655000</v>
      </c>
      <c r="O71" s="444"/>
      <c r="P71" s="587" t="s">
        <v>107</v>
      </c>
      <c r="Q71" s="588"/>
      <c r="R71" s="589"/>
      <c r="S71" s="93" t="s">
        <v>151</v>
      </c>
      <c r="T71" s="80" t="s">
        <v>58</v>
      </c>
      <c r="U71" s="294">
        <v>1</v>
      </c>
      <c r="V71" s="399">
        <v>1</v>
      </c>
      <c r="W71" s="399"/>
      <c r="X71" s="400">
        <f t="shared" si="9"/>
        <v>0</v>
      </c>
      <c r="Y71" s="42">
        <f t="shared" si="10"/>
        <v>0</v>
      </c>
      <c r="AA71" s="358"/>
      <c r="AB71" s="358"/>
      <c r="AC71" s="400" t="e">
        <f t="shared" si="11"/>
        <v>#DIV/0!</v>
      </c>
      <c r="AD71" s="42" t="e">
        <f t="shared" si="12"/>
        <v>#DIV/0!</v>
      </c>
      <c r="AE71" s="358"/>
      <c r="AF71" s="358"/>
      <c r="AG71" s="400" t="e">
        <f t="shared" si="13"/>
        <v>#DIV/0!</v>
      </c>
      <c r="AH71" s="42" t="e">
        <f t="shared" si="14"/>
        <v>#DIV/0!</v>
      </c>
      <c r="AI71" s="358"/>
      <c r="AJ71" s="358"/>
      <c r="AK71" s="400" t="e">
        <f t="shared" si="15"/>
        <v>#DIV/0!</v>
      </c>
      <c r="AL71" s="42" t="e">
        <f t="shared" si="16"/>
        <v>#DIV/0!</v>
      </c>
      <c r="AM71" s="358">
        <f t="shared" si="17"/>
        <v>1</v>
      </c>
      <c r="AN71" s="358"/>
      <c r="AO71" s="400">
        <f t="shared" si="18"/>
        <v>0</v>
      </c>
      <c r="AP71" s="42">
        <f t="shared" si="19"/>
        <v>0</v>
      </c>
    </row>
    <row r="72" spans="1:42" s="49" customFormat="1" ht="255" customHeight="1" x14ac:dyDescent="0.25">
      <c r="A72" s="72" t="s">
        <v>408</v>
      </c>
      <c r="B72" s="1018" t="s">
        <v>84</v>
      </c>
      <c r="C72" s="1019"/>
      <c r="D72" s="202" t="str">
        <f>+Hoja1!D346</f>
        <v>Proyectos de transformación cultural</v>
      </c>
      <c r="E72" s="103" t="s">
        <v>411</v>
      </c>
      <c r="F72" s="1000" t="str">
        <f>+Hoja1!C346</f>
        <v>Orientar y acompañar 16 proyectos de transformación cultural del distrito, en su formulación e implementación.</v>
      </c>
      <c r="G72" s="1001"/>
      <c r="H72" s="993" t="str">
        <f>+Hoja1!H346</f>
        <v>Prestar servicios profesionales a la Dirección de Cultura Ciudadana para acompañar el desarrollo de acciones comunicativas, narrativas y de apropiación de los proyectos de transformación cultural</v>
      </c>
      <c r="I72" s="994"/>
      <c r="J72" s="995"/>
      <c r="K72" s="284">
        <f>+Hoja1!X346</f>
        <v>43886</v>
      </c>
      <c r="L72" s="284">
        <f>+Hoja1!AC346</f>
        <v>44036</v>
      </c>
      <c r="M72" s="287"/>
      <c r="N72" s="444">
        <f>+Hoja1!F346</f>
        <v>41265000</v>
      </c>
      <c r="O72" s="444"/>
      <c r="P72" s="587" t="s">
        <v>107</v>
      </c>
      <c r="Q72" s="588"/>
      <c r="R72" s="589"/>
      <c r="S72" s="93" t="s">
        <v>151</v>
      </c>
      <c r="T72" s="80" t="s">
        <v>58</v>
      </c>
      <c r="U72" s="294">
        <v>1</v>
      </c>
      <c r="V72" s="399">
        <v>1</v>
      </c>
      <c r="W72" s="399"/>
      <c r="X72" s="400">
        <f t="shared" si="9"/>
        <v>0</v>
      </c>
      <c r="Y72" s="42">
        <f t="shared" si="10"/>
        <v>0</v>
      </c>
      <c r="AA72" s="358"/>
      <c r="AB72" s="358"/>
      <c r="AC72" s="400" t="e">
        <f t="shared" si="11"/>
        <v>#DIV/0!</v>
      </c>
      <c r="AD72" s="42" t="e">
        <f t="shared" si="12"/>
        <v>#DIV/0!</v>
      </c>
      <c r="AE72" s="358"/>
      <c r="AF72" s="358"/>
      <c r="AG72" s="400" t="e">
        <f t="shared" si="13"/>
        <v>#DIV/0!</v>
      </c>
      <c r="AH72" s="42" t="e">
        <f t="shared" si="14"/>
        <v>#DIV/0!</v>
      </c>
      <c r="AI72" s="358"/>
      <c r="AJ72" s="358"/>
      <c r="AK72" s="400" t="e">
        <f t="shared" si="15"/>
        <v>#DIV/0!</v>
      </c>
      <c r="AL72" s="42" t="e">
        <f t="shared" si="16"/>
        <v>#DIV/0!</v>
      </c>
      <c r="AM72" s="358">
        <f t="shared" si="17"/>
        <v>1</v>
      </c>
      <c r="AN72" s="358"/>
      <c r="AO72" s="400">
        <f t="shared" si="18"/>
        <v>0</v>
      </c>
      <c r="AP72" s="42">
        <f t="shared" si="19"/>
        <v>0</v>
      </c>
    </row>
    <row r="73" spans="1:42" s="49" customFormat="1" ht="255" customHeight="1" x14ac:dyDescent="0.25">
      <c r="A73" s="72" t="s">
        <v>408</v>
      </c>
      <c r="B73" s="1018" t="s">
        <v>84</v>
      </c>
      <c r="C73" s="1019"/>
      <c r="D73" s="202" t="str">
        <f>+Hoja1!D347</f>
        <v>Proyectos de transformación cultural</v>
      </c>
      <c r="E73" s="103" t="s">
        <v>411</v>
      </c>
      <c r="F73" s="1000" t="str">
        <f>+Hoja1!C347</f>
        <v>Orientar y acompañar 16 proyectos de transformación cultural del distrito, en su formulación e implementación.</v>
      </c>
      <c r="G73" s="1001"/>
      <c r="H73" s="993" t="str">
        <f>+Hoja1!H347</f>
        <v>Prestar servicios profesionales para apoyar a la Dirección de Cultura Ciudadana en las acciones operativas requeridas en el ámbito Construcción Social del Territorio.</v>
      </c>
      <c r="I73" s="994"/>
      <c r="J73" s="995"/>
      <c r="K73" s="284">
        <f>+Hoja1!X347</f>
        <v>43864</v>
      </c>
      <c r="L73" s="284">
        <f>+Hoja1!AC347</f>
        <v>44194</v>
      </c>
      <c r="M73" s="287"/>
      <c r="N73" s="444">
        <f>+Hoja1!F347</f>
        <v>62150200</v>
      </c>
      <c r="O73" s="444"/>
      <c r="P73" s="587" t="s">
        <v>107</v>
      </c>
      <c r="Q73" s="588"/>
      <c r="R73" s="589"/>
      <c r="S73" s="93" t="s">
        <v>151</v>
      </c>
      <c r="T73" s="80" t="s">
        <v>58</v>
      </c>
      <c r="U73" s="294">
        <v>1</v>
      </c>
      <c r="V73" s="399">
        <v>1</v>
      </c>
      <c r="W73" s="399"/>
      <c r="X73" s="400">
        <f t="shared" si="9"/>
        <v>0</v>
      </c>
      <c r="Y73" s="42">
        <f t="shared" si="10"/>
        <v>0</v>
      </c>
      <c r="AA73" s="358"/>
      <c r="AB73" s="358"/>
      <c r="AC73" s="400" t="e">
        <f t="shared" si="11"/>
        <v>#DIV/0!</v>
      </c>
      <c r="AD73" s="42" t="e">
        <f t="shared" si="12"/>
        <v>#DIV/0!</v>
      </c>
      <c r="AE73" s="358"/>
      <c r="AF73" s="358"/>
      <c r="AG73" s="400" t="e">
        <f t="shared" si="13"/>
        <v>#DIV/0!</v>
      </c>
      <c r="AH73" s="42" t="e">
        <f t="shared" si="14"/>
        <v>#DIV/0!</v>
      </c>
      <c r="AI73" s="358"/>
      <c r="AJ73" s="358"/>
      <c r="AK73" s="400" t="e">
        <f t="shared" si="15"/>
        <v>#DIV/0!</v>
      </c>
      <c r="AL73" s="42" t="e">
        <f t="shared" si="16"/>
        <v>#DIV/0!</v>
      </c>
      <c r="AM73" s="358">
        <f t="shared" si="17"/>
        <v>1</v>
      </c>
      <c r="AN73" s="358"/>
      <c r="AO73" s="400">
        <f t="shared" si="18"/>
        <v>0</v>
      </c>
      <c r="AP73" s="42">
        <f t="shared" si="19"/>
        <v>0</v>
      </c>
    </row>
    <row r="74" spans="1:42" s="49" customFormat="1" ht="255" customHeight="1" x14ac:dyDescent="0.25">
      <c r="A74" s="72" t="s">
        <v>408</v>
      </c>
      <c r="B74" s="1018" t="s">
        <v>84</v>
      </c>
      <c r="C74" s="1019"/>
      <c r="D74" s="202" t="str">
        <f>+Hoja1!D348</f>
        <v>Proyectos de transformación cultural</v>
      </c>
      <c r="E74" s="103" t="s">
        <v>411</v>
      </c>
      <c r="F74" s="1000" t="str">
        <f>+Hoja1!C348</f>
        <v>Orientar y acompañar 16 proyectos de transformación cultural del distrito, en su formulación e implementación.</v>
      </c>
      <c r="G74" s="1001"/>
      <c r="H74" s="993" t="str">
        <f>+Hoja1!H348</f>
        <v xml:space="preserve">Prestar servicios profesionales a la Dirección de Cultura Ciudadana para acompañar el desarrollo de las acciones relacionadas con los proyectos de Transformación Cultural asociados al ámbito construcción social del territorio. </v>
      </c>
      <c r="I74" s="994"/>
      <c r="J74" s="995"/>
      <c r="K74" s="284">
        <f>+Hoja1!X348</f>
        <v>43892</v>
      </c>
      <c r="L74" s="284">
        <f>+Hoja1!AC348</f>
        <v>44042</v>
      </c>
      <c r="M74" s="287"/>
      <c r="N74" s="444">
        <f>+Hoja1!F348</f>
        <v>44655000</v>
      </c>
      <c r="O74" s="444"/>
      <c r="P74" s="587" t="s">
        <v>107</v>
      </c>
      <c r="Q74" s="588"/>
      <c r="R74" s="589"/>
      <c r="S74" s="93" t="s">
        <v>151</v>
      </c>
      <c r="T74" s="80" t="s">
        <v>58</v>
      </c>
      <c r="U74" s="294">
        <v>1</v>
      </c>
      <c r="V74" s="399">
        <v>1</v>
      </c>
      <c r="W74" s="399"/>
      <c r="X74" s="400">
        <f t="shared" si="9"/>
        <v>0</v>
      </c>
      <c r="Y74" s="42">
        <f t="shared" si="10"/>
        <v>0</v>
      </c>
      <c r="AA74" s="358"/>
      <c r="AB74" s="358"/>
      <c r="AC74" s="400" t="e">
        <f t="shared" si="11"/>
        <v>#DIV/0!</v>
      </c>
      <c r="AD74" s="42" t="e">
        <f t="shared" si="12"/>
        <v>#DIV/0!</v>
      </c>
      <c r="AE74" s="358"/>
      <c r="AF74" s="358"/>
      <c r="AG74" s="400" t="e">
        <f t="shared" si="13"/>
        <v>#DIV/0!</v>
      </c>
      <c r="AH74" s="42" t="e">
        <f t="shared" si="14"/>
        <v>#DIV/0!</v>
      </c>
      <c r="AI74" s="358"/>
      <c r="AJ74" s="358"/>
      <c r="AK74" s="400" t="e">
        <f t="shared" si="15"/>
        <v>#DIV/0!</v>
      </c>
      <c r="AL74" s="42" t="e">
        <f t="shared" si="16"/>
        <v>#DIV/0!</v>
      </c>
      <c r="AM74" s="358">
        <f t="shared" si="17"/>
        <v>1</v>
      </c>
      <c r="AN74" s="358"/>
      <c r="AO74" s="400">
        <f t="shared" si="18"/>
        <v>0</v>
      </c>
      <c r="AP74" s="42">
        <f t="shared" si="19"/>
        <v>0</v>
      </c>
    </row>
    <row r="75" spans="1:42" s="49" customFormat="1" ht="215.25" customHeight="1" x14ac:dyDescent="0.25">
      <c r="A75" s="72" t="s">
        <v>408</v>
      </c>
      <c r="B75" s="1018" t="s">
        <v>84</v>
      </c>
      <c r="C75" s="1019"/>
      <c r="D75" s="202" t="str">
        <f>+Hoja1!D349</f>
        <v>Proyectos de transformación cultural</v>
      </c>
      <c r="E75" s="103" t="s">
        <v>411</v>
      </c>
      <c r="F75" s="1000" t="str">
        <f>+Hoja1!C349</f>
        <v>Orientar y acompañar 16 proyectos de transformación cultural del distrito, en su formulación e implementación.</v>
      </c>
      <c r="G75" s="1001"/>
      <c r="H75" s="993" t="str">
        <f>+Hoja1!H349</f>
        <v>Prestar servicios profesionales para acompañar a la Dirección de Cultura Ciudadana en la formulación, implementación y seguimiento de los proyectos de Transformación Cultural asociados al ámbito cultura verde y otras formas de vida.</v>
      </c>
      <c r="I75" s="994"/>
      <c r="J75" s="995"/>
      <c r="K75" s="284">
        <f>+Hoja1!X349</f>
        <v>43886</v>
      </c>
      <c r="L75" s="284">
        <f>+Hoja1!AC349</f>
        <v>44036</v>
      </c>
      <c r="M75" s="288"/>
      <c r="N75" s="444">
        <f>+Hoja1!F349</f>
        <v>44655000</v>
      </c>
      <c r="O75" s="444"/>
      <c r="P75" s="587" t="s">
        <v>107</v>
      </c>
      <c r="Q75" s="588"/>
      <c r="R75" s="589"/>
      <c r="S75" s="93" t="s">
        <v>151</v>
      </c>
      <c r="T75" s="80" t="s">
        <v>58</v>
      </c>
      <c r="U75" s="294">
        <v>1</v>
      </c>
      <c r="V75" s="399">
        <v>1</v>
      </c>
      <c r="W75" s="399"/>
      <c r="X75" s="400">
        <f t="shared" si="9"/>
        <v>0</v>
      </c>
      <c r="Y75" s="42">
        <f t="shared" si="10"/>
        <v>0</v>
      </c>
      <c r="AA75" s="358"/>
      <c r="AB75" s="358"/>
      <c r="AC75" s="400" t="e">
        <f t="shared" si="11"/>
        <v>#DIV/0!</v>
      </c>
      <c r="AD75" s="42" t="e">
        <f t="shared" si="12"/>
        <v>#DIV/0!</v>
      </c>
      <c r="AE75" s="358"/>
      <c r="AF75" s="358"/>
      <c r="AG75" s="400" t="e">
        <f t="shared" si="13"/>
        <v>#DIV/0!</v>
      </c>
      <c r="AH75" s="42" t="e">
        <f t="shared" si="14"/>
        <v>#DIV/0!</v>
      </c>
      <c r="AI75" s="358"/>
      <c r="AJ75" s="358"/>
      <c r="AK75" s="400" t="e">
        <f t="shared" si="15"/>
        <v>#DIV/0!</v>
      </c>
      <c r="AL75" s="42" t="e">
        <f t="shared" si="16"/>
        <v>#DIV/0!</v>
      </c>
      <c r="AM75" s="358">
        <f t="shared" si="17"/>
        <v>1</v>
      </c>
      <c r="AN75" s="358"/>
      <c r="AO75" s="400">
        <f t="shared" si="18"/>
        <v>0</v>
      </c>
      <c r="AP75" s="42">
        <f t="shared" si="19"/>
        <v>0</v>
      </c>
    </row>
    <row r="76" spans="1:42" s="49" customFormat="1" ht="215.25" customHeight="1" x14ac:dyDescent="0.25">
      <c r="A76" s="72" t="s">
        <v>408</v>
      </c>
      <c r="B76" s="1018" t="s">
        <v>84</v>
      </c>
      <c r="C76" s="1019"/>
      <c r="D76" s="202" t="str">
        <f>+Hoja1!D350</f>
        <v>Proyectos de transformación cultural</v>
      </c>
      <c r="E76" s="103" t="s">
        <v>411</v>
      </c>
      <c r="F76" s="1000" t="str">
        <f>+Hoja1!C350</f>
        <v>Orientar y acompañar 16 proyectos de transformación cultural del distrito, en su formulación e implementación.</v>
      </c>
      <c r="G76" s="1001"/>
      <c r="H76" s="993" t="str">
        <f>+Hoja1!H350</f>
        <v>Prestar servicios profesionales para acompañar a la Dirección de Cultura Ciudadana en la formulación, implementación y seguimiento de los proyectos de Transformación Cultural asociados al ámbito de diversidad e interculturalidad.</v>
      </c>
      <c r="I76" s="994"/>
      <c r="J76" s="995"/>
      <c r="K76" s="284">
        <f>+Hoja1!X350</f>
        <v>43892</v>
      </c>
      <c r="L76" s="284">
        <f>+Hoja1!AC350</f>
        <v>44192</v>
      </c>
      <c r="M76" s="288"/>
      <c r="N76" s="444">
        <f>+Hoja1!F350</f>
        <v>103000000</v>
      </c>
      <c r="O76" s="444"/>
      <c r="P76" s="587" t="s">
        <v>107</v>
      </c>
      <c r="Q76" s="588"/>
      <c r="R76" s="589"/>
      <c r="S76" s="93" t="s">
        <v>151</v>
      </c>
      <c r="T76" s="80" t="s">
        <v>58</v>
      </c>
      <c r="U76" s="294">
        <v>1</v>
      </c>
      <c r="V76" s="399">
        <v>1</v>
      </c>
      <c r="W76" s="399"/>
      <c r="X76" s="400">
        <f t="shared" si="9"/>
        <v>0</v>
      </c>
      <c r="Y76" s="42">
        <f t="shared" si="10"/>
        <v>0</v>
      </c>
      <c r="AA76" s="358"/>
      <c r="AB76" s="358"/>
      <c r="AC76" s="400" t="e">
        <f t="shared" si="11"/>
        <v>#DIV/0!</v>
      </c>
      <c r="AD76" s="42" t="e">
        <f t="shared" si="12"/>
        <v>#DIV/0!</v>
      </c>
      <c r="AE76" s="358"/>
      <c r="AF76" s="358"/>
      <c r="AG76" s="400" t="e">
        <f t="shared" si="13"/>
        <v>#DIV/0!</v>
      </c>
      <c r="AH76" s="42" t="e">
        <f t="shared" si="14"/>
        <v>#DIV/0!</v>
      </c>
      <c r="AI76" s="358"/>
      <c r="AJ76" s="358"/>
      <c r="AK76" s="400" t="e">
        <f t="shared" si="15"/>
        <v>#DIV/0!</v>
      </c>
      <c r="AL76" s="42" t="e">
        <f t="shared" si="16"/>
        <v>#DIV/0!</v>
      </c>
      <c r="AM76" s="358">
        <f t="shared" si="17"/>
        <v>1</v>
      </c>
      <c r="AN76" s="358"/>
      <c r="AO76" s="400">
        <f t="shared" si="18"/>
        <v>0</v>
      </c>
      <c r="AP76" s="42">
        <f t="shared" si="19"/>
        <v>0</v>
      </c>
    </row>
    <row r="77" spans="1:42" s="49" customFormat="1" ht="215.25" customHeight="1" x14ac:dyDescent="0.25">
      <c r="A77" s="72" t="s">
        <v>408</v>
      </c>
      <c r="B77" s="1018" t="s">
        <v>84</v>
      </c>
      <c r="C77" s="1019"/>
      <c r="D77" s="202" t="str">
        <f>+Hoja1!D351</f>
        <v>Proyectos de transformación cultural</v>
      </c>
      <c r="E77" s="103" t="s">
        <v>411</v>
      </c>
      <c r="F77" s="1000" t="str">
        <f>+Hoja1!C351</f>
        <v>Orientar y acompañar 16 proyectos de transformación cultural del distrito, en su formulación e implementación.</v>
      </c>
      <c r="G77" s="1001"/>
      <c r="H77" s="993" t="str">
        <f>+Hoja1!H351</f>
        <v>Prestar servicios para la definición y adquisición de materiales, herramientas y servicios para el prototipado de acciones de cambio cultural.</v>
      </c>
      <c r="I77" s="994"/>
      <c r="J77" s="995"/>
      <c r="K77" s="284">
        <f>+Hoja1!X351</f>
        <v>43941</v>
      </c>
      <c r="L77" s="284">
        <f>+Hoja1!AC351</f>
        <v>44061</v>
      </c>
      <c r="M77" s="288"/>
      <c r="N77" s="444">
        <f>+Hoja1!F351</f>
        <v>100000000</v>
      </c>
      <c r="O77" s="444"/>
      <c r="P77" s="587" t="s">
        <v>107</v>
      </c>
      <c r="Q77" s="588"/>
      <c r="R77" s="589"/>
      <c r="S77" s="93" t="s">
        <v>151</v>
      </c>
      <c r="T77" s="80" t="s">
        <v>58</v>
      </c>
      <c r="U77" s="294">
        <v>1</v>
      </c>
      <c r="V77" s="399">
        <v>1</v>
      </c>
      <c r="W77" s="399"/>
      <c r="X77" s="400">
        <f t="shared" si="9"/>
        <v>0</v>
      </c>
      <c r="Y77" s="42">
        <f t="shared" si="10"/>
        <v>0</v>
      </c>
      <c r="AA77" s="358"/>
      <c r="AB77" s="358"/>
      <c r="AC77" s="400" t="e">
        <f t="shared" si="11"/>
        <v>#DIV/0!</v>
      </c>
      <c r="AD77" s="42" t="e">
        <f t="shared" si="12"/>
        <v>#DIV/0!</v>
      </c>
      <c r="AE77" s="358"/>
      <c r="AF77" s="358"/>
      <c r="AG77" s="400" t="e">
        <f t="shared" si="13"/>
        <v>#DIV/0!</v>
      </c>
      <c r="AH77" s="42" t="e">
        <f t="shared" si="14"/>
        <v>#DIV/0!</v>
      </c>
      <c r="AI77" s="358"/>
      <c r="AJ77" s="358"/>
      <c r="AK77" s="400" t="e">
        <f t="shared" si="15"/>
        <v>#DIV/0!</v>
      </c>
      <c r="AL77" s="42" t="e">
        <f t="shared" si="16"/>
        <v>#DIV/0!</v>
      </c>
      <c r="AM77" s="358">
        <f t="shared" si="17"/>
        <v>1</v>
      </c>
      <c r="AN77" s="358"/>
      <c r="AO77" s="400">
        <f t="shared" si="18"/>
        <v>0</v>
      </c>
      <c r="AP77" s="42">
        <f t="shared" si="19"/>
        <v>0</v>
      </c>
    </row>
    <row r="78" spans="1:42" s="49" customFormat="1" ht="215.25" customHeight="1" x14ac:dyDescent="0.25">
      <c r="A78" s="72" t="s">
        <v>408</v>
      </c>
      <c r="B78" s="1018" t="s">
        <v>84</v>
      </c>
      <c r="C78" s="1019"/>
      <c r="D78" s="202" t="str">
        <f>+Hoja1!D352</f>
        <v>Proyectos de transformación cultural</v>
      </c>
      <c r="E78" s="103" t="s">
        <v>411</v>
      </c>
      <c r="F78" s="1000" t="str">
        <f>+Hoja1!C352</f>
        <v>Orientar y acompañar 16 proyectos de transformación cultural del distrito, en su formulación e implementación.</v>
      </c>
      <c r="G78" s="1001"/>
      <c r="H78" s="993" t="str">
        <f>+Hoja1!H352</f>
        <v xml:space="preserve">Prestar servicios para el acopio de información, sistematización y procesamiento de datos de carácter cuantitativo y cualitativo en las temáticas priorizadas de Cultura Ciudadana. </v>
      </c>
      <c r="I78" s="994"/>
      <c r="J78" s="995"/>
      <c r="K78" s="284">
        <f>+Hoja1!X352</f>
        <v>43955</v>
      </c>
      <c r="L78" s="284">
        <f>+Hoja1!AC352</f>
        <v>44075</v>
      </c>
      <c r="M78" s="288"/>
      <c r="N78" s="444">
        <f>+Hoja1!F352</f>
        <v>330317400</v>
      </c>
      <c r="O78" s="444"/>
      <c r="P78" s="587" t="s">
        <v>107</v>
      </c>
      <c r="Q78" s="588"/>
      <c r="R78" s="589"/>
      <c r="S78" s="93" t="s">
        <v>151</v>
      </c>
      <c r="T78" s="80" t="s">
        <v>58</v>
      </c>
      <c r="U78" s="294">
        <v>1</v>
      </c>
      <c r="V78" s="399">
        <v>1</v>
      </c>
      <c r="W78" s="399"/>
      <c r="X78" s="400">
        <f t="shared" si="9"/>
        <v>0</v>
      </c>
      <c r="Y78" s="42">
        <f t="shared" si="10"/>
        <v>0</v>
      </c>
      <c r="AA78" s="358"/>
      <c r="AB78" s="358"/>
      <c r="AC78" s="400" t="e">
        <f t="shared" si="11"/>
        <v>#DIV/0!</v>
      </c>
      <c r="AD78" s="42" t="e">
        <f t="shared" si="12"/>
        <v>#DIV/0!</v>
      </c>
      <c r="AE78" s="358"/>
      <c r="AF78" s="358"/>
      <c r="AG78" s="400" t="e">
        <f t="shared" si="13"/>
        <v>#DIV/0!</v>
      </c>
      <c r="AH78" s="42" t="e">
        <f t="shared" si="14"/>
        <v>#DIV/0!</v>
      </c>
      <c r="AI78" s="358"/>
      <c r="AJ78" s="358"/>
      <c r="AK78" s="400" t="e">
        <f t="shared" si="15"/>
        <v>#DIV/0!</v>
      </c>
      <c r="AL78" s="42" t="e">
        <f t="shared" si="16"/>
        <v>#DIV/0!</v>
      </c>
      <c r="AM78" s="358">
        <f t="shared" si="17"/>
        <v>1</v>
      </c>
      <c r="AN78" s="358"/>
      <c r="AO78" s="400">
        <f t="shared" si="18"/>
        <v>0</v>
      </c>
      <c r="AP78" s="42">
        <f t="shared" si="19"/>
        <v>0</v>
      </c>
    </row>
    <row r="79" spans="1:42" s="49" customFormat="1" ht="215.25" customHeight="1" x14ac:dyDescent="0.25">
      <c r="A79" s="72" t="s">
        <v>408</v>
      </c>
      <c r="B79" s="1018" t="s">
        <v>84</v>
      </c>
      <c r="C79" s="1019"/>
      <c r="D79" s="202" t="str">
        <f>+Hoja1!D372</f>
        <v>Red de cultura ciudadana y democrática</v>
      </c>
      <c r="E79" s="427" t="s">
        <v>410</v>
      </c>
      <c r="F79" s="1000" t="str">
        <f>+Hoja1!C372</f>
        <v>Implementar 1 red de cultura ciudadana y democrática</v>
      </c>
      <c r="G79" s="1001"/>
      <c r="H79" s="993" t="str">
        <f>+Hoja1!H372</f>
        <v>Prestar servicios profesionales a la Dirección de Cultura Ciudadana para apoyar las actividades de fomento, diálogo social y organización en el marco de los ámbitos de transformación cultural y su articulación con la Red de Cultura Ciudadana y Democrática.</v>
      </c>
      <c r="I79" s="994"/>
      <c r="J79" s="995"/>
      <c r="K79" s="284">
        <f>+Hoja1!X372</f>
        <v>43880</v>
      </c>
      <c r="L79" s="284">
        <f>+Hoja1!AC372</f>
        <v>44194</v>
      </c>
      <c r="M79" s="288"/>
      <c r="N79" s="444">
        <f>+Hoja1!F372</f>
        <v>62150200</v>
      </c>
      <c r="O79" s="444"/>
      <c r="P79" s="587" t="s">
        <v>107</v>
      </c>
      <c r="Q79" s="588"/>
      <c r="R79" s="589"/>
      <c r="S79" s="93" t="s">
        <v>151</v>
      </c>
      <c r="T79" s="80" t="s">
        <v>58</v>
      </c>
      <c r="U79" s="294">
        <v>1</v>
      </c>
      <c r="V79" s="399">
        <v>1</v>
      </c>
      <c r="W79" s="399"/>
      <c r="X79" s="400">
        <f t="shared" si="9"/>
        <v>0</v>
      </c>
      <c r="Y79" s="42">
        <f t="shared" si="10"/>
        <v>0</v>
      </c>
      <c r="AA79" s="358"/>
      <c r="AB79" s="358"/>
      <c r="AC79" s="400" t="e">
        <f t="shared" si="11"/>
        <v>#DIV/0!</v>
      </c>
      <c r="AD79" s="42" t="e">
        <f t="shared" si="12"/>
        <v>#DIV/0!</v>
      </c>
      <c r="AE79" s="358"/>
      <c r="AF79" s="358"/>
      <c r="AG79" s="400" t="e">
        <f t="shared" si="13"/>
        <v>#DIV/0!</v>
      </c>
      <c r="AH79" s="42" t="e">
        <f t="shared" si="14"/>
        <v>#DIV/0!</v>
      </c>
      <c r="AI79" s="358"/>
      <c r="AJ79" s="358"/>
      <c r="AK79" s="400" t="e">
        <f t="shared" si="15"/>
        <v>#DIV/0!</v>
      </c>
      <c r="AL79" s="42" t="e">
        <f t="shared" si="16"/>
        <v>#DIV/0!</v>
      </c>
      <c r="AM79" s="358">
        <f t="shared" si="17"/>
        <v>1</v>
      </c>
      <c r="AN79" s="358"/>
      <c r="AO79" s="400">
        <f t="shared" si="18"/>
        <v>0</v>
      </c>
      <c r="AP79" s="42">
        <f t="shared" si="19"/>
        <v>0</v>
      </c>
    </row>
    <row r="80" spans="1:42" s="49" customFormat="1" ht="276.75" customHeight="1" x14ac:dyDescent="0.25">
      <c r="A80" s="72" t="s">
        <v>408</v>
      </c>
      <c r="B80" s="1014" t="s">
        <v>831</v>
      </c>
      <c r="C80" s="1015"/>
      <c r="D80" s="202" t="s">
        <v>91</v>
      </c>
      <c r="E80" s="103" t="s">
        <v>402</v>
      </c>
      <c r="F80" s="1000" t="s">
        <v>404</v>
      </c>
      <c r="G80" s="1001"/>
      <c r="H80" s="993" t="s">
        <v>709</v>
      </c>
      <c r="I80" s="994"/>
      <c r="J80" s="995"/>
      <c r="K80" s="284"/>
      <c r="L80" s="284" t="s">
        <v>829</v>
      </c>
      <c r="M80" s="285" t="s">
        <v>803</v>
      </c>
      <c r="N80" s="286"/>
      <c r="O80" s="68"/>
      <c r="P80" s="587" t="s">
        <v>830</v>
      </c>
      <c r="Q80" s="588"/>
      <c r="R80" s="589"/>
      <c r="S80" s="93" t="s">
        <v>151</v>
      </c>
      <c r="T80" s="80" t="s">
        <v>110</v>
      </c>
      <c r="U80" s="294">
        <v>1</v>
      </c>
      <c r="V80" s="399">
        <v>1</v>
      </c>
      <c r="W80" s="399"/>
      <c r="X80" s="400">
        <f t="shared" si="9"/>
        <v>0</v>
      </c>
      <c r="Y80" s="42">
        <f t="shared" si="10"/>
        <v>0</v>
      </c>
      <c r="AA80" s="358"/>
      <c r="AB80" s="358"/>
      <c r="AC80" s="400" t="e">
        <f t="shared" si="11"/>
        <v>#DIV/0!</v>
      </c>
      <c r="AD80" s="42" t="e">
        <f t="shared" si="12"/>
        <v>#DIV/0!</v>
      </c>
      <c r="AE80" s="358"/>
      <c r="AF80" s="358"/>
      <c r="AG80" s="400" t="e">
        <f t="shared" si="13"/>
        <v>#DIV/0!</v>
      </c>
      <c r="AH80" s="42" t="e">
        <f t="shared" si="14"/>
        <v>#DIV/0!</v>
      </c>
      <c r="AI80" s="358"/>
      <c r="AJ80" s="358"/>
      <c r="AK80" s="400" t="e">
        <f t="shared" si="15"/>
        <v>#DIV/0!</v>
      </c>
      <c r="AL80" s="42" t="e">
        <f t="shared" si="16"/>
        <v>#DIV/0!</v>
      </c>
      <c r="AM80" s="358">
        <f t="shared" si="17"/>
        <v>1</v>
      </c>
      <c r="AN80" s="358"/>
      <c r="AO80" s="400">
        <f t="shared" si="18"/>
        <v>0</v>
      </c>
      <c r="AP80" s="42">
        <f t="shared" si="19"/>
        <v>0</v>
      </c>
    </row>
    <row r="81" spans="1:53" s="49" customFormat="1" ht="290.25" customHeight="1" x14ac:dyDescent="0.25">
      <c r="A81" s="72" t="s">
        <v>408</v>
      </c>
      <c r="B81" s="1014" t="s">
        <v>1083</v>
      </c>
      <c r="C81" s="1015"/>
      <c r="D81" s="202" t="s">
        <v>400</v>
      </c>
      <c r="E81" s="103" t="s">
        <v>410</v>
      </c>
      <c r="F81" s="1000" t="s">
        <v>409</v>
      </c>
      <c r="G81" s="1001"/>
      <c r="H81" s="993" t="s">
        <v>1139</v>
      </c>
      <c r="I81" s="994"/>
      <c r="J81" s="995"/>
      <c r="K81" s="426"/>
      <c r="L81" s="50"/>
      <c r="M81" s="285" t="s">
        <v>1098</v>
      </c>
      <c r="N81" s="286" t="s">
        <v>1141</v>
      </c>
      <c r="O81" s="68"/>
      <c r="P81" s="587" t="s">
        <v>1140</v>
      </c>
      <c r="Q81" s="588"/>
      <c r="R81" s="589"/>
      <c r="S81" s="93" t="s">
        <v>151</v>
      </c>
      <c r="T81" s="80" t="s">
        <v>110</v>
      </c>
      <c r="U81" s="294">
        <v>1</v>
      </c>
      <c r="V81" s="399">
        <v>1</v>
      </c>
      <c r="W81" s="399"/>
      <c r="X81" s="400">
        <f t="shared" si="9"/>
        <v>0</v>
      </c>
      <c r="Y81" s="42">
        <f t="shared" si="10"/>
        <v>0</v>
      </c>
      <c r="AA81" s="358"/>
      <c r="AB81" s="358"/>
      <c r="AC81" s="400" t="e">
        <f t="shared" si="11"/>
        <v>#DIV/0!</v>
      </c>
      <c r="AD81" s="42" t="e">
        <f t="shared" si="12"/>
        <v>#DIV/0!</v>
      </c>
      <c r="AE81" s="358"/>
      <c r="AF81" s="358"/>
      <c r="AG81" s="400" t="e">
        <f t="shared" si="13"/>
        <v>#DIV/0!</v>
      </c>
      <c r="AH81" s="42" t="e">
        <f t="shared" si="14"/>
        <v>#DIV/0!</v>
      </c>
      <c r="AI81" s="358"/>
      <c r="AJ81" s="358"/>
      <c r="AK81" s="400" t="e">
        <f t="shared" si="15"/>
        <v>#DIV/0!</v>
      </c>
      <c r="AL81" s="42" t="e">
        <f t="shared" si="16"/>
        <v>#DIV/0!</v>
      </c>
      <c r="AM81" s="358">
        <f t="shared" si="17"/>
        <v>1</v>
      </c>
      <c r="AN81" s="358"/>
      <c r="AO81" s="400">
        <f t="shared" si="18"/>
        <v>0</v>
      </c>
      <c r="AP81" s="42">
        <f t="shared" si="19"/>
        <v>0</v>
      </c>
    </row>
    <row r="82" spans="1:53" s="49" customFormat="1" ht="352.5" customHeight="1" x14ac:dyDescent="0.25">
      <c r="A82" s="72" t="s">
        <v>408</v>
      </c>
      <c r="B82" s="1018" t="s">
        <v>1111</v>
      </c>
      <c r="C82" s="1019"/>
      <c r="D82" s="188" t="s">
        <v>90</v>
      </c>
      <c r="E82" s="103" t="s">
        <v>49</v>
      </c>
      <c r="F82" s="798" t="s">
        <v>146</v>
      </c>
      <c r="G82" s="799"/>
      <c r="H82" s="607" t="s">
        <v>1112</v>
      </c>
      <c r="I82" s="608"/>
      <c r="J82" s="609"/>
      <c r="K82" s="260"/>
      <c r="L82" s="260"/>
      <c r="M82" s="333" t="s">
        <v>1115</v>
      </c>
      <c r="N82" s="262" t="s">
        <v>699</v>
      </c>
      <c r="O82" s="262"/>
      <c r="P82" s="803" t="s">
        <v>1113</v>
      </c>
      <c r="Q82" s="804"/>
      <c r="R82" s="805"/>
      <c r="S82" s="93" t="s">
        <v>149</v>
      </c>
      <c r="T82" s="80" t="s">
        <v>58</v>
      </c>
      <c r="U82" s="294">
        <v>1</v>
      </c>
      <c r="V82" s="399">
        <v>1</v>
      </c>
      <c r="W82" s="399"/>
      <c r="X82" s="400">
        <f t="shared" si="9"/>
        <v>0</v>
      </c>
      <c r="Y82" s="42">
        <f t="shared" si="10"/>
        <v>0</v>
      </c>
      <c r="AA82" s="358"/>
      <c r="AB82" s="358"/>
      <c r="AC82" s="400" t="e">
        <f t="shared" si="11"/>
        <v>#DIV/0!</v>
      </c>
      <c r="AD82" s="42" t="e">
        <f t="shared" si="12"/>
        <v>#DIV/0!</v>
      </c>
      <c r="AE82" s="358"/>
      <c r="AF82" s="358"/>
      <c r="AG82" s="400" t="e">
        <f t="shared" si="13"/>
        <v>#DIV/0!</v>
      </c>
      <c r="AH82" s="42" t="e">
        <f t="shared" si="14"/>
        <v>#DIV/0!</v>
      </c>
      <c r="AI82" s="358"/>
      <c r="AJ82" s="358"/>
      <c r="AK82" s="400" t="e">
        <f t="shared" si="15"/>
        <v>#DIV/0!</v>
      </c>
      <c r="AL82" s="42" t="e">
        <f t="shared" si="16"/>
        <v>#DIV/0!</v>
      </c>
      <c r="AM82" s="358">
        <f t="shared" si="17"/>
        <v>1</v>
      </c>
      <c r="AN82" s="358"/>
      <c r="AO82" s="400">
        <f t="shared" si="18"/>
        <v>0</v>
      </c>
      <c r="AP82" s="42">
        <f t="shared" si="19"/>
        <v>0</v>
      </c>
    </row>
    <row r="83" spans="1:53" s="49" customFormat="1" ht="352.5" customHeight="1" x14ac:dyDescent="0.25">
      <c r="A83" s="72" t="s">
        <v>408</v>
      </c>
      <c r="B83" s="854" t="s">
        <v>1111</v>
      </c>
      <c r="C83" s="854"/>
      <c r="D83" s="202" t="s">
        <v>90</v>
      </c>
      <c r="E83" s="103" t="s">
        <v>49</v>
      </c>
      <c r="F83" s="819" t="s">
        <v>146</v>
      </c>
      <c r="G83" s="819"/>
      <c r="H83" s="607" t="s">
        <v>713</v>
      </c>
      <c r="I83" s="608"/>
      <c r="J83" s="609"/>
      <c r="K83" s="260"/>
      <c r="L83" s="260"/>
      <c r="M83" s="333" t="s">
        <v>1115</v>
      </c>
      <c r="N83" s="262" t="s">
        <v>699</v>
      </c>
      <c r="O83" s="262"/>
      <c r="P83" s="803" t="s">
        <v>1113</v>
      </c>
      <c r="Q83" s="804"/>
      <c r="R83" s="805"/>
      <c r="S83" s="93" t="s">
        <v>149</v>
      </c>
      <c r="T83" s="80" t="s">
        <v>58</v>
      </c>
      <c r="U83" s="294">
        <v>1</v>
      </c>
      <c r="V83" s="399">
        <v>1</v>
      </c>
      <c r="W83" s="399"/>
      <c r="X83" s="400">
        <f t="shared" si="9"/>
        <v>0</v>
      </c>
      <c r="Y83" s="42">
        <f t="shared" si="10"/>
        <v>0</v>
      </c>
      <c r="AA83" s="358"/>
      <c r="AB83" s="358"/>
      <c r="AC83" s="400" t="e">
        <f t="shared" si="11"/>
        <v>#DIV/0!</v>
      </c>
      <c r="AD83" s="42" t="e">
        <f t="shared" si="12"/>
        <v>#DIV/0!</v>
      </c>
      <c r="AE83" s="358"/>
      <c r="AF83" s="358"/>
      <c r="AG83" s="400" t="e">
        <f t="shared" si="13"/>
        <v>#DIV/0!</v>
      </c>
      <c r="AH83" s="42" t="e">
        <f t="shared" si="14"/>
        <v>#DIV/0!</v>
      </c>
      <c r="AI83" s="358"/>
      <c r="AJ83" s="358"/>
      <c r="AK83" s="400" t="e">
        <f t="shared" si="15"/>
        <v>#DIV/0!</v>
      </c>
      <c r="AL83" s="42" t="e">
        <f t="shared" si="16"/>
        <v>#DIV/0!</v>
      </c>
      <c r="AM83" s="358">
        <f t="shared" si="17"/>
        <v>1</v>
      </c>
      <c r="AN83" s="358"/>
      <c r="AO83" s="400">
        <f t="shared" si="18"/>
        <v>0</v>
      </c>
      <c r="AP83" s="42">
        <f t="shared" si="19"/>
        <v>0</v>
      </c>
    </row>
    <row r="84" spans="1:53" s="49" customFormat="1" ht="296.25" customHeight="1" x14ac:dyDescent="0.25">
      <c r="A84" s="72" t="s">
        <v>408</v>
      </c>
      <c r="B84" s="1025" t="s">
        <v>1152</v>
      </c>
      <c r="C84" s="1026"/>
      <c r="D84" s="297"/>
      <c r="E84" s="298"/>
      <c r="F84" s="1008"/>
      <c r="G84" s="1009"/>
      <c r="H84" s="1008" t="s">
        <v>1153</v>
      </c>
      <c r="I84" s="1009"/>
      <c r="J84" s="1010"/>
      <c r="K84" s="404"/>
      <c r="L84" s="50"/>
      <c r="M84" s="403" t="s">
        <v>1098</v>
      </c>
      <c r="N84" s="69"/>
      <c r="O84" s="68"/>
      <c r="P84" s="587" t="s">
        <v>1123</v>
      </c>
      <c r="Q84" s="588"/>
      <c r="R84" s="589"/>
      <c r="S84" s="299" t="s">
        <v>151</v>
      </c>
      <c r="T84" s="293" t="s">
        <v>110</v>
      </c>
      <c r="U84" s="294">
        <v>1</v>
      </c>
      <c r="V84" s="399">
        <v>1</v>
      </c>
      <c r="W84" s="399"/>
      <c r="X84" s="400">
        <f t="shared" si="9"/>
        <v>0</v>
      </c>
      <c r="Y84" s="42">
        <f t="shared" si="10"/>
        <v>0</v>
      </c>
      <c r="AA84" s="358"/>
      <c r="AB84" s="358"/>
      <c r="AC84" s="400" t="e">
        <f t="shared" si="11"/>
        <v>#DIV/0!</v>
      </c>
      <c r="AD84" s="42" t="e">
        <f t="shared" si="12"/>
        <v>#DIV/0!</v>
      </c>
      <c r="AE84" s="358"/>
      <c r="AF84" s="358"/>
      <c r="AG84" s="400" t="e">
        <f t="shared" si="13"/>
        <v>#DIV/0!</v>
      </c>
      <c r="AH84" s="42" t="e">
        <f t="shared" si="14"/>
        <v>#DIV/0!</v>
      </c>
      <c r="AI84" s="358"/>
      <c r="AJ84" s="358"/>
      <c r="AK84" s="400" t="e">
        <f t="shared" si="15"/>
        <v>#DIV/0!</v>
      </c>
      <c r="AL84" s="42" t="e">
        <f t="shared" si="16"/>
        <v>#DIV/0!</v>
      </c>
      <c r="AM84" s="358">
        <f t="shared" si="17"/>
        <v>1</v>
      </c>
      <c r="AN84" s="358"/>
      <c r="AO84" s="400">
        <f t="shared" si="18"/>
        <v>0</v>
      </c>
      <c r="AP84" s="42">
        <f t="shared" si="19"/>
        <v>0</v>
      </c>
    </row>
    <row r="85" spans="1:53" s="17" customFormat="1" ht="16.5" customHeight="1" x14ac:dyDescent="0.25">
      <c r="A85" s="27"/>
      <c r="B85" s="27"/>
      <c r="C85" s="26"/>
      <c r="D85" s="26"/>
      <c r="E85" s="27"/>
      <c r="F85" s="27"/>
      <c r="G85" s="27"/>
      <c r="H85" s="27"/>
      <c r="I85" s="27"/>
      <c r="J85" s="27"/>
      <c r="K85" s="27"/>
      <c r="L85" s="27"/>
      <c r="M85" s="27"/>
      <c r="N85" s="27"/>
      <c r="O85" s="27"/>
      <c r="P85" s="27"/>
      <c r="Q85" s="27"/>
      <c r="R85" s="27"/>
      <c r="S85" s="88"/>
      <c r="T85" s="27"/>
      <c r="U85" s="27"/>
      <c r="V85" s="47"/>
      <c r="W85" s="16"/>
    </row>
    <row r="86" spans="1:53" s="20" customFormat="1" ht="10.5" customHeight="1" x14ac:dyDescent="0.25">
      <c r="A86" s="10"/>
      <c r="B86" s="10"/>
      <c r="C86" s="11"/>
      <c r="D86" s="11"/>
      <c r="E86" s="10"/>
      <c r="F86" s="10"/>
      <c r="G86" s="10"/>
      <c r="H86" s="10"/>
      <c r="I86" s="10"/>
      <c r="J86" s="10"/>
      <c r="K86" s="10"/>
      <c r="L86" s="10"/>
      <c r="M86" s="10"/>
      <c r="N86" s="10"/>
      <c r="O86" s="10"/>
      <c r="P86" s="27"/>
      <c r="Q86" s="27"/>
      <c r="R86" s="27"/>
      <c r="S86" s="88"/>
      <c r="T86" s="27"/>
      <c r="U86" s="27"/>
      <c r="V86" s="18"/>
      <c r="W86" s="19"/>
    </row>
    <row r="87" spans="1:53" s="15" customFormat="1" ht="10.5" customHeight="1" x14ac:dyDescent="0.25">
      <c r="A87" s="21"/>
      <c r="B87" s="21"/>
      <c r="C87" s="21"/>
      <c r="D87" s="21"/>
      <c r="E87" s="21"/>
      <c r="F87" s="21"/>
      <c r="G87" s="21"/>
      <c r="H87" s="21"/>
      <c r="I87" s="21"/>
      <c r="J87" s="21"/>
      <c r="K87" s="21"/>
      <c r="L87" s="21"/>
      <c r="M87" s="21"/>
      <c r="N87" s="21"/>
      <c r="O87" s="12"/>
      <c r="P87" s="22"/>
      <c r="Q87" s="22"/>
      <c r="R87" s="22"/>
      <c r="S87" s="89"/>
      <c r="T87" s="22"/>
      <c r="U87" s="13"/>
      <c r="V87" s="45"/>
      <c r="W87" s="45"/>
    </row>
    <row r="88" spans="1:53" ht="101.25" customHeight="1" x14ac:dyDescent="0.25">
      <c r="A88" s="671" t="s">
        <v>625</v>
      </c>
      <c r="B88" s="671"/>
      <c r="C88" s="671"/>
      <c r="D88" s="671"/>
      <c r="E88" s="671"/>
      <c r="F88" s="671"/>
      <c r="G88" s="671"/>
      <c r="H88" s="671"/>
      <c r="I88" s="671"/>
      <c r="J88" s="671"/>
      <c r="K88" s="671"/>
      <c r="L88" s="671"/>
      <c r="M88" s="671"/>
      <c r="N88" s="671"/>
      <c r="O88" s="671"/>
      <c r="P88" s="671"/>
      <c r="Q88" s="671"/>
      <c r="R88" s="671"/>
      <c r="S88" s="671"/>
      <c r="T88" s="671"/>
      <c r="U88" s="671"/>
      <c r="V88" s="671"/>
      <c r="W88" s="671"/>
      <c r="X88" s="671"/>
      <c r="Y88" s="671"/>
    </row>
    <row r="89" spans="1:53" ht="84.75" customHeight="1" thickBot="1" x14ac:dyDescent="0.3">
      <c r="A89" s="30"/>
      <c r="B89" s="30"/>
      <c r="C89" s="30"/>
      <c r="D89" s="30"/>
      <c r="E89" s="30"/>
      <c r="F89" s="30"/>
      <c r="G89" s="30"/>
      <c r="H89" s="30"/>
      <c r="I89" s="30"/>
      <c r="J89" s="30"/>
      <c r="K89" s="30"/>
      <c r="L89" s="30"/>
      <c r="M89" s="30"/>
      <c r="N89" s="30"/>
      <c r="O89" s="30"/>
      <c r="P89" s="30"/>
      <c r="Q89" s="30"/>
      <c r="R89" s="30"/>
      <c r="S89" s="30"/>
      <c r="T89" s="30"/>
      <c r="U89" s="30"/>
      <c r="V89" s="74"/>
      <c r="W89" s="74"/>
    </row>
    <row r="90" spans="1:53" ht="82.5" customHeight="1" thickTop="1" x14ac:dyDescent="0.25">
      <c r="A90" s="851" t="s">
        <v>441</v>
      </c>
      <c r="B90" s="851"/>
      <c r="C90" s="851"/>
      <c r="D90" s="851"/>
      <c r="E90" s="1058" t="s">
        <v>1259</v>
      </c>
      <c r="F90" s="1059"/>
      <c r="G90" s="1059"/>
      <c r="H90" s="1059"/>
      <c r="I90" s="1059"/>
      <c r="J90" s="1060"/>
      <c r="K90" s="1061"/>
      <c r="L90" s="592"/>
      <c r="M90" s="592"/>
      <c r="N90" s="592"/>
      <c r="O90" s="592"/>
      <c r="P90" s="592"/>
      <c r="Q90" s="246"/>
      <c r="R90" s="246"/>
      <c r="S90" s="246"/>
      <c r="T90" s="246"/>
      <c r="U90" s="246"/>
      <c r="V90" s="46"/>
      <c r="W90" s="46"/>
    </row>
    <row r="91" spans="1:53" ht="82.5" customHeight="1" thickBot="1" x14ac:dyDescent="0.3">
      <c r="A91" s="851"/>
      <c r="B91" s="851"/>
      <c r="C91" s="851"/>
      <c r="D91" s="852"/>
      <c r="E91" s="1062" t="s">
        <v>29</v>
      </c>
      <c r="F91" s="1063"/>
      <c r="G91" s="1062" t="s">
        <v>30</v>
      </c>
      <c r="H91" s="1063"/>
      <c r="I91" s="267" t="s">
        <v>9</v>
      </c>
      <c r="J91" s="361" t="s">
        <v>10</v>
      </c>
      <c r="K91" s="207"/>
      <c r="L91" s="162"/>
      <c r="M91" s="162"/>
      <c r="N91" s="162"/>
      <c r="O91" s="162"/>
      <c r="P91" s="162"/>
      <c r="Q91" s="31"/>
      <c r="R91" s="31"/>
      <c r="S91" s="31"/>
      <c r="T91" s="31"/>
      <c r="U91" s="31"/>
      <c r="V91" s="46"/>
      <c r="W91" s="46"/>
    </row>
    <row r="92" spans="1:53" ht="323.25" customHeight="1" thickTop="1" x14ac:dyDescent="0.25">
      <c r="A92" s="1070" t="s">
        <v>627</v>
      </c>
      <c r="B92" s="1070"/>
      <c r="C92" s="1070"/>
      <c r="D92" s="1070"/>
      <c r="E92" s="1035">
        <f>+E98+E99+E100+E101</f>
        <v>1712644000</v>
      </c>
      <c r="F92" s="1036"/>
      <c r="G92" s="1041">
        <f>G102</f>
        <v>0</v>
      </c>
      <c r="H92" s="1042"/>
      <c r="I92" s="1064">
        <f>G92/E92</f>
        <v>0</v>
      </c>
      <c r="J92" s="1067">
        <f>+I92</f>
        <v>0</v>
      </c>
      <c r="K92" s="162"/>
      <c r="L92" s="162"/>
      <c r="M92" s="162"/>
      <c r="N92" s="162"/>
      <c r="O92" s="31"/>
      <c r="P92" s="162"/>
      <c r="Q92" s="31"/>
      <c r="R92" s="31"/>
      <c r="S92" s="31"/>
      <c r="T92" s="31"/>
      <c r="U92" s="31"/>
      <c r="V92" s="46"/>
      <c r="W92" s="46"/>
    </row>
    <row r="93" spans="1:53" ht="256.5" customHeight="1" x14ac:dyDescent="0.25">
      <c r="A93" s="1071" t="s">
        <v>424</v>
      </c>
      <c r="B93" s="1071"/>
      <c r="C93" s="1071"/>
      <c r="D93" s="1071"/>
      <c r="E93" s="1037"/>
      <c r="F93" s="1038"/>
      <c r="G93" s="961"/>
      <c r="H93" s="1043"/>
      <c r="I93" s="1065"/>
      <c r="J93" s="1068"/>
      <c r="K93" s="162"/>
      <c r="L93" s="162"/>
      <c r="M93" s="162"/>
      <c r="N93" s="162"/>
      <c r="O93" s="31"/>
      <c r="P93" s="162"/>
      <c r="Q93" s="31"/>
      <c r="R93" s="31"/>
      <c r="S93" s="31"/>
      <c r="T93" s="31"/>
      <c r="U93" s="31"/>
      <c r="V93" s="46"/>
      <c r="W93" s="46"/>
    </row>
    <row r="94" spans="1:53" ht="189.75" customHeight="1" x14ac:dyDescent="0.25">
      <c r="A94" s="1071" t="s">
        <v>421</v>
      </c>
      <c r="B94" s="1071"/>
      <c r="C94" s="1071"/>
      <c r="D94" s="1071"/>
      <c r="E94" s="1037"/>
      <c r="F94" s="1038"/>
      <c r="G94" s="961"/>
      <c r="H94" s="1043"/>
      <c r="I94" s="1065"/>
      <c r="J94" s="1068"/>
      <c r="K94" s="162"/>
      <c r="L94" s="162"/>
      <c r="M94" s="162"/>
      <c r="N94" s="162"/>
      <c r="O94" s="31"/>
      <c r="P94" s="162"/>
      <c r="Q94" s="31"/>
      <c r="R94" s="31"/>
      <c r="S94" s="31"/>
      <c r="T94" s="31"/>
      <c r="U94" s="31"/>
      <c r="V94" s="46"/>
      <c r="W94" s="46"/>
    </row>
    <row r="95" spans="1:53" ht="190.5" customHeight="1" x14ac:dyDescent="0.25">
      <c r="A95" s="1071" t="s">
        <v>417</v>
      </c>
      <c r="B95" s="1071"/>
      <c r="C95" s="1071"/>
      <c r="D95" s="1071"/>
      <c r="E95" s="1037"/>
      <c r="F95" s="1038"/>
      <c r="G95" s="961"/>
      <c r="H95" s="1043"/>
      <c r="I95" s="1065"/>
      <c r="J95" s="1068"/>
      <c r="K95" s="207"/>
      <c r="L95" s="162"/>
      <c r="M95" s="162"/>
      <c r="N95" s="162"/>
      <c r="O95" s="162"/>
      <c r="P95" s="162"/>
      <c r="Q95" s="1002">
        <v>2016</v>
      </c>
      <c r="R95" s="1003"/>
      <c r="S95" s="1003"/>
      <c r="T95" s="1004"/>
      <c r="U95" s="1002">
        <v>2017</v>
      </c>
      <c r="V95" s="1003"/>
      <c r="W95" s="1003"/>
      <c r="X95" s="1004"/>
      <c r="Y95" s="1002">
        <v>2018</v>
      </c>
      <c r="Z95" s="1003"/>
      <c r="AA95" s="1003"/>
      <c r="AB95" s="1004"/>
      <c r="AC95" s="1002">
        <v>2019</v>
      </c>
      <c r="AD95" s="1003"/>
      <c r="AE95" s="1003"/>
      <c r="AF95" s="1004"/>
      <c r="AG95" s="1002">
        <v>2020</v>
      </c>
      <c r="AH95" s="1003"/>
      <c r="AI95" s="1003"/>
      <c r="AJ95" s="1004"/>
      <c r="AL95" s="644" t="s">
        <v>1283</v>
      </c>
      <c r="AM95" s="645"/>
      <c r="AN95" s="645"/>
      <c r="AO95" s="645"/>
      <c r="AP95" s="645"/>
      <c r="AQ95" s="645"/>
      <c r="AR95" s="645"/>
      <c r="AS95" s="645"/>
      <c r="AT95" s="645"/>
      <c r="AU95" s="645"/>
      <c r="AV95" s="645"/>
      <c r="AW95" s="645"/>
      <c r="AX95" s="645"/>
      <c r="AY95" s="645"/>
      <c r="AZ95" s="645"/>
      <c r="BA95" s="646"/>
    </row>
    <row r="96" spans="1:53" ht="60" customHeight="1" thickBot="1" x14ac:dyDescent="0.3">
      <c r="A96" s="210"/>
      <c r="B96" s="210"/>
      <c r="C96" s="210"/>
      <c r="D96" s="210"/>
      <c r="E96" s="1039"/>
      <c r="F96" s="1040"/>
      <c r="G96" s="1044"/>
      <c r="H96" s="1045"/>
      <c r="I96" s="1066"/>
      <c r="J96" s="1069"/>
      <c r="K96" s="208"/>
      <c r="L96" s="209"/>
      <c r="M96" s="209"/>
      <c r="N96" s="209"/>
      <c r="O96" s="209"/>
      <c r="P96" s="209"/>
      <c r="Q96" s="1005"/>
      <c r="R96" s="1006"/>
      <c r="S96" s="1006"/>
      <c r="T96" s="1007"/>
      <c r="U96" s="1005"/>
      <c r="V96" s="1006"/>
      <c r="W96" s="1006"/>
      <c r="X96" s="1007"/>
      <c r="Y96" s="1005"/>
      <c r="Z96" s="1006"/>
      <c r="AA96" s="1006"/>
      <c r="AB96" s="1007"/>
      <c r="AC96" s="1005"/>
      <c r="AD96" s="1006"/>
      <c r="AE96" s="1006"/>
      <c r="AF96" s="1007"/>
      <c r="AG96" s="1005"/>
      <c r="AH96" s="1006"/>
      <c r="AI96" s="1006"/>
      <c r="AJ96" s="1007"/>
      <c r="AL96" s="1011" t="s">
        <v>1284</v>
      </c>
      <c r="AM96" s="1012"/>
      <c r="AN96" s="1012"/>
      <c r="AO96" s="1013"/>
      <c r="AP96" s="1011" t="s">
        <v>1285</v>
      </c>
      <c r="AQ96" s="1012"/>
      <c r="AR96" s="1012"/>
      <c r="AS96" s="1013"/>
      <c r="AT96" s="1011" t="s">
        <v>1286</v>
      </c>
      <c r="AU96" s="1012"/>
      <c r="AV96" s="1012"/>
      <c r="AW96" s="1013"/>
      <c r="AX96" s="1011" t="s">
        <v>1287</v>
      </c>
      <c r="AY96" s="1012"/>
      <c r="AZ96" s="1012"/>
      <c r="BA96" s="1013"/>
    </row>
    <row r="97" spans="1:53" ht="110.25" customHeight="1" thickTop="1" thickBot="1" x14ac:dyDescent="0.3">
      <c r="A97" s="591" t="s">
        <v>27</v>
      </c>
      <c r="B97" s="591"/>
      <c r="C97" s="591"/>
      <c r="D97" s="244" t="s">
        <v>147</v>
      </c>
      <c r="E97" s="34" t="s">
        <v>29</v>
      </c>
      <c r="F97" s="267" t="s">
        <v>833</v>
      </c>
      <c r="G97" s="817" t="s">
        <v>30</v>
      </c>
      <c r="H97" s="818"/>
      <c r="I97" s="34" t="s">
        <v>31</v>
      </c>
      <c r="J97" s="114" t="s">
        <v>10</v>
      </c>
      <c r="K97" s="591" t="s">
        <v>32</v>
      </c>
      <c r="L97" s="591"/>
      <c r="M97" s="591"/>
      <c r="N97" s="591"/>
      <c r="O97" s="259" t="s">
        <v>7</v>
      </c>
      <c r="P97" s="272" t="s">
        <v>836</v>
      </c>
      <c r="Q97" s="266" t="s">
        <v>11</v>
      </c>
      <c r="R97" s="266" t="s">
        <v>12</v>
      </c>
      <c r="S97" s="39" t="s">
        <v>9</v>
      </c>
      <c r="T97" s="354" t="s">
        <v>10</v>
      </c>
      <c r="U97" s="266" t="s">
        <v>11</v>
      </c>
      <c r="V97" s="266" t="s">
        <v>12</v>
      </c>
      <c r="W97" s="160" t="s">
        <v>9</v>
      </c>
      <c r="X97" s="354" t="s">
        <v>10</v>
      </c>
      <c r="Y97" s="266" t="s">
        <v>11</v>
      </c>
      <c r="Z97" s="266" t="s">
        <v>12</v>
      </c>
      <c r="AA97" s="39" t="s">
        <v>9</v>
      </c>
      <c r="AB97" s="354" t="s">
        <v>10</v>
      </c>
      <c r="AC97" s="266" t="s">
        <v>11</v>
      </c>
      <c r="AD97" s="266" t="s">
        <v>12</v>
      </c>
      <c r="AE97" s="160" t="s">
        <v>9</v>
      </c>
      <c r="AF97" s="354" t="s">
        <v>10</v>
      </c>
      <c r="AG97" s="266" t="s">
        <v>11</v>
      </c>
      <c r="AH97" s="266" t="s">
        <v>12</v>
      </c>
      <c r="AI97" s="160" t="s">
        <v>9</v>
      </c>
      <c r="AJ97" s="354" t="s">
        <v>10</v>
      </c>
      <c r="AL97" s="201" t="s">
        <v>13</v>
      </c>
      <c r="AM97" s="201" t="s">
        <v>14</v>
      </c>
      <c r="AN97" s="165" t="s">
        <v>9</v>
      </c>
      <c r="AO97" s="166" t="s">
        <v>10</v>
      </c>
      <c r="AP97" s="201" t="s">
        <v>13</v>
      </c>
      <c r="AQ97" s="201" t="s">
        <v>14</v>
      </c>
      <c r="AR97" s="165" t="s">
        <v>9</v>
      </c>
      <c r="AS97" s="166" t="s">
        <v>10</v>
      </c>
      <c r="AT97" s="201" t="s">
        <v>13</v>
      </c>
      <c r="AU97" s="201" t="s">
        <v>14</v>
      </c>
      <c r="AV97" s="165" t="s">
        <v>9</v>
      </c>
      <c r="AW97" s="166" t="s">
        <v>10</v>
      </c>
      <c r="AX97" s="201" t="s">
        <v>13</v>
      </c>
      <c r="AY97" s="201" t="s">
        <v>14</v>
      </c>
      <c r="AZ97" s="165" t="s">
        <v>9</v>
      </c>
      <c r="BA97" s="166" t="s">
        <v>10</v>
      </c>
    </row>
    <row r="98" spans="1:53" ht="197.25" customHeight="1" thickTop="1" thickBot="1" x14ac:dyDescent="0.3">
      <c r="A98" s="623" t="s">
        <v>33</v>
      </c>
      <c r="B98" s="850" t="s">
        <v>407</v>
      </c>
      <c r="C98" s="850"/>
      <c r="D98" s="138" t="s">
        <v>406</v>
      </c>
      <c r="E98" s="139">
        <v>401331000</v>
      </c>
      <c r="F98" s="35">
        <f>+E98/'FUENTES '!$L$10</f>
        <v>0.23433416401774099</v>
      </c>
      <c r="G98" s="1030"/>
      <c r="H98" s="1031"/>
      <c r="I98" s="36">
        <f>G98/E98</f>
        <v>0</v>
      </c>
      <c r="J98" s="54">
        <f t="shared" ref="J98:J103" si="20">+I98</f>
        <v>0</v>
      </c>
      <c r="K98" s="1032" t="s">
        <v>405</v>
      </c>
      <c r="L98" s="1033"/>
      <c r="M98" s="1033"/>
      <c r="N98" s="1034"/>
      <c r="O98" s="81" t="s">
        <v>110</v>
      </c>
      <c r="P98" s="111">
        <v>1</v>
      </c>
      <c r="Q98" s="331">
        <v>0.1</v>
      </c>
      <c r="R98" s="331">
        <v>0.1</v>
      </c>
      <c r="S98" s="255">
        <f>+R98/Q98</f>
        <v>1</v>
      </c>
      <c r="T98" s="53">
        <f>+S98</f>
        <v>1</v>
      </c>
      <c r="U98" s="331">
        <v>0.3</v>
      </c>
      <c r="V98" s="331">
        <v>0.3</v>
      </c>
      <c r="W98" s="255">
        <f>+V98/U98</f>
        <v>1</v>
      </c>
      <c r="X98" s="53">
        <f>+W98</f>
        <v>1</v>
      </c>
      <c r="Y98" s="331">
        <v>0.3</v>
      </c>
      <c r="Z98" s="331">
        <v>0.3</v>
      </c>
      <c r="AA98" s="255">
        <f>+Z98/Y98</f>
        <v>1</v>
      </c>
      <c r="AB98" s="53">
        <f>+AA98</f>
        <v>1</v>
      </c>
      <c r="AC98" s="331">
        <v>0.25</v>
      </c>
      <c r="AD98" s="331">
        <v>0.25</v>
      </c>
      <c r="AE98" s="359">
        <f>+AD98/AC98</f>
        <v>1</v>
      </c>
      <c r="AF98" s="53">
        <f>+AE98</f>
        <v>1</v>
      </c>
      <c r="AG98" s="331">
        <v>0.05</v>
      </c>
      <c r="AH98" s="331">
        <v>0</v>
      </c>
      <c r="AI98" s="255">
        <v>0</v>
      </c>
      <c r="AJ98" s="53">
        <f>+AI98</f>
        <v>0</v>
      </c>
      <c r="AL98" s="182"/>
      <c r="AM98" s="182"/>
      <c r="AN98" s="255" t="e">
        <f>+AM98/AL98</f>
        <v>#DIV/0!</v>
      </c>
      <c r="AO98" s="42" t="e">
        <f>AN98</f>
        <v>#DIV/0!</v>
      </c>
      <c r="AP98" s="277">
        <f>+AG98</f>
        <v>0.05</v>
      </c>
      <c r="AQ98" s="182"/>
      <c r="AR98" s="359">
        <f>+AQ98/AP98</f>
        <v>0</v>
      </c>
      <c r="AS98" s="42">
        <f>AR98</f>
        <v>0</v>
      </c>
      <c r="AT98" s="182"/>
      <c r="AU98" s="182"/>
      <c r="AV98" s="255" t="e">
        <f>+AU98/AT98</f>
        <v>#DIV/0!</v>
      </c>
      <c r="AW98" s="42" t="e">
        <f>AV98</f>
        <v>#DIV/0!</v>
      </c>
      <c r="AX98" s="277"/>
      <c r="AY98" s="182"/>
      <c r="AZ98" s="255" t="e">
        <f>+AY98/AX98</f>
        <v>#DIV/0!</v>
      </c>
      <c r="BA98" s="42" t="e">
        <f>AZ98</f>
        <v>#DIV/0!</v>
      </c>
    </row>
    <row r="99" spans="1:53" ht="151.5" customHeight="1" thickTop="1" thickBot="1" x14ac:dyDescent="0.3">
      <c r="A99" s="623"/>
      <c r="B99" s="850" t="s">
        <v>404</v>
      </c>
      <c r="C99" s="850"/>
      <c r="D99" s="138" t="s">
        <v>403</v>
      </c>
      <c r="E99" s="139">
        <v>188994000</v>
      </c>
      <c r="F99" s="35">
        <f>+E99/'FUENTES '!$L$10</f>
        <v>0.11035218060495935</v>
      </c>
      <c r="G99" s="1030"/>
      <c r="H99" s="1031"/>
      <c r="I99" s="36">
        <f>G99/E99</f>
        <v>0</v>
      </c>
      <c r="J99" s="54">
        <f t="shared" si="20"/>
        <v>0</v>
      </c>
      <c r="K99" s="1032" t="s">
        <v>402</v>
      </c>
      <c r="L99" s="1033"/>
      <c r="M99" s="1033"/>
      <c r="N99" s="1034"/>
      <c r="O99" s="81" t="s">
        <v>110</v>
      </c>
      <c r="P99" s="111">
        <v>1</v>
      </c>
      <c r="Q99" s="331">
        <v>0.2</v>
      </c>
      <c r="R99" s="331">
        <v>0.2</v>
      </c>
      <c r="S99" s="255">
        <f>+R99/Q99</f>
        <v>1</v>
      </c>
      <c r="T99" s="53">
        <f>+S99</f>
        <v>1</v>
      </c>
      <c r="U99" s="331">
        <v>0.3</v>
      </c>
      <c r="V99" s="331">
        <v>0.3</v>
      </c>
      <c r="W99" s="255">
        <f>+V99/U99</f>
        <v>1</v>
      </c>
      <c r="X99" s="53">
        <f>+W99</f>
        <v>1</v>
      </c>
      <c r="Y99" s="331">
        <v>0.25</v>
      </c>
      <c r="Z99" s="331">
        <v>0.25</v>
      </c>
      <c r="AA99" s="255">
        <f>+Z99/Y99</f>
        <v>1</v>
      </c>
      <c r="AB99" s="53">
        <f>+AA99</f>
        <v>1</v>
      </c>
      <c r="AC99" s="331">
        <v>0.2</v>
      </c>
      <c r="AD99" s="331">
        <v>0.2</v>
      </c>
      <c r="AE99" s="359">
        <f>+AD99/AC99</f>
        <v>1</v>
      </c>
      <c r="AF99" s="53">
        <f>+AE99</f>
        <v>1</v>
      </c>
      <c r="AG99" s="331">
        <v>0.05</v>
      </c>
      <c r="AH99" s="331">
        <v>0</v>
      </c>
      <c r="AI99" s="255">
        <f>+AH99/AG99</f>
        <v>0</v>
      </c>
      <c r="AJ99" s="53">
        <f>+AI99</f>
        <v>0</v>
      </c>
      <c r="AL99" s="182"/>
      <c r="AM99" s="182"/>
      <c r="AN99" s="255" t="e">
        <f>+AM99/AL99</f>
        <v>#DIV/0!</v>
      </c>
      <c r="AO99" s="42" t="e">
        <f>AN99</f>
        <v>#DIV/0!</v>
      </c>
      <c r="AP99" s="277">
        <f>+AG99</f>
        <v>0.05</v>
      </c>
      <c r="AQ99" s="182"/>
      <c r="AR99" s="359">
        <f>+AQ99/AP99</f>
        <v>0</v>
      </c>
      <c r="AS99" s="42">
        <f>AR99</f>
        <v>0</v>
      </c>
      <c r="AT99" s="182"/>
      <c r="AU99" s="182"/>
      <c r="AV99" s="255" t="e">
        <f>+AU99/AT99</f>
        <v>#DIV/0!</v>
      </c>
      <c r="AW99" s="42" t="e">
        <f>AV99</f>
        <v>#DIV/0!</v>
      </c>
      <c r="AX99" s="277"/>
      <c r="AY99" s="182"/>
      <c r="AZ99" s="255" t="e">
        <f>+AY99/AX99</f>
        <v>#DIV/0!</v>
      </c>
      <c r="BA99" s="42" t="e">
        <f>AZ99</f>
        <v>#DIV/0!</v>
      </c>
    </row>
    <row r="100" spans="1:53" ht="201.75" customHeight="1" thickTop="1" thickBot="1" x14ac:dyDescent="0.3">
      <c r="A100" s="623"/>
      <c r="B100" s="850" t="s">
        <v>401</v>
      </c>
      <c r="C100" s="850"/>
      <c r="D100" s="138" t="s">
        <v>400</v>
      </c>
      <c r="E100" s="139">
        <v>663283000</v>
      </c>
      <c r="F100" s="35">
        <f>+E100/'FUENTES '!$L$10</f>
        <v>0.38728597420129346</v>
      </c>
      <c r="G100" s="1030"/>
      <c r="H100" s="1031"/>
      <c r="I100" s="36">
        <f>G100/E100</f>
        <v>0</v>
      </c>
      <c r="J100" s="54">
        <f t="shared" si="20"/>
        <v>0</v>
      </c>
      <c r="K100" s="1032" t="s">
        <v>399</v>
      </c>
      <c r="L100" s="1033"/>
      <c r="M100" s="1033"/>
      <c r="N100" s="1034"/>
      <c r="O100" s="81" t="s">
        <v>110</v>
      </c>
      <c r="P100" s="111">
        <v>16</v>
      </c>
      <c r="Q100" s="331">
        <v>2</v>
      </c>
      <c r="R100" s="331">
        <v>2</v>
      </c>
      <c r="S100" s="255">
        <f>+R100/Q100</f>
        <v>1</v>
      </c>
      <c r="T100" s="53">
        <f>+S100</f>
        <v>1</v>
      </c>
      <c r="U100" s="331">
        <v>5</v>
      </c>
      <c r="V100" s="331">
        <v>5</v>
      </c>
      <c r="W100" s="255">
        <f>+V100/U100</f>
        <v>1</v>
      </c>
      <c r="X100" s="53">
        <f>+W100</f>
        <v>1</v>
      </c>
      <c r="Y100" s="331">
        <v>6</v>
      </c>
      <c r="Z100" s="331">
        <v>6</v>
      </c>
      <c r="AA100" s="255">
        <f>+Z100/Y100</f>
        <v>1</v>
      </c>
      <c r="AB100" s="53">
        <f>+AA100</f>
        <v>1</v>
      </c>
      <c r="AC100" s="331">
        <v>2</v>
      </c>
      <c r="AD100" s="331">
        <v>2</v>
      </c>
      <c r="AE100" s="359">
        <f>+AD100/AC100</f>
        <v>1</v>
      </c>
      <c r="AF100" s="53">
        <f>+AE100</f>
        <v>1</v>
      </c>
      <c r="AG100" s="331">
        <v>1</v>
      </c>
      <c r="AH100" s="331">
        <v>0</v>
      </c>
      <c r="AI100" s="255">
        <f>+AH100/AG100</f>
        <v>0</v>
      </c>
      <c r="AJ100" s="53">
        <f>+AI100</f>
        <v>0</v>
      </c>
      <c r="AL100" s="182"/>
      <c r="AM100" s="182"/>
      <c r="AN100" s="255" t="e">
        <f>+AM100/AL100</f>
        <v>#DIV/0!</v>
      </c>
      <c r="AO100" s="42" t="e">
        <f>AN100</f>
        <v>#DIV/0!</v>
      </c>
      <c r="AP100" s="277">
        <f>+AG100</f>
        <v>1</v>
      </c>
      <c r="AQ100" s="182"/>
      <c r="AR100" s="359">
        <f>+AQ100/AP100</f>
        <v>0</v>
      </c>
      <c r="AS100" s="42">
        <f>AR100</f>
        <v>0</v>
      </c>
      <c r="AT100" s="182"/>
      <c r="AU100" s="182"/>
      <c r="AV100" s="255" t="e">
        <f>+AU100/AT100</f>
        <v>#DIV/0!</v>
      </c>
      <c r="AW100" s="42" t="e">
        <f>AV100</f>
        <v>#DIV/0!</v>
      </c>
      <c r="AX100" s="277"/>
      <c r="AY100" s="182"/>
      <c r="AZ100" s="255" t="e">
        <f>+AY100/AX100</f>
        <v>#DIV/0!</v>
      </c>
      <c r="BA100" s="42" t="e">
        <f>AZ100</f>
        <v>#DIV/0!</v>
      </c>
    </row>
    <row r="101" spans="1:53" ht="257.25" customHeight="1" thickTop="1" thickBot="1" x14ac:dyDescent="0.3">
      <c r="A101" s="623"/>
      <c r="B101" s="850" t="s">
        <v>398</v>
      </c>
      <c r="C101" s="850"/>
      <c r="D101" s="138" t="s">
        <v>397</v>
      </c>
      <c r="E101" s="139">
        <v>459036000</v>
      </c>
      <c r="F101" s="35">
        <f>+E101/'FUENTES '!$L$10</f>
        <v>0.26802768117600623</v>
      </c>
      <c r="G101" s="1030"/>
      <c r="H101" s="1031"/>
      <c r="I101" s="36">
        <f>G101/E101</f>
        <v>0</v>
      </c>
      <c r="J101" s="54">
        <f t="shared" si="20"/>
        <v>0</v>
      </c>
      <c r="K101" s="1032" t="s">
        <v>396</v>
      </c>
      <c r="L101" s="1033"/>
      <c r="M101" s="1033"/>
      <c r="N101" s="1034"/>
      <c r="O101" s="81" t="s">
        <v>110</v>
      </c>
      <c r="P101" s="111">
        <v>60</v>
      </c>
      <c r="Q101" s="331">
        <v>6</v>
      </c>
      <c r="R101" s="331">
        <v>6</v>
      </c>
      <c r="S101" s="255">
        <f>+R101/Q101</f>
        <v>1</v>
      </c>
      <c r="T101" s="53">
        <f>+S101</f>
        <v>1</v>
      </c>
      <c r="U101" s="331">
        <v>16</v>
      </c>
      <c r="V101" s="331">
        <v>16</v>
      </c>
      <c r="W101" s="255">
        <f>+V101/U101</f>
        <v>1</v>
      </c>
      <c r="X101" s="53">
        <f>+W101</f>
        <v>1</v>
      </c>
      <c r="Y101" s="331">
        <v>20</v>
      </c>
      <c r="Z101" s="331">
        <v>20</v>
      </c>
      <c r="AA101" s="255">
        <f>+Z101/Y101</f>
        <v>1</v>
      </c>
      <c r="AB101" s="53">
        <f>+AA101</f>
        <v>1</v>
      </c>
      <c r="AC101" s="331">
        <v>16</v>
      </c>
      <c r="AD101" s="331">
        <v>16</v>
      </c>
      <c r="AE101" s="359">
        <f>+AD101/AC101</f>
        <v>1</v>
      </c>
      <c r="AF101" s="53">
        <f>+AE101</f>
        <v>1</v>
      </c>
      <c r="AG101" s="331">
        <v>2</v>
      </c>
      <c r="AH101" s="331">
        <v>0</v>
      </c>
      <c r="AI101" s="255">
        <v>0</v>
      </c>
      <c r="AJ101" s="53">
        <f>+AI101</f>
        <v>0</v>
      </c>
      <c r="AL101" s="182"/>
      <c r="AM101" s="182"/>
      <c r="AN101" s="255" t="e">
        <f>+AM101/AL101</f>
        <v>#DIV/0!</v>
      </c>
      <c r="AO101" s="42" t="e">
        <f>AN101</f>
        <v>#DIV/0!</v>
      </c>
      <c r="AP101" s="277">
        <f>+AG101</f>
        <v>2</v>
      </c>
      <c r="AQ101" s="182"/>
      <c r="AR101" s="359">
        <f>+AQ101/AP101</f>
        <v>0</v>
      </c>
      <c r="AS101" s="42">
        <f>AR101</f>
        <v>0</v>
      </c>
      <c r="AT101" s="182"/>
      <c r="AU101" s="182"/>
      <c r="AV101" s="255" t="e">
        <f>+AU101/AT101</f>
        <v>#DIV/0!</v>
      </c>
      <c r="AW101" s="42" t="e">
        <f>AV101</f>
        <v>#DIV/0!</v>
      </c>
      <c r="AX101" s="277"/>
      <c r="AY101" s="182"/>
      <c r="AZ101" s="255" t="e">
        <f>+AY101/AX101</f>
        <v>#DIV/0!</v>
      </c>
      <c r="BA101" s="42" t="e">
        <f>AZ101</f>
        <v>#DIV/0!</v>
      </c>
    </row>
    <row r="102" spans="1:53" ht="141.75" customHeight="1" thickTop="1" thickBot="1" x14ac:dyDescent="0.3">
      <c r="A102" s="809" t="s">
        <v>34</v>
      </c>
      <c r="B102" s="810"/>
      <c r="C102" s="811"/>
      <c r="D102" s="235"/>
      <c r="E102" s="338">
        <f>SUM(E98:E101)</f>
        <v>1712644000</v>
      </c>
      <c r="F102" s="339">
        <f>+E102/'FUENTES '!$L$10</f>
        <v>1</v>
      </c>
      <c r="G102" s="812">
        <f>SUM(G98:H101)</f>
        <v>0</v>
      </c>
      <c r="H102" s="813">
        <v>0</v>
      </c>
      <c r="I102" s="337">
        <f>G102/E102</f>
        <v>0</v>
      </c>
      <c r="J102" s="54">
        <f t="shared" si="20"/>
        <v>0</v>
      </c>
      <c r="K102" s="600"/>
      <c r="L102" s="600"/>
      <c r="M102" s="600"/>
      <c r="N102" s="600"/>
      <c r="O102" s="144"/>
      <c r="P102" s="74"/>
      <c r="Q102" s="74"/>
      <c r="R102" s="74"/>
      <c r="S102" s="90"/>
      <c r="T102" s="74"/>
      <c r="U102" s="74"/>
      <c r="V102" s="46"/>
      <c r="W102" s="46"/>
    </row>
    <row r="103" spans="1:53" s="45" customFormat="1" ht="48.75" customHeight="1" thickTop="1" thickBot="1" x14ac:dyDescent="0.3">
      <c r="A103" s="40"/>
      <c r="B103" s="40"/>
      <c r="C103" s="40"/>
      <c r="D103" s="40"/>
      <c r="E103" s="40"/>
      <c r="F103" s="40"/>
      <c r="G103" s="40"/>
      <c r="H103" s="40"/>
      <c r="I103" s="40">
        <v>0</v>
      </c>
      <c r="J103" s="40">
        <f t="shared" si="20"/>
        <v>0</v>
      </c>
      <c r="K103" s="40"/>
      <c r="L103" s="40"/>
      <c r="M103" s="40"/>
      <c r="N103" s="40"/>
      <c r="O103" s="40"/>
      <c r="P103" s="40"/>
      <c r="Q103" s="40"/>
      <c r="R103" s="40"/>
      <c r="S103" s="85"/>
      <c r="T103" s="40"/>
      <c r="U103" s="40"/>
      <c r="V103" s="74"/>
      <c r="W103" s="46"/>
    </row>
    <row r="104" spans="1:53" ht="133.5" customHeight="1" thickTop="1" thickBot="1" x14ac:dyDescent="0.3">
      <c r="A104" s="1072" t="s">
        <v>35</v>
      </c>
      <c r="B104" s="1073"/>
      <c r="C104" s="637">
        <v>43860</v>
      </c>
      <c r="D104" s="637"/>
      <c r="E104" s="157" t="s">
        <v>36</v>
      </c>
      <c r="F104" s="52"/>
      <c r="G104" s="638" t="s">
        <v>37</v>
      </c>
      <c r="H104" s="639"/>
      <c r="I104" s="44"/>
      <c r="J104" s="184" t="s">
        <v>38</v>
      </c>
      <c r="K104" s="44"/>
      <c r="L104" s="640" t="s">
        <v>39</v>
      </c>
      <c r="M104" s="641"/>
      <c r="N104" s="158"/>
      <c r="O104" s="185" t="s">
        <v>40</v>
      </c>
      <c r="V104" s="74"/>
      <c r="W104" s="46"/>
    </row>
    <row r="105" spans="1:53" ht="13.5" thickTop="1" x14ac:dyDescent="0.25"/>
  </sheetData>
  <autoFilter ref="A53:AP84" xr:uid="{00000000-0009-0000-0000-000006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308">
    <mergeCell ref="K102:N102"/>
    <mergeCell ref="A104:B104"/>
    <mergeCell ref="G104:H104"/>
    <mergeCell ref="A98:A101"/>
    <mergeCell ref="B98:C98"/>
    <mergeCell ref="G98:H98"/>
    <mergeCell ref="K98:N98"/>
    <mergeCell ref="B101:C101"/>
    <mergeCell ref="G99:H99"/>
    <mergeCell ref="K99:N99"/>
    <mergeCell ref="C104:D104"/>
    <mergeCell ref="L104:M104"/>
    <mergeCell ref="A102:C102"/>
    <mergeCell ref="G102:H102"/>
    <mergeCell ref="K100:N100"/>
    <mergeCell ref="B100:C100"/>
    <mergeCell ref="G100:H100"/>
    <mergeCell ref="A90:D91"/>
    <mergeCell ref="K90:P90"/>
    <mergeCell ref="E91:F91"/>
    <mergeCell ref="G91:H91"/>
    <mergeCell ref="I92:I96"/>
    <mergeCell ref="J92:J96"/>
    <mergeCell ref="B99:C99"/>
    <mergeCell ref="A92:D92"/>
    <mergeCell ref="A93:D93"/>
    <mergeCell ref="A94:D94"/>
    <mergeCell ref="A95:D95"/>
    <mergeCell ref="A53:A54"/>
    <mergeCell ref="D53:D54"/>
    <mergeCell ref="F76:G76"/>
    <mergeCell ref="P76:R76"/>
    <mergeCell ref="B74:C74"/>
    <mergeCell ref="F74:G74"/>
    <mergeCell ref="H59:J59"/>
    <mergeCell ref="H60:J60"/>
    <mergeCell ref="F79:G79"/>
    <mergeCell ref="N53:N54"/>
    <mergeCell ref="F68:G68"/>
    <mergeCell ref="F64:G64"/>
    <mergeCell ref="H61:J61"/>
    <mergeCell ref="H67:J67"/>
    <mergeCell ref="H68:J68"/>
    <mergeCell ref="H69:J69"/>
    <mergeCell ref="B79:C79"/>
    <mergeCell ref="B55:C55"/>
    <mergeCell ref="B56:C56"/>
    <mergeCell ref="B57:C57"/>
    <mergeCell ref="B58:C58"/>
    <mergeCell ref="B75:C75"/>
    <mergeCell ref="B76:C76"/>
    <mergeCell ref="B77:C77"/>
    <mergeCell ref="B46:C46"/>
    <mergeCell ref="B45:C45"/>
    <mergeCell ref="J48:K48"/>
    <mergeCell ref="J46:K46"/>
    <mergeCell ref="E48:I48"/>
    <mergeCell ref="E46:I46"/>
    <mergeCell ref="J45:K45"/>
    <mergeCell ref="B65:C65"/>
    <mergeCell ref="F65:G65"/>
    <mergeCell ref="A51:Y51"/>
    <mergeCell ref="F61:G61"/>
    <mergeCell ref="B62:C62"/>
    <mergeCell ref="F62:G62"/>
    <mergeCell ref="B63:C63"/>
    <mergeCell ref="F63:G63"/>
    <mergeCell ref="B64:C64"/>
    <mergeCell ref="F57:G57"/>
    <mergeCell ref="B59:C59"/>
    <mergeCell ref="F59:G59"/>
    <mergeCell ref="B60:C60"/>
    <mergeCell ref="F60:G60"/>
    <mergeCell ref="B61:C61"/>
    <mergeCell ref="P65:R65"/>
    <mergeCell ref="H53:J54"/>
    <mergeCell ref="A6:B6"/>
    <mergeCell ref="A8:B8"/>
    <mergeCell ref="C12:U12"/>
    <mergeCell ref="C11:U11"/>
    <mergeCell ref="C10:U10"/>
    <mergeCell ref="C9:U9"/>
    <mergeCell ref="C8:U8"/>
    <mergeCell ref="C6:U6"/>
    <mergeCell ref="P24:S24"/>
    <mergeCell ref="J22:O22"/>
    <mergeCell ref="J23:O23"/>
    <mergeCell ref="J24:O24"/>
    <mergeCell ref="D21:E25"/>
    <mergeCell ref="J21:O21"/>
    <mergeCell ref="P21:S21"/>
    <mergeCell ref="I22:I25"/>
    <mergeCell ref="C14:U14"/>
    <mergeCell ref="A19:C20"/>
    <mergeCell ref="T19:T20"/>
    <mergeCell ref="P22:S22"/>
    <mergeCell ref="P23:S23"/>
    <mergeCell ref="D19:E20"/>
    <mergeCell ref="I19:I20"/>
    <mergeCell ref="J19:O20"/>
    <mergeCell ref="C13:U13"/>
    <mergeCell ref="B81:C81"/>
    <mergeCell ref="H81:J81"/>
    <mergeCell ref="G101:H101"/>
    <mergeCell ref="K101:N101"/>
    <mergeCell ref="A97:C97"/>
    <mergeCell ref="G97:H97"/>
    <mergeCell ref="K97:N97"/>
    <mergeCell ref="E92:F96"/>
    <mergeCell ref="G92:H96"/>
    <mergeCell ref="P19:S20"/>
    <mergeCell ref="L45:M45"/>
    <mergeCell ref="H56:J56"/>
    <mergeCell ref="H57:J57"/>
    <mergeCell ref="H58:J58"/>
    <mergeCell ref="H75:J75"/>
    <mergeCell ref="B66:C66"/>
    <mergeCell ref="F66:G66"/>
    <mergeCell ref="B67:C67"/>
    <mergeCell ref="F67:G67"/>
    <mergeCell ref="B68:C68"/>
    <mergeCell ref="E45:I45"/>
    <mergeCell ref="J41:K42"/>
    <mergeCell ref="B48:C48"/>
    <mergeCell ref="F82:G82"/>
    <mergeCell ref="F83:G83"/>
    <mergeCell ref="F84:G84"/>
    <mergeCell ref="B82:C82"/>
    <mergeCell ref="H82:J82"/>
    <mergeCell ref="B83:C83"/>
    <mergeCell ref="H83:J83"/>
    <mergeCell ref="B84:C84"/>
    <mergeCell ref="A88:Y88"/>
    <mergeCell ref="P84:R84"/>
    <mergeCell ref="A3:U3"/>
    <mergeCell ref="A5:U5"/>
    <mergeCell ref="A21:C25"/>
    <mergeCell ref="P57:R57"/>
    <mergeCell ref="P58:R58"/>
    <mergeCell ref="F58:G58"/>
    <mergeCell ref="F21:H25"/>
    <mergeCell ref="A17:Y17"/>
    <mergeCell ref="J25:O25"/>
    <mergeCell ref="P25:S25"/>
    <mergeCell ref="B41:C42"/>
    <mergeCell ref="V41:Y41"/>
    <mergeCell ref="L41:M42"/>
    <mergeCell ref="E41:I42"/>
    <mergeCell ref="U41:U42"/>
    <mergeCell ref="S41:S42"/>
    <mergeCell ref="N41:O42"/>
    <mergeCell ref="T41:T42"/>
    <mergeCell ref="P32:R32"/>
    <mergeCell ref="A37:B37"/>
    <mergeCell ref="A28:Y28"/>
    <mergeCell ref="A38:B38"/>
    <mergeCell ref="A39:B39"/>
    <mergeCell ref="A41:A42"/>
    <mergeCell ref="B43:C43"/>
    <mergeCell ref="E43:I43"/>
    <mergeCell ref="J43:K43"/>
    <mergeCell ref="L43:M43"/>
    <mergeCell ref="N43:O43"/>
    <mergeCell ref="P43:R43"/>
    <mergeCell ref="U19:U20"/>
    <mergeCell ref="U30:U31"/>
    <mergeCell ref="V30:Y30"/>
    <mergeCell ref="A30:H31"/>
    <mergeCell ref="I30:N31"/>
    <mergeCell ref="S30:S31"/>
    <mergeCell ref="A32:H32"/>
    <mergeCell ref="I32:N32"/>
    <mergeCell ref="C37:Y37"/>
    <mergeCell ref="A35:Y35"/>
    <mergeCell ref="T30:T31"/>
    <mergeCell ref="O30:O31"/>
    <mergeCell ref="P30:R31"/>
    <mergeCell ref="D41:D42"/>
    <mergeCell ref="C39:Y39"/>
    <mergeCell ref="C38:Y38"/>
    <mergeCell ref="P41:R42"/>
    <mergeCell ref="V19:Y19"/>
    <mergeCell ref="B47:C47"/>
    <mergeCell ref="B44:C44"/>
    <mergeCell ref="O53:O54"/>
    <mergeCell ref="P53:R54"/>
    <mergeCell ref="B53:C54"/>
    <mergeCell ref="P78:R78"/>
    <mergeCell ref="F78:G78"/>
    <mergeCell ref="K53:K54"/>
    <mergeCell ref="P75:R75"/>
    <mergeCell ref="F75:G75"/>
    <mergeCell ref="P56:R56"/>
    <mergeCell ref="N48:O48"/>
    <mergeCell ref="N46:O46"/>
    <mergeCell ref="N45:O45"/>
    <mergeCell ref="L48:M48"/>
    <mergeCell ref="H72:J72"/>
    <mergeCell ref="H73:J73"/>
    <mergeCell ref="H74:J74"/>
    <mergeCell ref="B69:C69"/>
    <mergeCell ref="F69:G69"/>
    <mergeCell ref="B70:C70"/>
    <mergeCell ref="F70:G70"/>
    <mergeCell ref="B71:C71"/>
    <mergeCell ref="F71:G71"/>
    <mergeCell ref="AA28:AP28"/>
    <mergeCell ref="AA30:AD30"/>
    <mergeCell ref="AE30:AH30"/>
    <mergeCell ref="AI30:AL30"/>
    <mergeCell ref="AM30:AP30"/>
    <mergeCell ref="AA39:AP39"/>
    <mergeCell ref="F19:H20"/>
    <mergeCell ref="AA17:AP17"/>
    <mergeCell ref="AA19:AD19"/>
    <mergeCell ref="AE19:AH19"/>
    <mergeCell ref="AI19:AL19"/>
    <mergeCell ref="AM19:AP19"/>
    <mergeCell ref="AA41:AD41"/>
    <mergeCell ref="AE41:AH41"/>
    <mergeCell ref="AI41:AL41"/>
    <mergeCell ref="AM41:AP41"/>
    <mergeCell ref="AA51:AP51"/>
    <mergeCell ref="AA53:AD53"/>
    <mergeCell ref="AE53:AH53"/>
    <mergeCell ref="AI53:AL53"/>
    <mergeCell ref="AM53:AP53"/>
    <mergeCell ref="B80:C80"/>
    <mergeCell ref="H80:J80"/>
    <mergeCell ref="F81:G81"/>
    <mergeCell ref="V49:W49"/>
    <mergeCell ref="AL96:AO96"/>
    <mergeCell ref="AP96:AS96"/>
    <mergeCell ref="S53:S54"/>
    <mergeCell ref="E53:E54"/>
    <mergeCell ref="L53:L54"/>
    <mergeCell ref="M53:M54"/>
    <mergeCell ref="P79:R79"/>
    <mergeCell ref="U53:U54"/>
    <mergeCell ref="V53:Y53"/>
    <mergeCell ref="B78:C78"/>
    <mergeCell ref="Y95:AB96"/>
    <mergeCell ref="H66:J66"/>
    <mergeCell ref="B72:C72"/>
    <mergeCell ref="F72:G72"/>
    <mergeCell ref="B73:C73"/>
    <mergeCell ref="F73:G73"/>
    <mergeCell ref="P66:R66"/>
    <mergeCell ref="P67:R67"/>
    <mergeCell ref="H78:J78"/>
    <mergeCell ref="H55:J55"/>
    <mergeCell ref="U95:X96"/>
    <mergeCell ref="E44:I44"/>
    <mergeCell ref="J44:K44"/>
    <mergeCell ref="L44:M44"/>
    <mergeCell ref="N44:O44"/>
    <mergeCell ref="P44:R44"/>
    <mergeCell ref="H84:J84"/>
    <mergeCell ref="AT96:AW96"/>
    <mergeCell ref="AX96:BA96"/>
    <mergeCell ref="AL95:BA95"/>
    <mergeCell ref="AC95:AF96"/>
    <mergeCell ref="AG95:AJ96"/>
    <mergeCell ref="T53:T54"/>
    <mergeCell ref="L46:M46"/>
    <mergeCell ref="P48:R48"/>
    <mergeCell ref="P45:R45"/>
    <mergeCell ref="H62:J62"/>
    <mergeCell ref="H63:J63"/>
    <mergeCell ref="H64:J64"/>
    <mergeCell ref="H65:J65"/>
    <mergeCell ref="P59:R59"/>
    <mergeCell ref="P60:R60"/>
    <mergeCell ref="P61:R61"/>
    <mergeCell ref="P62:R62"/>
    <mergeCell ref="Q95:T96"/>
    <mergeCell ref="P63:R63"/>
    <mergeCell ref="P64:R64"/>
    <mergeCell ref="H79:J79"/>
    <mergeCell ref="P68:R68"/>
    <mergeCell ref="P69:R69"/>
    <mergeCell ref="P70:R70"/>
    <mergeCell ref="P71:R71"/>
    <mergeCell ref="P72:R72"/>
    <mergeCell ref="P73:R73"/>
    <mergeCell ref="P74:R74"/>
    <mergeCell ref="H70:J70"/>
    <mergeCell ref="H71:J71"/>
    <mergeCell ref="P81:R81"/>
    <mergeCell ref="P82:R82"/>
    <mergeCell ref="P83:R83"/>
    <mergeCell ref="E90:J90"/>
    <mergeCell ref="H77:J77"/>
    <mergeCell ref="E47:I47"/>
    <mergeCell ref="J47:K47"/>
    <mergeCell ref="L47:M47"/>
    <mergeCell ref="N47:O47"/>
    <mergeCell ref="P47:R47"/>
    <mergeCell ref="F80:G80"/>
    <mergeCell ref="P80:R80"/>
    <mergeCell ref="P46:R46"/>
    <mergeCell ref="F53:G54"/>
    <mergeCell ref="H76:J76"/>
    <mergeCell ref="F56:G56"/>
    <mergeCell ref="F55:G55"/>
    <mergeCell ref="P55:R55"/>
    <mergeCell ref="F77:G77"/>
    <mergeCell ref="P77:R77"/>
  </mergeCells>
  <conditionalFormatting sqref="Y21">
    <cfRule type="iconSet" priority="1006">
      <iconSet iconSet="4Arrows" showValue="0">
        <cfvo type="percent" val="0"/>
        <cfvo type="num" val="0.6"/>
        <cfvo type="num" val="0.8"/>
        <cfvo type="num" val="0.9"/>
      </iconSet>
    </cfRule>
    <cfRule type="cellIs" dxfId="1311" priority="1007" operator="lessThan">
      <formula>0.6</formula>
    </cfRule>
    <cfRule type="cellIs" dxfId="1310" priority="1008" operator="between">
      <formula>0.8</formula>
      <formula>0.899999999999999</formula>
    </cfRule>
    <cfRule type="cellIs" dxfId="1309" priority="1009" operator="between">
      <formula>0.6</formula>
      <formula>0.8</formula>
    </cfRule>
    <cfRule type="cellIs" dxfId="1308" priority="1010" operator="greaterThanOrEqual">
      <formula>0.9</formula>
    </cfRule>
  </conditionalFormatting>
  <conditionalFormatting sqref="Y22">
    <cfRule type="iconSet" priority="1001">
      <iconSet iconSet="4Arrows" showValue="0">
        <cfvo type="percent" val="0"/>
        <cfvo type="num" val="0.6"/>
        <cfvo type="num" val="0.8"/>
        <cfvo type="num" val="0.9"/>
      </iconSet>
    </cfRule>
    <cfRule type="cellIs" dxfId="1307" priority="1002" operator="lessThan">
      <formula>0.6</formula>
    </cfRule>
    <cfRule type="cellIs" dxfId="1306" priority="1003" operator="between">
      <formula>0.8</formula>
      <formula>0.899999999999999</formula>
    </cfRule>
    <cfRule type="cellIs" dxfId="1305" priority="1004" operator="between">
      <formula>0.6</formula>
      <formula>0.8</formula>
    </cfRule>
    <cfRule type="cellIs" dxfId="1304" priority="1005" operator="greaterThanOrEqual">
      <formula>0.9</formula>
    </cfRule>
  </conditionalFormatting>
  <conditionalFormatting sqref="Y23:Y24">
    <cfRule type="iconSet" priority="996">
      <iconSet iconSet="4Arrows" showValue="0">
        <cfvo type="percent" val="0"/>
        <cfvo type="num" val="0.6"/>
        <cfvo type="num" val="0.8"/>
        <cfvo type="num" val="0.9"/>
      </iconSet>
    </cfRule>
    <cfRule type="cellIs" dxfId="1303" priority="997" operator="lessThan">
      <formula>0.6</formula>
    </cfRule>
    <cfRule type="cellIs" dxfId="1302" priority="998" operator="between">
      <formula>0.8</formula>
      <formula>0.899999999999999</formula>
    </cfRule>
    <cfRule type="cellIs" dxfId="1301" priority="999" operator="between">
      <formula>0.6</formula>
      <formula>0.8</formula>
    </cfRule>
    <cfRule type="cellIs" dxfId="1300" priority="1000" operator="greaterThanOrEqual">
      <formula>0.9</formula>
    </cfRule>
  </conditionalFormatting>
  <conditionalFormatting sqref="Y25">
    <cfRule type="iconSet" priority="991">
      <iconSet iconSet="4Arrows" showValue="0">
        <cfvo type="percent" val="0"/>
        <cfvo type="num" val="0.6"/>
        <cfvo type="num" val="0.8"/>
        <cfvo type="num" val="0.9"/>
      </iconSet>
    </cfRule>
    <cfRule type="cellIs" dxfId="1299" priority="992" operator="lessThan">
      <formula>0.6</formula>
    </cfRule>
    <cfRule type="cellIs" dxfId="1298" priority="993" operator="between">
      <formula>0.8</formula>
      <formula>0.899999999999999</formula>
    </cfRule>
    <cfRule type="cellIs" dxfId="1297" priority="994" operator="between">
      <formula>0.6</formula>
      <formula>0.8</formula>
    </cfRule>
    <cfRule type="cellIs" dxfId="1296" priority="995" operator="greaterThanOrEqual">
      <formula>0.9</formula>
    </cfRule>
  </conditionalFormatting>
  <conditionalFormatting sqref="AD21:AD25">
    <cfRule type="iconSet" priority="986">
      <iconSet iconSet="4Arrows" showValue="0">
        <cfvo type="percent" val="0"/>
        <cfvo type="num" val="0.6"/>
        <cfvo type="num" val="0.8"/>
        <cfvo type="num" val="0.9"/>
      </iconSet>
    </cfRule>
    <cfRule type="cellIs" dxfId="1295" priority="987" operator="lessThan">
      <formula>0.6</formula>
    </cfRule>
    <cfRule type="cellIs" dxfId="1294" priority="988" operator="between">
      <formula>0.8</formula>
      <formula>0.899999999999999</formula>
    </cfRule>
    <cfRule type="cellIs" dxfId="1293" priority="989" operator="between">
      <formula>0.6</formula>
      <formula>0.8</formula>
    </cfRule>
    <cfRule type="cellIs" dxfId="1292" priority="990" operator="greaterThanOrEqual">
      <formula>0.9</formula>
    </cfRule>
  </conditionalFormatting>
  <conditionalFormatting sqref="AP21:AP25">
    <cfRule type="iconSet" priority="971">
      <iconSet iconSet="4Arrows" showValue="0">
        <cfvo type="percent" val="0"/>
        <cfvo type="num" val="0.6"/>
        <cfvo type="num" val="0.8"/>
        <cfvo type="num" val="0.9"/>
      </iconSet>
    </cfRule>
    <cfRule type="cellIs" dxfId="1291" priority="972" operator="lessThan">
      <formula>0.6</formula>
    </cfRule>
    <cfRule type="cellIs" dxfId="1290" priority="973" operator="between">
      <formula>0.8</formula>
      <formula>0.899999999999999</formula>
    </cfRule>
    <cfRule type="cellIs" dxfId="1289" priority="974" operator="between">
      <formula>0.6</formula>
      <formula>0.8</formula>
    </cfRule>
    <cfRule type="cellIs" dxfId="1288" priority="975" operator="greaterThanOrEqual">
      <formula>0.9</formula>
    </cfRule>
  </conditionalFormatting>
  <conditionalFormatting sqref="Y32">
    <cfRule type="iconSet" priority="966">
      <iconSet iconSet="4Arrows" showValue="0">
        <cfvo type="percent" val="0"/>
        <cfvo type="num" val="0.6"/>
        <cfvo type="num" val="0.8"/>
        <cfvo type="num" val="0.9"/>
      </iconSet>
    </cfRule>
    <cfRule type="cellIs" dxfId="1287" priority="967" operator="lessThan">
      <formula>0.6</formula>
    </cfRule>
    <cfRule type="cellIs" dxfId="1286" priority="968" operator="between">
      <formula>0.8</formula>
      <formula>0.899999999999999</formula>
    </cfRule>
    <cfRule type="cellIs" dxfId="1285" priority="969" operator="between">
      <formula>0.6</formula>
      <formula>0.8</formula>
    </cfRule>
    <cfRule type="cellIs" dxfId="1284" priority="970" operator="greaterThanOrEqual">
      <formula>0.9</formula>
    </cfRule>
  </conditionalFormatting>
  <conditionalFormatting sqref="AD32">
    <cfRule type="iconSet" priority="961">
      <iconSet iconSet="4Arrows" showValue="0">
        <cfvo type="percent" val="0"/>
        <cfvo type="num" val="0.6"/>
        <cfvo type="num" val="0.8"/>
        <cfvo type="num" val="0.9"/>
      </iconSet>
    </cfRule>
    <cfRule type="cellIs" dxfId="1283" priority="962" operator="lessThan">
      <formula>0.6</formula>
    </cfRule>
    <cfRule type="cellIs" dxfId="1282" priority="963" operator="between">
      <formula>0.8</formula>
      <formula>0.899999999999999</formula>
    </cfRule>
    <cfRule type="cellIs" dxfId="1281" priority="964" operator="between">
      <formula>0.6</formula>
      <formula>0.8</formula>
    </cfRule>
    <cfRule type="cellIs" dxfId="1280" priority="965" operator="greaterThanOrEqual">
      <formula>0.9</formula>
    </cfRule>
  </conditionalFormatting>
  <conditionalFormatting sqref="AH32">
    <cfRule type="iconSet" priority="956">
      <iconSet iconSet="4Arrows" showValue="0">
        <cfvo type="percent" val="0"/>
        <cfvo type="num" val="0.6"/>
        <cfvo type="num" val="0.8"/>
        <cfvo type="num" val="0.9"/>
      </iconSet>
    </cfRule>
    <cfRule type="cellIs" dxfId="1279" priority="957" operator="lessThan">
      <formula>0.6</formula>
    </cfRule>
    <cfRule type="cellIs" dxfId="1278" priority="958" operator="between">
      <formula>0.8</formula>
      <formula>0.899999999999999</formula>
    </cfRule>
    <cfRule type="cellIs" dxfId="1277" priority="959" operator="between">
      <formula>0.6</formula>
      <formula>0.8</formula>
    </cfRule>
    <cfRule type="cellIs" dxfId="1276" priority="960" operator="greaterThanOrEqual">
      <formula>0.9</formula>
    </cfRule>
  </conditionalFormatting>
  <conditionalFormatting sqref="AP32">
    <cfRule type="iconSet" priority="946">
      <iconSet iconSet="4Arrows" showValue="0">
        <cfvo type="percent" val="0"/>
        <cfvo type="num" val="0.6"/>
        <cfvo type="num" val="0.8"/>
        <cfvo type="num" val="0.9"/>
      </iconSet>
    </cfRule>
    <cfRule type="cellIs" dxfId="1275" priority="947" operator="lessThan">
      <formula>0.6</formula>
    </cfRule>
    <cfRule type="cellIs" dxfId="1274" priority="948" operator="between">
      <formula>0.8</formula>
      <formula>0.899999999999999</formula>
    </cfRule>
    <cfRule type="cellIs" dxfId="1273" priority="949" operator="between">
      <formula>0.6</formula>
      <formula>0.8</formula>
    </cfRule>
    <cfRule type="cellIs" dxfId="1272" priority="950" operator="greaterThanOrEqual">
      <formula>0.9</formula>
    </cfRule>
  </conditionalFormatting>
  <conditionalFormatting sqref="J92:J94">
    <cfRule type="iconSet" priority="941">
      <iconSet iconSet="4Arrows" showValue="0">
        <cfvo type="percent" val="0"/>
        <cfvo type="num" val="0.6"/>
        <cfvo type="num" val="0.8"/>
        <cfvo type="num" val="0.9"/>
      </iconSet>
    </cfRule>
    <cfRule type="cellIs" dxfId="1271" priority="942" operator="lessThan">
      <formula>0.6</formula>
    </cfRule>
    <cfRule type="cellIs" dxfId="1270" priority="943" operator="between">
      <formula>0.8</formula>
      <formula>0.899999999999999</formula>
    </cfRule>
    <cfRule type="cellIs" dxfId="1269" priority="944" operator="between">
      <formula>0.6</formula>
      <formula>0.8</formula>
    </cfRule>
    <cfRule type="cellIs" dxfId="1268" priority="945" operator="greaterThanOrEqual">
      <formula>0.9</formula>
    </cfRule>
  </conditionalFormatting>
  <conditionalFormatting sqref="J98:J102">
    <cfRule type="iconSet" priority="936">
      <iconSet iconSet="4Arrows" showValue="0">
        <cfvo type="percent" val="0"/>
        <cfvo type="num" val="0.6"/>
        <cfvo type="num" val="0.8"/>
        <cfvo type="num" val="0.9"/>
      </iconSet>
    </cfRule>
    <cfRule type="cellIs" dxfId="1267" priority="937" operator="lessThan">
      <formula>0.6</formula>
    </cfRule>
    <cfRule type="cellIs" dxfId="1266" priority="938" operator="between">
      <formula>0.8</formula>
      <formula>0.899999999999999</formula>
    </cfRule>
    <cfRule type="cellIs" dxfId="1265" priority="939" operator="between">
      <formula>0.6</formula>
      <formula>0.8</formula>
    </cfRule>
    <cfRule type="cellIs" dxfId="1264" priority="940" operator="greaterThanOrEqual">
      <formula>0.9</formula>
    </cfRule>
  </conditionalFormatting>
  <conditionalFormatting sqref="X99">
    <cfRule type="iconSet" priority="931">
      <iconSet iconSet="4Arrows" showValue="0">
        <cfvo type="percent" val="0"/>
        <cfvo type="num" val="0.6"/>
        <cfvo type="num" val="0.8"/>
        <cfvo type="num" val="0.9"/>
      </iconSet>
    </cfRule>
    <cfRule type="cellIs" dxfId="1263" priority="932" operator="lessThan">
      <formula>0.6</formula>
    </cfRule>
    <cfRule type="cellIs" dxfId="1262" priority="933" operator="between">
      <formula>0.8</formula>
      <formula>0.899999999999999</formula>
    </cfRule>
    <cfRule type="cellIs" dxfId="1261" priority="934" operator="between">
      <formula>0.6</formula>
      <formula>0.8</formula>
    </cfRule>
    <cfRule type="cellIs" dxfId="1260" priority="935" operator="greaterThanOrEqual">
      <formula>0.9</formula>
    </cfRule>
  </conditionalFormatting>
  <conditionalFormatting sqref="T99">
    <cfRule type="iconSet" priority="926">
      <iconSet iconSet="4Arrows" showValue="0">
        <cfvo type="percent" val="0"/>
        <cfvo type="num" val="0.6"/>
        <cfvo type="num" val="0.8"/>
        <cfvo type="num" val="0.9"/>
      </iconSet>
    </cfRule>
    <cfRule type="cellIs" dxfId="1259" priority="927" operator="lessThan">
      <formula>0.6</formula>
    </cfRule>
    <cfRule type="cellIs" dxfId="1258" priority="928" operator="between">
      <formula>0.8</formula>
      <formula>0.899999999999999</formula>
    </cfRule>
    <cfRule type="cellIs" dxfId="1257" priority="929" operator="between">
      <formula>0.6</formula>
      <formula>0.8</formula>
    </cfRule>
    <cfRule type="cellIs" dxfId="1256" priority="930" operator="greaterThanOrEqual">
      <formula>0.9</formula>
    </cfRule>
  </conditionalFormatting>
  <conditionalFormatting sqref="X100:X101">
    <cfRule type="iconSet" priority="921">
      <iconSet iconSet="4Arrows" showValue="0">
        <cfvo type="percent" val="0"/>
        <cfvo type="num" val="0.6"/>
        <cfvo type="num" val="0.8"/>
        <cfvo type="num" val="0.9"/>
      </iconSet>
    </cfRule>
    <cfRule type="cellIs" dxfId="1255" priority="922" operator="lessThan">
      <formula>0.6</formula>
    </cfRule>
    <cfRule type="cellIs" dxfId="1254" priority="923" operator="between">
      <formula>0.8</formula>
      <formula>0.899999999999999</formula>
    </cfRule>
    <cfRule type="cellIs" dxfId="1253" priority="924" operator="between">
      <formula>0.6</formula>
      <formula>0.8</formula>
    </cfRule>
    <cfRule type="cellIs" dxfId="1252" priority="925" operator="greaterThanOrEqual">
      <formula>0.9</formula>
    </cfRule>
  </conditionalFormatting>
  <conditionalFormatting sqref="T100:T101">
    <cfRule type="iconSet" priority="916">
      <iconSet iconSet="4Arrows" showValue="0">
        <cfvo type="percent" val="0"/>
        <cfvo type="num" val="0.6"/>
        <cfvo type="num" val="0.8"/>
        <cfvo type="num" val="0.9"/>
      </iconSet>
    </cfRule>
    <cfRule type="cellIs" dxfId="1251" priority="917" operator="lessThan">
      <formula>0.6</formula>
    </cfRule>
    <cfRule type="cellIs" dxfId="1250" priority="918" operator="between">
      <formula>0.8</formula>
      <formula>0.899999999999999</formula>
    </cfRule>
    <cfRule type="cellIs" dxfId="1249" priority="919" operator="between">
      <formula>0.6</formula>
      <formula>0.8</formula>
    </cfRule>
    <cfRule type="cellIs" dxfId="1248" priority="920" operator="greaterThanOrEqual">
      <formula>0.9</formula>
    </cfRule>
  </conditionalFormatting>
  <conditionalFormatting sqref="X98">
    <cfRule type="iconSet" priority="891">
      <iconSet iconSet="4Arrows" showValue="0">
        <cfvo type="percent" val="0"/>
        <cfvo type="num" val="0.6"/>
        <cfvo type="num" val="0.8"/>
        <cfvo type="num" val="0.9"/>
      </iconSet>
    </cfRule>
    <cfRule type="cellIs" dxfId="1247" priority="892" operator="lessThan">
      <formula>0.6</formula>
    </cfRule>
    <cfRule type="cellIs" dxfId="1246" priority="893" operator="between">
      <formula>0.8</formula>
      <formula>0.899999999999999</formula>
    </cfRule>
    <cfRule type="cellIs" dxfId="1245" priority="894" operator="between">
      <formula>0.6</formula>
      <formula>0.8</formula>
    </cfRule>
    <cfRule type="cellIs" dxfId="1244" priority="895" operator="greaterThanOrEqual">
      <formula>0.9</formula>
    </cfRule>
  </conditionalFormatting>
  <conditionalFormatting sqref="T98">
    <cfRule type="iconSet" priority="886">
      <iconSet iconSet="4Arrows" showValue="0">
        <cfvo type="percent" val="0"/>
        <cfvo type="num" val="0.6"/>
        <cfvo type="num" val="0.8"/>
        <cfvo type="num" val="0.9"/>
      </iconSet>
    </cfRule>
    <cfRule type="cellIs" dxfId="1243" priority="887" operator="lessThan">
      <formula>0.6</formula>
    </cfRule>
    <cfRule type="cellIs" dxfId="1242" priority="888" operator="between">
      <formula>0.8</formula>
      <formula>0.899999999999999</formula>
    </cfRule>
    <cfRule type="cellIs" dxfId="1241" priority="889" operator="between">
      <formula>0.6</formula>
      <formula>0.8</formula>
    </cfRule>
    <cfRule type="cellIs" dxfId="1240" priority="890" operator="greaterThanOrEqual">
      <formula>0.9</formula>
    </cfRule>
  </conditionalFormatting>
  <conditionalFormatting sqref="AO98:AO101">
    <cfRule type="iconSet" priority="881">
      <iconSet iconSet="4Arrows" showValue="0">
        <cfvo type="percent" val="0"/>
        <cfvo type="num" val="0.6"/>
        <cfvo type="num" val="0.8"/>
        <cfvo type="num" val="0.9"/>
      </iconSet>
    </cfRule>
    <cfRule type="cellIs" dxfId="1239" priority="882" operator="lessThan">
      <formula>0.6</formula>
    </cfRule>
    <cfRule type="cellIs" dxfId="1238" priority="883" operator="between">
      <formula>0.8</formula>
      <formula>0.899999999999999</formula>
    </cfRule>
    <cfRule type="cellIs" dxfId="1237" priority="884" operator="between">
      <formula>0.6</formula>
      <formula>0.8</formula>
    </cfRule>
    <cfRule type="cellIs" dxfId="1236" priority="885" operator="greaterThanOrEqual">
      <formula>0.9</formula>
    </cfRule>
  </conditionalFormatting>
  <conditionalFormatting sqref="AS98:AS101">
    <cfRule type="iconSet" priority="876">
      <iconSet iconSet="4Arrows" showValue="0">
        <cfvo type="percent" val="0"/>
        <cfvo type="num" val="0.6"/>
        <cfvo type="num" val="0.8"/>
        <cfvo type="num" val="0.9"/>
      </iconSet>
    </cfRule>
    <cfRule type="cellIs" dxfId="1235" priority="877" operator="lessThan">
      <formula>0.6</formula>
    </cfRule>
    <cfRule type="cellIs" dxfId="1234" priority="878" operator="between">
      <formula>0.8</formula>
      <formula>0.899999999999999</formula>
    </cfRule>
    <cfRule type="cellIs" dxfId="1233" priority="879" operator="between">
      <formula>0.6</formula>
      <formula>0.8</formula>
    </cfRule>
    <cfRule type="cellIs" dxfId="1232" priority="880" operator="greaterThanOrEqual">
      <formula>0.9</formula>
    </cfRule>
  </conditionalFormatting>
  <conditionalFormatting sqref="AW98:AW101">
    <cfRule type="iconSet" priority="871">
      <iconSet iconSet="4Arrows" showValue="0">
        <cfvo type="percent" val="0"/>
        <cfvo type="num" val="0.6"/>
        <cfvo type="num" val="0.8"/>
        <cfvo type="num" val="0.9"/>
      </iconSet>
    </cfRule>
    <cfRule type="cellIs" dxfId="1231" priority="872" operator="lessThan">
      <formula>0.6</formula>
    </cfRule>
    <cfRule type="cellIs" dxfId="1230" priority="873" operator="between">
      <formula>0.8</formula>
      <formula>0.899999999999999</formula>
    </cfRule>
    <cfRule type="cellIs" dxfId="1229" priority="874" operator="between">
      <formula>0.6</formula>
      <formula>0.8</formula>
    </cfRule>
    <cfRule type="cellIs" dxfId="1228" priority="875" operator="greaterThanOrEqual">
      <formula>0.9</formula>
    </cfRule>
  </conditionalFormatting>
  <conditionalFormatting sqref="BA98:BA101">
    <cfRule type="iconSet" priority="866">
      <iconSet iconSet="4Arrows" showValue="0">
        <cfvo type="percent" val="0"/>
        <cfvo type="num" val="0.6"/>
        <cfvo type="num" val="0.8"/>
        <cfvo type="num" val="0.9"/>
      </iconSet>
    </cfRule>
    <cfRule type="cellIs" dxfId="1227" priority="867" operator="lessThan">
      <formula>0.6</formula>
    </cfRule>
    <cfRule type="cellIs" dxfId="1226" priority="868" operator="between">
      <formula>0.8</formula>
      <formula>0.899999999999999</formula>
    </cfRule>
    <cfRule type="cellIs" dxfId="1225" priority="869" operator="between">
      <formula>0.6</formula>
      <formula>0.8</formula>
    </cfRule>
    <cfRule type="cellIs" dxfId="1224" priority="870" operator="greaterThanOrEqual">
      <formula>0.9</formula>
    </cfRule>
  </conditionalFormatting>
  <conditionalFormatting sqref="AF99">
    <cfRule type="iconSet" priority="836">
      <iconSet iconSet="4Arrows" showValue="0">
        <cfvo type="percent" val="0"/>
        <cfvo type="num" val="0.6"/>
        <cfvo type="num" val="0.8"/>
        <cfvo type="num" val="0.9"/>
      </iconSet>
    </cfRule>
    <cfRule type="cellIs" dxfId="1223" priority="837" operator="lessThan">
      <formula>0.6</formula>
    </cfRule>
    <cfRule type="cellIs" dxfId="1222" priority="838" operator="between">
      <formula>0.8</formula>
      <formula>0.899999999999999</formula>
    </cfRule>
    <cfRule type="cellIs" dxfId="1221" priority="839" operator="between">
      <formula>0.6</formula>
      <formula>0.8</formula>
    </cfRule>
    <cfRule type="cellIs" dxfId="1220" priority="840" operator="greaterThanOrEqual">
      <formula>0.9</formula>
    </cfRule>
  </conditionalFormatting>
  <conditionalFormatting sqref="AB99">
    <cfRule type="iconSet" priority="831">
      <iconSet iconSet="4Arrows" showValue="0">
        <cfvo type="percent" val="0"/>
        <cfvo type="num" val="0.6"/>
        <cfvo type="num" val="0.8"/>
        <cfvo type="num" val="0.9"/>
      </iconSet>
    </cfRule>
    <cfRule type="cellIs" dxfId="1219" priority="832" operator="lessThan">
      <formula>0.6</formula>
    </cfRule>
    <cfRule type="cellIs" dxfId="1218" priority="833" operator="between">
      <formula>0.8</formula>
      <formula>0.899999999999999</formula>
    </cfRule>
    <cfRule type="cellIs" dxfId="1217" priority="834" operator="between">
      <formula>0.6</formula>
      <formula>0.8</formula>
    </cfRule>
    <cfRule type="cellIs" dxfId="1216" priority="835" operator="greaterThanOrEqual">
      <formula>0.9</formula>
    </cfRule>
  </conditionalFormatting>
  <conditionalFormatting sqref="AF100:AF101">
    <cfRule type="iconSet" priority="826">
      <iconSet iconSet="4Arrows" showValue="0">
        <cfvo type="percent" val="0"/>
        <cfvo type="num" val="0.6"/>
        <cfvo type="num" val="0.8"/>
        <cfvo type="num" val="0.9"/>
      </iconSet>
    </cfRule>
    <cfRule type="cellIs" dxfId="1215" priority="827" operator="lessThan">
      <formula>0.6</formula>
    </cfRule>
    <cfRule type="cellIs" dxfId="1214" priority="828" operator="between">
      <formula>0.8</formula>
      <formula>0.899999999999999</formula>
    </cfRule>
    <cfRule type="cellIs" dxfId="1213" priority="829" operator="between">
      <formula>0.6</formula>
      <formula>0.8</formula>
    </cfRule>
    <cfRule type="cellIs" dxfId="1212" priority="830" operator="greaterThanOrEqual">
      <formula>0.9</formula>
    </cfRule>
  </conditionalFormatting>
  <conditionalFormatting sqref="AB100:AB101">
    <cfRule type="iconSet" priority="821">
      <iconSet iconSet="4Arrows" showValue="0">
        <cfvo type="percent" val="0"/>
        <cfvo type="num" val="0.6"/>
        <cfvo type="num" val="0.8"/>
        <cfvo type="num" val="0.9"/>
      </iconSet>
    </cfRule>
    <cfRule type="cellIs" dxfId="1211" priority="822" operator="lessThan">
      <formula>0.6</formula>
    </cfRule>
    <cfRule type="cellIs" dxfId="1210" priority="823" operator="between">
      <formula>0.8</formula>
      <formula>0.899999999999999</formula>
    </cfRule>
    <cfRule type="cellIs" dxfId="1209" priority="824" operator="between">
      <formula>0.6</formula>
      <formula>0.8</formula>
    </cfRule>
    <cfRule type="cellIs" dxfId="1208" priority="825" operator="greaterThanOrEqual">
      <formula>0.9</formula>
    </cfRule>
  </conditionalFormatting>
  <conditionalFormatting sqref="AF98">
    <cfRule type="iconSet" priority="816">
      <iconSet iconSet="4Arrows" showValue="0">
        <cfvo type="percent" val="0"/>
        <cfvo type="num" val="0.6"/>
        <cfvo type="num" val="0.8"/>
        <cfvo type="num" val="0.9"/>
      </iconSet>
    </cfRule>
    <cfRule type="cellIs" dxfId="1207" priority="817" operator="lessThan">
      <formula>0.6</formula>
    </cfRule>
    <cfRule type="cellIs" dxfId="1206" priority="818" operator="between">
      <formula>0.8</formula>
      <formula>0.899999999999999</formula>
    </cfRule>
    <cfRule type="cellIs" dxfId="1205" priority="819" operator="between">
      <formula>0.6</formula>
      <formula>0.8</formula>
    </cfRule>
    <cfRule type="cellIs" dxfId="1204" priority="820" operator="greaterThanOrEqual">
      <formula>0.9</formula>
    </cfRule>
  </conditionalFormatting>
  <conditionalFormatting sqref="AB98">
    <cfRule type="iconSet" priority="811">
      <iconSet iconSet="4Arrows" showValue="0">
        <cfvo type="percent" val="0"/>
        <cfvo type="num" val="0.6"/>
        <cfvo type="num" val="0.8"/>
        <cfvo type="num" val="0.9"/>
      </iconSet>
    </cfRule>
    <cfRule type="cellIs" dxfId="1203" priority="812" operator="lessThan">
      <formula>0.6</formula>
    </cfRule>
    <cfRule type="cellIs" dxfId="1202" priority="813" operator="between">
      <formula>0.8</formula>
      <formula>0.899999999999999</formula>
    </cfRule>
    <cfRule type="cellIs" dxfId="1201" priority="814" operator="between">
      <formula>0.6</formula>
      <formula>0.8</formula>
    </cfRule>
    <cfRule type="cellIs" dxfId="1200" priority="815" operator="greaterThanOrEqual">
      <formula>0.9</formula>
    </cfRule>
  </conditionalFormatting>
  <conditionalFormatting sqref="AJ99">
    <cfRule type="iconSet" priority="806">
      <iconSet iconSet="4Arrows" showValue="0">
        <cfvo type="percent" val="0"/>
        <cfvo type="num" val="0.6"/>
        <cfvo type="num" val="0.8"/>
        <cfvo type="num" val="0.9"/>
      </iconSet>
    </cfRule>
    <cfRule type="cellIs" dxfId="1199" priority="807" operator="lessThan">
      <formula>0.6</formula>
    </cfRule>
    <cfRule type="cellIs" dxfId="1198" priority="808" operator="between">
      <formula>0.8</formula>
      <formula>0.899999999999999</formula>
    </cfRule>
    <cfRule type="cellIs" dxfId="1197" priority="809" operator="between">
      <formula>0.6</formula>
      <formula>0.8</formula>
    </cfRule>
    <cfRule type="cellIs" dxfId="1196" priority="810" operator="greaterThanOrEqual">
      <formula>0.9</formula>
    </cfRule>
  </conditionalFormatting>
  <conditionalFormatting sqref="AJ100:AJ101">
    <cfRule type="iconSet" priority="801">
      <iconSet iconSet="4Arrows" showValue="0">
        <cfvo type="percent" val="0"/>
        <cfvo type="num" val="0.6"/>
        <cfvo type="num" val="0.8"/>
        <cfvo type="num" val="0.9"/>
      </iconSet>
    </cfRule>
    <cfRule type="cellIs" dxfId="1195" priority="802" operator="lessThan">
      <formula>0.6</formula>
    </cfRule>
    <cfRule type="cellIs" dxfId="1194" priority="803" operator="between">
      <formula>0.8</formula>
      <formula>0.899999999999999</formula>
    </cfRule>
    <cfRule type="cellIs" dxfId="1193" priority="804" operator="between">
      <formula>0.6</formula>
      <formula>0.8</formula>
    </cfRule>
    <cfRule type="cellIs" dxfId="1192" priority="805" operator="greaterThanOrEqual">
      <formula>0.9</formula>
    </cfRule>
  </conditionalFormatting>
  <conditionalFormatting sqref="AJ98">
    <cfRule type="iconSet" priority="796">
      <iconSet iconSet="4Arrows" showValue="0">
        <cfvo type="percent" val="0"/>
        <cfvo type="num" val="0.6"/>
        <cfvo type="num" val="0.8"/>
        <cfvo type="num" val="0.9"/>
      </iconSet>
    </cfRule>
    <cfRule type="cellIs" dxfId="1191" priority="797" operator="lessThan">
      <formula>0.6</formula>
    </cfRule>
    <cfRule type="cellIs" dxfId="1190" priority="798" operator="between">
      <formula>0.8</formula>
      <formula>0.899999999999999</formula>
    </cfRule>
    <cfRule type="cellIs" dxfId="1189" priority="799" operator="between">
      <formula>0.6</formula>
      <formula>0.8</formula>
    </cfRule>
    <cfRule type="cellIs" dxfId="1188" priority="800" operator="greaterThanOrEqual">
      <formula>0.9</formula>
    </cfRule>
  </conditionalFormatting>
  <conditionalFormatting sqref="AD55">
    <cfRule type="iconSet" priority="14044">
      <iconSet iconSet="4Arrows" showValue="0">
        <cfvo type="percent" val="0"/>
        <cfvo type="num" val="0.6"/>
        <cfvo type="num" val="0.8"/>
        <cfvo type="num" val="0.9"/>
      </iconSet>
    </cfRule>
    <cfRule type="cellIs" dxfId="1187" priority="14045" operator="lessThan">
      <formula>0.6</formula>
    </cfRule>
    <cfRule type="cellIs" dxfId="1186" priority="14046" operator="between">
      <formula>0.8</formula>
      <formula>0.899999999999999</formula>
    </cfRule>
    <cfRule type="cellIs" dxfId="1185" priority="14047" operator="between">
      <formula>0.6</formula>
      <formula>0.8</formula>
    </cfRule>
    <cfRule type="cellIs" dxfId="1184" priority="14048" operator="greaterThanOrEqual">
      <formula>0.9</formula>
    </cfRule>
  </conditionalFormatting>
  <conditionalFormatting sqref="Y43">
    <cfRule type="iconSet" priority="296">
      <iconSet iconSet="4Arrows" showValue="0">
        <cfvo type="percent" val="0"/>
        <cfvo type="num" val="0.6"/>
        <cfvo type="num" val="0.8"/>
        <cfvo type="num" val="0.9"/>
      </iconSet>
    </cfRule>
    <cfRule type="cellIs" dxfId="1183" priority="297" operator="lessThan">
      <formula>0.6</formula>
    </cfRule>
    <cfRule type="cellIs" dxfId="1182" priority="298" operator="between">
      <formula>0.8</formula>
      <formula>0.899999999999999</formula>
    </cfRule>
    <cfRule type="cellIs" dxfId="1181" priority="299" operator="between">
      <formula>0.6</formula>
      <formula>0.8</formula>
    </cfRule>
    <cfRule type="cellIs" dxfId="1180" priority="300" operator="greaterThanOrEqual">
      <formula>0.9</formula>
    </cfRule>
  </conditionalFormatting>
  <conditionalFormatting sqref="Y44">
    <cfRule type="iconSet" priority="216">
      <iconSet iconSet="4Arrows" showValue="0">
        <cfvo type="percent" val="0"/>
        <cfvo type="num" val="0.6"/>
        <cfvo type="num" val="0.8"/>
        <cfvo type="num" val="0.9"/>
      </iconSet>
    </cfRule>
    <cfRule type="cellIs" dxfId="1179" priority="217" operator="lessThan">
      <formula>0.6</formula>
    </cfRule>
    <cfRule type="cellIs" dxfId="1178" priority="218" operator="between">
      <formula>0.8</formula>
      <formula>0.899999999999999</formula>
    </cfRule>
    <cfRule type="cellIs" dxfId="1177" priority="219" operator="between">
      <formula>0.6</formula>
      <formula>0.8</formula>
    </cfRule>
    <cfRule type="cellIs" dxfId="1176" priority="220" operator="greaterThanOrEqual">
      <formula>0.9</formula>
    </cfRule>
  </conditionalFormatting>
  <conditionalFormatting sqref="AH43">
    <cfRule type="iconSet" priority="221">
      <iconSet iconSet="4Arrows" showValue="0">
        <cfvo type="percent" val="0"/>
        <cfvo type="num" val="0.6"/>
        <cfvo type="num" val="0.8"/>
        <cfvo type="num" val="0.9"/>
      </iconSet>
    </cfRule>
    <cfRule type="cellIs" dxfId="1175" priority="222" operator="lessThan">
      <formula>0.6</formula>
    </cfRule>
    <cfRule type="cellIs" dxfId="1174" priority="223" operator="between">
      <formula>0.8</formula>
      <formula>0.899999999999999</formula>
    </cfRule>
    <cfRule type="cellIs" dxfId="1173" priority="224" operator="between">
      <formula>0.6</formula>
      <formula>0.8</formula>
    </cfRule>
    <cfRule type="cellIs" dxfId="1172" priority="225" operator="greaterThanOrEqual">
      <formula>0.9</formula>
    </cfRule>
  </conditionalFormatting>
  <conditionalFormatting sqref="Y45">
    <cfRule type="iconSet" priority="211">
      <iconSet iconSet="4Arrows" showValue="0">
        <cfvo type="percent" val="0"/>
        <cfvo type="num" val="0.6"/>
        <cfvo type="num" val="0.8"/>
        <cfvo type="num" val="0.9"/>
      </iconSet>
    </cfRule>
    <cfRule type="cellIs" dxfId="1171" priority="212" operator="lessThan">
      <formula>0.6</formula>
    </cfRule>
    <cfRule type="cellIs" dxfId="1170" priority="213" operator="between">
      <formula>0.8</formula>
      <formula>0.899999999999999</formula>
    </cfRule>
    <cfRule type="cellIs" dxfId="1169" priority="214" operator="between">
      <formula>0.6</formula>
      <formula>0.8</formula>
    </cfRule>
    <cfRule type="cellIs" dxfId="1168" priority="215" operator="greaterThanOrEqual">
      <formula>0.9</formula>
    </cfRule>
  </conditionalFormatting>
  <conditionalFormatting sqref="AH21:AH25">
    <cfRule type="iconSet" priority="86">
      <iconSet iconSet="4Arrows" showValue="0">
        <cfvo type="percent" val="0"/>
        <cfvo type="num" val="0.6"/>
        <cfvo type="num" val="0.8"/>
        <cfvo type="num" val="0.9"/>
      </iconSet>
    </cfRule>
    <cfRule type="cellIs" dxfId="1167" priority="87" operator="lessThan">
      <formula>0.6</formula>
    </cfRule>
    <cfRule type="cellIs" dxfId="1166" priority="88" operator="between">
      <formula>0.8</formula>
      <formula>0.899999999999999</formula>
    </cfRule>
    <cfRule type="cellIs" dxfId="1165" priority="89" operator="between">
      <formula>0.6</formula>
      <formula>0.8</formula>
    </cfRule>
    <cfRule type="cellIs" dxfId="1164" priority="90" operator="greaterThanOrEqual">
      <formula>0.9</formula>
    </cfRule>
  </conditionalFormatting>
  <conditionalFormatting sqref="AL21:AL25">
    <cfRule type="iconSet" priority="81">
      <iconSet iconSet="4Arrows" showValue="0">
        <cfvo type="percent" val="0"/>
        <cfvo type="num" val="0.6"/>
        <cfvo type="num" val="0.8"/>
        <cfvo type="num" val="0.9"/>
      </iconSet>
    </cfRule>
    <cfRule type="cellIs" dxfId="1163" priority="82" operator="lessThan">
      <formula>0.6</formula>
    </cfRule>
    <cfRule type="cellIs" dxfId="1162" priority="83" operator="between">
      <formula>0.8</formula>
      <formula>0.899999999999999</formula>
    </cfRule>
    <cfRule type="cellIs" dxfId="1161" priority="84" operator="between">
      <formula>0.6</formula>
      <formula>0.8</formula>
    </cfRule>
    <cfRule type="cellIs" dxfId="1160" priority="85" operator="greaterThanOrEqual">
      <formula>0.9</formula>
    </cfRule>
  </conditionalFormatting>
  <conditionalFormatting sqref="AL32">
    <cfRule type="iconSet" priority="76">
      <iconSet iconSet="4Arrows" showValue="0">
        <cfvo type="percent" val="0"/>
        <cfvo type="num" val="0.6"/>
        <cfvo type="num" val="0.8"/>
        <cfvo type="num" val="0.9"/>
      </iconSet>
    </cfRule>
    <cfRule type="cellIs" dxfId="1159" priority="77" operator="lessThan">
      <formula>0.6</formula>
    </cfRule>
    <cfRule type="cellIs" dxfId="1158" priority="78" operator="between">
      <formula>0.8</formula>
      <formula>0.899999999999999</formula>
    </cfRule>
    <cfRule type="cellIs" dxfId="1157" priority="79" operator="between">
      <formula>0.6</formula>
      <formula>0.8</formula>
    </cfRule>
    <cfRule type="cellIs" dxfId="1156" priority="80" operator="greaterThanOrEqual">
      <formula>0.9</formula>
    </cfRule>
  </conditionalFormatting>
  <conditionalFormatting sqref="AD43">
    <cfRule type="iconSet" priority="66">
      <iconSet iconSet="4Arrows" showValue="0">
        <cfvo type="percent" val="0"/>
        <cfvo type="num" val="0.6"/>
        <cfvo type="num" val="0.8"/>
        <cfvo type="num" val="0.9"/>
      </iconSet>
    </cfRule>
    <cfRule type="cellIs" dxfId="1155" priority="67" operator="lessThan">
      <formula>0.6</formula>
    </cfRule>
    <cfRule type="cellIs" dxfId="1154" priority="68" operator="between">
      <formula>0.8</formula>
      <formula>0.899999999999999</formula>
    </cfRule>
    <cfRule type="cellIs" dxfId="1153" priority="69" operator="between">
      <formula>0.6</formula>
      <formula>0.8</formula>
    </cfRule>
    <cfRule type="cellIs" dxfId="1152" priority="70" operator="greaterThanOrEqual">
      <formula>0.9</formula>
    </cfRule>
  </conditionalFormatting>
  <conditionalFormatting sqref="AL43">
    <cfRule type="iconSet" priority="61">
      <iconSet iconSet="4Arrows" showValue="0">
        <cfvo type="percent" val="0"/>
        <cfvo type="num" val="0.6"/>
        <cfvo type="num" val="0.8"/>
        <cfvo type="num" val="0.9"/>
      </iconSet>
    </cfRule>
    <cfRule type="cellIs" dxfId="1151" priority="62" operator="lessThan">
      <formula>0.6</formula>
    </cfRule>
    <cfRule type="cellIs" dxfId="1150" priority="63" operator="between">
      <formula>0.8</formula>
      <formula>0.899999999999999</formula>
    </cfRule>
    <cfRule type="cellIs" dxfId="1149" priority="64" operator="between">
      <formula>0.6</formula>
      <formula>0.8</formula>
    </cfRule>
    <cfRule type="cellIs" dxfId="1148" priority="65" operator="greaterThanOrEqual">
      <formula>0.9</formula>
    </cfRule>
  </conditionalFormatting>
  <conditionalFormatting sqref="AP43">
    <cfRule type="iconSet" priority="56">
      <iconSet iconSet="4Arrows" showValue="0">
        <cfvo type="percent" val="0"/>
        <cfvo type="num" val="0.6"/>
        <cfvo type="num" val="0.8"/>
        <cfvo type="num" val="0.9"/>
      </iconSet>
    </cfRule>
    <cfRule type="cellIs" dxfId="1147" priority="57" operator="lessThan">
      <formula>0.6</formula>
    </cfRule>
    <cfRule type="cellIs" dxfId="1146" priority="58" operator="between">
      <formula>0.8</formula>
      <formula>0.899999999999999</formula>
    </cfRule>
    <cfRule type="cellIs" dxfId="1145" priority="59" operator="between">
      <formula>0.6</formula>
      <formula>0.8</formula>
    </cfRule>
    <cfRule type="cellIs" dxfId="1144" priority="60" operator="greaterThanOrEqual">
      <formula>0.9</formula>
    </cfRule>
  </conditionalFormatting>
  <conditionalFormatting sqref="AH55">
    <cfRule type="iconSet" priority="31">
      <iconSet iconSet="4Arrows" showValue="0">
        <cfvo type="percent" val="0"/>
        <cfvo type="num" val="0.6"/>
        <cfvo type="num" val="0.8"/>
        <cfvo type="num" val="0.9"/>
      </iconSet>
    </cfRule>
    <cfRule type="cellIs" dxfId="1143" priority="32" operator="lessThan">
      <formula>0.6</formula>
    </cfRule>
    <cfRule type="cellIs" dxfId="1142" priority="33" operator="between">
      <formula>0.8</formula>
      <formula>0.899999999999999</formula>
    </cfRule>
    <cfRule type="cellIs" dxfId="1141" priority="34" operator="between">
      <formula>0.6</formula>
      <formula>0.8</formula>
    </cfRule>
    <cfRule type="cellIs" dxfId="1140" priority="35" operator="greaterThanOrEqual">
      <formula>0.9</formula>
    </cfRule>
  </conditionalFormatting>
  <conditionalFormatting sqref="AL55">
    <cfRule type="iconSet" priority="26">
      <iconSet iconSet="4Arrows" showValue="0">
        <cfvo type="percent" val="0"/>
        <cfvo type="num" val="0.6"/>
        <cfvo type="num" val="0.8"/>
        <cfvo type="num" val="0.9"/>
      </iconSet>
    </cfRule>
    <cfRule type="cellIs" dxfId="1139" priority="27" operator="lessThan">
      <formula>0.6</formula>
    </cfRule>
    <cfRule type="cellIs" dxfId="1138" priority="28" operator="between">
      <formula>0.8</formula>
      <formula>0.899999999999999</formula>
    </cfRule>
    <cfRule type="cellIs" dxfId="1137" priority="29" operator="between">
      <formula>0.6</formula>
      <formula>0.8</formula>
    </cfRule>
    <cfRule type="cellIs" dxfId="1136" priority="30" operator="greaterThanOrEqual">
      <formula>0.9</formula>
    </cfRule>
  </conditionalFormatting>
  <conditionalFormatting sqref="AP55">
    <cfRule type="iconSet" priority="21">
      <iconSet iconSet="4Arrows" showValue="0">
        <cfvo type="percent" val="0"/>
        <cfvo type="num" val="0.6"/>
        <cfvo type="num" val="0.8"/>
        <cfvo type="num" val="0.9"/>
      </iconSet>
    </cfRule>
    <cfRule type="cellIs" dxfId="1135" priority="22" operator="lessThan">
      <formula>0.6</formula>
    </cfRule>
    <cfRule type="cellIs" dxfId="1134" priority="23" operator="between">
      <formula>0.8</formula>
      <formula>0.899999999999999</formula>
    </cfRule>
    <cfRule type="cellIs" dxfId="1133" priority="24" operator="between">
      <formula>0.6</formula>
      <formula>0.8</formula>
    </cfRule>
    <cfRule type="cellIs" dxfId="1132" priority="25" operator="greaterThanOrEqual">
      <formula>0.9</formula>
    </cfRule>
  </conditionalFormatting>
  <conditionalFormatting sqref="Y46:Y48">
    <cfRule type="iconSet" priority="18104">
      <iconSet iconSet="4Arrows" showValue="0">
        <cfvo type="percent" val="0"/>
        <cfvo type="num" val="0.6"/>
        <cfvo type="num" val="0.8"/>
        <cfvo type="num" val="0.9"/>
      </iconSet>
    </cfRule>
    <cfRule type="cellIs" dxfId="1131" priority="18105" operator="lessThan">
      <formula>0.6</formula>
    </cfRule>
    <cfRule type="cellIs" dxfId="1130" priority="18106" operator="between">
      <formula>0.8</formula>
      <formula>0.899999999999999</formula>
    </cfRule>
    <cfRule type="cellIs" dxfId="1129" priority="18107" operator="between">
      <formula>0.6</formula>
      <formula>0.8</formula>
    </cfRule>
    <cfRule type="cellIs" dxfId="1128" priority="18108" operator="greaterThanOrEqual">
      <formula>0.9</formula>
    </cfRule>
  </conditionalFormatting>
  <conditionalFormatting sqref="AH44:AH48">
    <cfRule type="iconSet" priority="18149">
      <iconSet iconSet="4Arrows" showValue="0">
        <cfvo type="percent" val="0"/>
        <cfvo type="num" val="0.6"/>
        <cfvo type="num" val="0.8"/>
        <cfvo type="num" val="0.9"/>
      </iconSet>
    </cfRule>
    <cfRule type="cellIs" dxfId="1127" priority="18150" operator="lessThan">
      <formula>0.6</formula>
    </cfRule>
    <cfRule type="cellIs" dxfId="1126" priority="18151" operator="between">
      <formula>0.8</formula>
      <formula>0.899999999999999</formula>
    </cfRule>
    <cfRule type="cellIs" dxfId="1125" priority="18152" operator="between">
      <formula>0.6</formula>
      <formula>0.8</formula>
    </cfRule>
    <cfRule type="cellIs" dxfId="1124" priority="18153" operator="greaterThanOrEqual">
      <formula>0.9</formula>
    </cfRule>
  </conditionalFormatting>
  <conditionalFormatting sqref="AD44:AD48">
    <cfRule type="iconSet" priority="18154">
      <iconSet iconSet="4Arrows" showValue="0">
        <cfvo type="percent" val="0"/>
        <cfvo type="num" val="0.6"/>
        <cfvo type="num" val="0.8"/>
        <cfvo type="num" val="0.9"/>
      </iconSet>
    </cfRule>
    <cfRule type="cellIs" dxfId="1123" priority="18155" operator="lessThan">
      <formula>0.6</formula>
    </cfRule>
    <cfRule type="cellIs" dxfId="1122" priority="18156" operator="between">
      <formula>0.8</formula>
      <formula>0.899999999999999</formula>
    </cfRule>
    <cfRule type="cellIs" dxfId="1121" priority="18157" operator="between">
      <formula>0.6</formula>
      <formula>0.8</formula>
    </cfRule>
    <cfRule type="cellIs" dxfId="1120" priority="18158" operator="greaterThanOrEqual">
      <formula>0.9</formula>
    </cfRule>
  </conditionalFormatting>
  <conditionalFormatting sqref="AL44:AL48">
    <cfRule type="iconSet" priority="18159">
      <iconSet iconSet="4Arrows" showValue="0">
        <cfvo type="percent" val="0"/>
        <cfvo type="num" val="0.6"/>
        <cfvo type="num" val="0.8"/>
        <cfvo type="num" val="0.9"/>
      </iconSet>
    </cfRule>
    <cfRule type="cellIs" dxfId="1119" priority="18160" operator="lessThan">
      <formula>0.6</formula>
    </cfRule>
    <cfRule type="cellIs" dxfId="1118" priority="18161" operator="between">
      <formula>0.8</formula>
      <formula>0.899999999999999</formula>
    </cfRule>
    <cfRule type="cellIs" dxfId="1117" priority="18162" operator="between">
      <formula>0.6</formula>
      <formula>0.8</formula>
    </cfRule>
    <cfRule type="cellIs" dxfId="1116" priority="18163" operator="greaterThanOrEqual">
      <formula>0.9</formula>
    </cfRule>
  </conditionalFormatting>
  <conditionalFormatting sqref="AP44:AP48">
    <cfRule type="iconSet" priority="18164">
      <iconSet iconSet="4Arrows" showValue="0">
        <cfvo type="percent" val="0"/>
        <cfvo type="num" val="0.6"/>
        <cfvo type="num" val="0.8"/>
        <cfvo type="num" val="0.9"/>
      </iconSet>
    </cfRule>
    <cfRule type="cellIs" dxfId="1115" priority="18165" operator="lessThan">
      <formula>0.6</formula>
    </cfRule>
    <cfRule type="cellIs" dxfId="1114" priority="18166" operator="between">
      <formula>0.8</formula>
      <formula>0.899999999999999</formula>
    </cfRule>
    <cfRule type="cellIs" dxfId="1113" priority="18167" operator="between">
      <formula>0.6</formula>
      <formula>0.8</formula>
    </cfRule>
    <cfRule type="cellIs" dxfId="1112" priority="18168" operator="greaterThanOrEqual">
      <formula>0.9</formula>
    </cfRule>
  </conditionalFormatting>
  <conditionalFormatting sqref="Y55:Y84">
    <cfRule type="iconSet" priority="19089">
      <iconSet iconSet="4Arrows" showValue="0">
        <cfvo type="percent" val="0"/>
        <cfvo type="num" val="0.6"/>
        <cfvo type="num" val="0.8"/>
        <cfvo type="num" val="0.9"/>
      </iconSet>
    </cfRule>
    <cfRule type="cellIs" dxfId="1111" priority="19090" operator="lessThan">
      <formula>0.6</formula>
    </cfRule>
    <cfRule type="cellIs" dxfId="1110" priority="19091" operator="between">
      <formula>0.8</formula>
      <formula>0.899999999999999</formula>
    </cfRule>
    <cfRule type="cellIs" dxfId="1109" priority="19092" operator="between">
      <formula>0.6</formula>
      <formula>0.8</formula>
    </cfRule>
    <cfRule type="cellIs" dxfId="1108" priority="19093" operator="greaterThanOrEqual">
      <formula>0.9</formula>
    </cfRule>
  </conditionalFormatting>
  <conditionalFormatting sqref="AD56:AD84">
    <cfRule type="iconSet" priority="19099">
      <iconSet iconSet="4Arrows" showValue="0">
        <cfvo type="percent" val="0"/>
        <cfvo type="num" val="0.6"/>
        <cfvo type="num" val="0.8"/>
        <cfvo type="num" val="0.9"/>
      </iconSet>
    </cfRule>
    <cfRule type="cellIs" dxfId="1107" priority="19100" operator="lessThan">
      <formula>0.6</formula>
    </cfRule>
    <cfRule type="cellIs" dxfId="1106" priority="19101" operator="between">
      <formula>0.8</formula>
      <formula>0.899999999999999</formula>
    </cfRule>
    <cfRule type="cellIs" dxfId="1105" priority="19102" operator="between">
      <formula>0.6</formula>
      <formula>0.8</formula>
    </cfRule>
    <cfRule type="cellIs" dxfId="1104" priority="19103" operator="greaterThanOrEqual">
      <formula>0.9</formula>
    </cfRule>
  </conditionalFormatting>
  <conditionalFormatting sqref="AH56:AH84">
    <cfRule type="iconSet" priority="19109">
      <iconSet iconSet="4Arrows" showValue="0">
        <cfvo type="percent" val="0"/>
        <cfvo type="num" val="0.6"/>
        <cfvo type="num" val="0.8"/>
        <cfvo type="num" val="0.9"/>
      </iconSet>
    </cfRule>
    <cfRule type="cellIs" dxfId="1103" priority="19110" operator="lessThan">
      <formula>0.6</formula>
    </cfRule>
    <cfRule type="cellIs" dxfId="1102" priority="19111" operator="between">
      <formula>0.8</formula>
      <formula>0.899999999999999</formula>
    </cfRule>
    <cfRule type="cellIs" dxfId="1101" priority="19112" operator="between">
      <formula>0.6</formula>
      <formula>0.8</formula>
    </cfRule>
    <cfRule type="cellIs" dxfId="1100" priority="19113" operator="greaterThanOrEqual">
      <formula>0.9</formula>
    </cfRule>
  </conditionalFormatting>
  <conditionalFormatting sqref="AL56:AL84">
    <cfRule type="iconSet" priority="19119">
      <iconSet iconSet="4Arrows" showValue="0">
        <cfvo type="percent" val="0"/>
        <cfvo type="num" val="0.6"/>
        <cfvo type="num" val="0.8"/>
        <cfvo type="num" val="0.9"/>
      </iconSet>
    </cfRule>
    <cfRule type="cellIs" dxfId="1099" priority="19120" operator="lessThan">
      <formula>0.6</formula>
    </cfRule>
    <cfRule type="cellIs" dxfId="1098" priority="19121" operator="between">
      <formula>0.8</formula>
      <formula>0.899999999999999</formula>
    </cfRule>
    <cfRule type="cellIs" dxfId="1097" priority="19122" operator="between">
      <formula>0.6</formula>
      <formula>0.8</formula>
    </cfRule>
    <cfRule type="cellIs" dxfId="1096" priority="19123" operator="greaterThanOrEqual">
      <formula>0.9</formula>
    </cfRule>
  </conditionalFormatting>
  <conditionalFormatting sqref="AP56:AP84">
    <cfRule type="iconSet" priority="19129">
      <iconSet iconSet="4Arrows" showValue="0">
        <cfvo type="percent" val="0"/>
        <cfvo type="num" val="0.6"/>
        <cfvo type="num" val="0.8"/>
        <cfvo type="num" val="0.9"/>
      </iconSet>
    </cfRule>
    <cfRule type="cellIs" dxfId="1095" priority="19130" operator="lessThan">
      <formula>0.6</formula>
    </cfRule>
    <cfRule type="cellIs" dxfId="1094" priority="19131" operator="between">
      <formula>0.8</formula>
      <formula>0.899999999999999</formula>
    </cfRule>
    <cfRule type="cellIs" dxfId="1093" priority="19132" operator="between">
      <formula>0.6</formula>
      <formula>0.8</formula>
    </cfRule>
    <cfRule type="cellIs" dxfId="1092" priority="19133" operator="greaterThanOrEqual">
      <formula>0.9</formula>
    </cfRule>
  </conditionalFormatting>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BA122"/>
  <sheetViews>
    <sheetView topLeftCell="C114" zoomScale="18" zoomScaleNormal="18" workbookViewId="0">
      <selection activeCell="O34" sqref="O34:O35"/>
    </sheetView>
  </sheetViews>
  <sheetFormatPr baseColWidth="10" defaultColWidth="15.42578125" defaultRowHeight="12.75" x14ac:dyDescent="0.25"/>
  <cols>
    <col min="1" max="1" width="63.140625" style="46" customWidth="1"/>
    <col min="2" max="2" width="48.85546875" style="46" customWidth="1"/>
    <col min="3" max="3" width="69.7109375" style="46" customWidth="1"/>
    <col min="4" max="4" width="74.140625" style="46" customWidth="1"/>
    <col min="5" max="5" width="95.42578125" style="46" customWidth="1"/>
    <col min="6" max="8" width="63.28515625" style="46" customWidth="1"/>
    <col min="9" max="9" width="93.7109375" style="46" customWidth="1"/>
    <col min="10" max="10" width="109.28515625" style="46" customWidth="1"/>
    <col min="11" max="11" width="47" style="46" customWidth="1"/>
    <col min="12" max="12" width="53.42578125" style="46" customWidth="1"/>
    <col min="13" max="13" width="81.28515625" style="46" customWidth="1"/>
    <col min="14" max="14" width="75.42578125" style="46" customWidth="1"/>
    <col min="15" max="15" width="84.42578125" style="46" customWidth="1"/>
    <col min="16" max="16" width="48.140625" style="46" customWidth="1"/>
    <col min="17" max="18" width="36.28515625" style="46" customWidth="1"/>
    <col min="19" max="19" width="36.28515625" style="56" customWidth="1"/>
    <col min="20" max="20" width="36.28515625" style="46" customWidth="1"/>
    <col min="21" max="21" width="45" style="46" customWidth="1"/>
    <col min="22" max="23" width="36.28515625" style="45" customWidth="1"/>
    <col min="24" max="24" width="28.28515625" style="46" customWidth="1"/>
    <col min="25" max="29" width="36.28515625" style="46" customWidth="1"/>
    <col min="30" max="30" width="30.7109375" style="46" customWidth="1"/>
    <col min="31" max="36" width="36.28515625" style="46" customWidth="1"/>
    <col min="37" max="37" width="35.28515625" style="46" customWidth="1"/>
    <col min="38" max="40" width="31.28515625" style="46" customWidth="1"/>
    <col min="41" max="41" width="33.7109375" style="46" customWidth="1"/>
    <col min="42" max="44" width="31.28515625" style="46" customWidth="1"/>
    <col min="45" max="45" width="34.42578125" style="46" customWidth="1"/>
    <col min="46" max="48" width="31.28515625" style="46" customWidth="1"/>
    <col min="49" max="49" width="36.85546875" style="46" customWidth="1"/>
    <col min="50" max="52" width="31.28515625" style="46" customWidth="1"/>
    <col min="53" max="53" width="34.42578125" style="46" customWidth="1"/>
    <col min="54" max="218" width="11.42578125" style="46" customWidth="1"/>
    <col min="219" max="220" width="21.28515625" style="46" customWidth="1"/>
    <col min="221" max="221" width="37.140625" style="46" customWidth="1"/>
    <col min="222" max="222" width="49.28515625" style="46" customWidth="1"/>
    <col min="223" max="223" width="18.42578125" style="46" customWidth="1"/>
    <col min="224" max="224" width="62.28515625" style="46" customWidth="1"/>
    <col min="225" max="225" width="21.7109375" style="46" customWidth="1"/>
    <col min="226" max="226" width="18.42578125" style="46" customWidth="1"/>
    <col min="227" max="227" width="63" style="46" customWidth="1"/>
    <col min="228" max="228" width="22.28515625" style="46" customWidth="1"/>
    <col min="229" max="229" width="21" style="46" customWidth="1"/>
    <col min="230" max="233" width="15.85546875" style="46" customWidth="1"/>
    <col min="234" max="234" width="26.140625" style="46" customWidth="1"/>
    <col min="235" max="246" width="10.7109375" style="46" customWidth="1"/>
    <col min="247" max="254" width="0" style="46" hidden="1" customWidth="1"/>
    <col min="255" max="16384" width="15.42578125" style="46"/>
  </cols>
  <sheetData>
    <row r="1" spans="1:44" ht="69.75" customHeight="1" x14ac:dyDescent="0.25">
      <c r="B1" s="55"/>
      <c r="C1" s="55" t="s">
        <v>139</v>
      </c>
      <c r="D1" s="59"/>
      <c r="E1" s="59"/>
      <c r="F1" s="59"/>
      <c r="G1" s="59"/>
      <c r="H1" s="59"/>
      <c r="I1" s="59"/>
      <c r="J1" s="59"/>
      <c r="K1" s="59"/>
      <c r="L1" s="59"/>
      <c r="M1" s="59"/>
      <c r="N1" s="59"/>
      <c r="O1" s="59"/>
      <c r="P1" s="59"/>
      <c r="Q1" s="59"/>
      <c r="R1" s="59"/>
      <c r="S1" s="82"/>
      <c r="T1" s="59"/>
      <c r="U1" s="59"/>
    </row>
    <row r="2" spans="1:44" ht="69.75" customHeight="1" x14ac:dyDescent="0.25">
      <c r="B2" s="55"/>
      <c r="C2" s="55" t="s">
        <v>140</v>
      </c>
      <c r="D2" s="55"/>
      <c r="E2" s="55"/>
      <c r="F2" s="55"/>
      <c r="G2" s="55"/>
      <c r="H2" s="55"/>
      <c r="I2" s="55"/>
      <c r="J2" s="55"/>
      <c r="K2" s="55"/>
      <c r="L2" s="55"/>
      <c r="M2" s="55"/>
      <c r="N2" s="55"/>
      <c r="O2" s="55"/>
      <c r="P2" s="55"/>
      <c r="Q2" s="55"/>
      <c r="R2" s="55"/>
      <c r="S2" s="82"/>
      <c r="T2" s="55"/>
      <c r="U2" s="55"/>
    </row>
    <row r="3" spans="1:44"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4" ht="114.75" customHeight="1" x14ac:dyDescent="0.25">
      <c r="B4" s="60"/>
      <c r="C4" s="60" t="s">
        <v>1251</v>
      </c>
      <c r="D4" s="60"/>
      <c r="E4" s="60"/>
      <c r="F4" s="60"/>
      <c r="G4" s="60"/>
      <c r="H4" s="60"/>
      <c r="I4" s="60"/>
      <c r="J4" s="60"/>
      <c r="K4" s="60"/>
      <c r="L4" s="60"/>
      <c r="M4" s="60"/>
      <c r="N4" s="60"/>
      <c r="O4" s="60"/>
      <c r="P4" s="60"/>
      <c r="Q4" s="60"/>
      <c r="R4" s="60"/>
      <c r="S4" s="83"/>
      <c r="T4" s="60"/>
      <c r="U4" s="60"/>
    </row>
    <row r="5" spans="1:44"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4" ht="135.75" customHeight="1" x14ac:dyDescent="0.25">
      <c r="A6" s="832" t="s">
        <v>591</v>
      </c>
      <c r="B6" s="832"/>
      <c r="C6" s="762" t="s">
        <v>640</v>
      </c>
      <c r="D6" s="762"/>
      <c r="E6" s="762"/>
      <c r="F6" s="762"/>
      <c r="G6" s="762"/>
      <c r="H6" s="762"/>
      <c r="I6" s="762"/>
      <c r="J6" s="762"/>
      <c r="K6" s="762"/>
      <c r="L6" s="762"/>
      <c r="M6" s="762"/>
      <c r="N6" s="762"/>
      <c r="O6" s="762"/>
      <c r="P6" s="762"/>
      <c r="Q6" s="762"/>
      <c r="R6" s="762"/>
      <c r="S6" s="762"/>
      <c r="T6" s="762"/>
      <c r="U6" s="762"/>
    </row>
    <row r="7" spans="1:44" ht="13.5" customHeight="1" x14ac:dyDescent="0.25">
      <c r="A7" s="65"/>
      <c r="B7" s="65"/>
      <c r="C7" s="66"/>
      <c r="D7" s="25"/>
      <c r="E7" s="25"/>
      <c r="F7" s="58"/>
      <c r="G7" s="58"/>
      <c r="H7" s="58"/>
      <c r="I7" s="1"/>
      <c r="J7" s="1"/>
      <c r="K7" s="1"/>
      <c r="L7" s="1"/>
      <c r="M7" s="1"/>
      <c r="N7" s="1"/>
      <c r="O7" s="1"/>
      <c r="P7" s="1"/>
      <c r="Q7" s="1"/>
      <c r="R7" s="1"/>
      <c r="S7" s="1"/>
      <c r="T7" s="1"/>
      <c r="U7" s="1"/>
    </row>
    <row r="8" spans="1:44" ht="388.5" customHeight="1" x14ac:dyDescent="0.25">
      <c r="A8" s="64" t="s">
        <v>628</v>
      </c>
      <c r="B8" s="64"/>
      <c r="C8" s="1109" t="s">
        <v>635</v>
      </c>
      <c r="D8" s="1110"/>
      <c r="E8" s="1110"/>
      <c r="F8" s="1110"/>
      <c r="G8" s="1110"/>
      <c r="H8" s="1110"/>
      <c r="I8" s="1110"/>
      <c r="J8" s="1110"/>
      <c r="K8" s="1110"/>
      <c r="L8" s="1110"/>
      <c r="M8" s="1110"/>
      <c r="N8" s="1110"/>
      <c r="O8" s="1110"/>
      <c r="P8" s="1110"/>
      <c r="Q8" s="1110"/>
      <c r="R8" s="1110"/>
      <c r="S8" s="1110"/>
      <c r="T8" s="1110"/>
      <c r="U8" s="1111"/>
    </row>
    <row r="9" spans="1:44" ht="196.5" customHeight="1" x14ac:dyDescent="0.25">
      <c r="A9" s="67"/>
      <c r="B9" s="67"/>
      <c r="C9" s="1112" t="s">
        <v>639</v>
      </c>
      <c r="D9" s="1048"/>
      <c r="E9" s="1048"/>
      <c r="F9" s="1048"/>
      <c r="G9" s="1048"/>
      <c r="H9" s="1048"/>
      <c r="I9" s="1048"/>
      <c r="J9" s="1048"/>
      <c r="K9" s="1048"/>
      <c r="L9" s="1048"/>
      <c r="M9" s="1048"/>
      <c r="N9" s="1048"/>
      <c r="O9" s="1048"/>
      <c r="P9" s="1048"/>
      <c r="Q9" s="1048"/>
      <c r="R9" s="1048"/>
      <c r="S9" s="1048"/>
      <c r="T9" s="1048"/>
      <c r="U9" s="1113"/>
    </row>
    <row r="10" spans="1:44" ht="408.75" customHeight="1" x14ac:dyDescent="0.25">
      <c r="B10" s="64"/>
      <c r="C10" s="1114" t="s">
        <v>637</v>
      </c>
      <c r="D10" s="1115"/>
      <c r="E10" s="1115"/>
      <c r="F10" s="1115"/>
      <c r="G10" s="1115"/>
      <c r="H10" s="1115"/>
      <c r="I10" s="1115"/>
      <c r="J10" s="1115"/>
      <c r="K10" s="1115"/>
      <c r="L10" s="1115"/>
      <c r="M10" s="1115"/>
      <c r="N10" s="1115"/>
      <c r="O10" s="1115"/>
      <c r="P10" s="1115"/>
      <c r="Q10" s="1115"/>
      <c r="R10" s="1115"/>
      <c r="S10" s="1115"/>
      <c r="T10" s="1115"/>
      <c r="U10" s="1116"/>
    </row>
    <row r="11" spans="1:44" ht="21.75" customHeight="1" x14ac:dyDescent="0.25">
      <c r="A11" s="2"/>
      <c r="B11" s="2"/>
      <c r="C11" s="2"/>
      <c r="D11" s="2"/>
      <c r="E11" s="14"/>
      <c r="F11" s="14"/>
      <c r="G11" s="14"/>
      <c r="H11" s="14"/>
      <c r="I11" s="14"/>
      <c r="J11" s="14"/>
      <c r="K11" s="14"/>
      <c r="L11" s="14"/>
      <c r="M11" s="14"/>
      <c r="N11" s="14"/>
      <c r="O11" s="14"/>
      <c r="P11" s="14"/>
      <c r="Q11" s="14"/>
      <c r="R11" s="14"/>
      <c r="S11" s="84"/>
      <c r="T11" s="14"/>
      <c r="U11" s="14"/>
    </row>
    <row r="12" spans="1:44" ht="95.25" customHeight="1" x14ac:dyDescent="0.25">
      <c r="A12" s="711" t="s">
        <v>592</v>
      </c>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AA12" s="644" t="s">
        <v>1283</v>
      </c>
      <c r="AB12" s="645"/>
      <c r="AC12" s="645"/>
      <c r="AD12" s="645"/>
      <c r="AE12" s="645"/>
      <c r="AF12" s="645"/>
      <c r="AG12" s="645"/>
      <c r="AH12" s="645"/>
      <c r="AI12" s="645"/>
      <c r="AJ12" s="645"/>
      <c r="AK12" s="645"/>
      <c r="AL12" s="645"/>
      <c r="AM12" s="645"/>
      <c r="AN12" s="645"/>
      <c r="AO12" s="645"/>
      <c r="AP12" s="646"/>
    </row>
    <row r="13" spans="1:44" x14ac:dyDescent="0.25">
      <c r="A13" s="3"/>
      <c r="B13" s="3"/>
      <c r="C13" s="3"/>
      <c r="D13" s="3"/>
      <c r="E13" s="3"/>
      <c r="F13" s="3"/>
      <c r="G13" s="3"/>
      <c r="H13" s="3"/>
      <c r="I13" s="3"/>
      <c r="J13" s="3"/>
      <c r="K13" s="3"/>
      <c r="L13" s="3"/>
      <c r="M13" s="3"/>
      <c r="N13" s="3"/>
      <c r="O13" s="3"/>
      <c r="P13" s="3"/>
      <c r="Q13" s="3"/>
      <c r="R13" s="3"/>
      <c r="S13" s="3"/>
      <c r="T13" s="4"/>
      <c r="U13" s="4"/>
      <c r="X13" s="45"/>
      <c r="Y13" s="45"/>
    </row>
    <row r="14" spans="1:44" s="62" customFormat="1" ht="99" customHeight="1" x14ac:dyDescent="0.25">
      <c r="A14" s="715" t="s">
        <v>1</v>
      </c>
      <c r="B14" s="715"/>
      <c r="C14" s="715"/>
      <c r="D14" s="715" t="s">
        <v>2</v>
      </c>
      <c r="E14" s="715"/>
      <c r="F14" s="715" t="s">
        <v>3</v>
      </c>
      <c r="G14" s="715"/>
      <c r="H14" s="715"/>
      <c r="I14" s="715" t="s">
        <v>4</v>
      </c>
      <c r="J14" s="716" t="s">
        <v>5</v>
      </c>
      <c r="K14" s="717"/>
      <c r="L14" s="717"/>
      <c r="M14" s="717"/>
      <c r="N14" s="717"/>
      <c r="O14" s="718"/>
      <c r="P14" s="691" t="s">
        <v>6</v>
      </c>
      <c r="Q14" s="691"/>
      <c r="R14" s="691"/>
      <c r="S14" s="691"/>
      <c r="T14" s="767" t="s">
        <v>7</v>
      </c>
      <c r="U14" s="1117" t="s">
        <v>8</v>
      </c>
      <c r="V14" s="619">
        <v>2020</v>
      </c>
      <c r="W14" s="619"/>
      <c r="X14" s="619"/>
      <c r="Y14" s="619"/>
      <c r="AA14" s="590" t="s">
        <v>1284</v>
      </c>
      <c r="AB14" s="590"/>
      <c r="AC14" s="590"/>
      <c r="AD14" s="590"/>
      <c r="AE14" s="590" t="s">
        <v>1285</v>
      </c>
      <c r="AF14" s="590"/>
      <c r="AG14" s="590"/>
      <c r="AH14" s="590"/>
      <c r="AI14" s="590" t="s">
        <v>1286</v>
      </c>
      <c r="AJ14" s="590"/>
      <c r="AK14" s="590"/>
      <c r="AL14" s="590"/>
      <c r="AM14" s="590" t="s">
        <v>1287</v>
      </c>
      <c r="AN14" s="590"/>
      <c r="AO14" s="590"/>
      <c r="AP14" s="590"/>
    </row>
    <row r="15" spans="1:44" s="62" customFormat="1" ht="99" customHeight="1" x14ac:dyDescent="0.25">
      <c r="A15" s="715"/>
      <c r="B15" s="715"/>
      <c r="C15" s="715"/>
      <c r="D15" s="715"/>
      <c r="E15" s="715"/>
      <c r="F15" s="715"/>
      <c r="G15" s="715"/>
      <c r="H15" s="715"/>
      <c r="I15" s="715"/>
      <c r="J15" s="719"/>
      <c r="K15" s="720"/>
      <c r="L15" s="720"/>
      <c r="M15" s="720"/>
      <c r="N15" s="720"/>
      <c r="O15" s="721"/>
      <c r="P15" s="691"/>
      <c r="Q15" s="691"/>
      <c r="R15" s="691"/>
      <c r="S15" s="691"/>
      <c r="T15" s="768"/>
      <c r="U15" s="1117"/>
      <c r="V15" s="164" t="s">
        <v>11</v>
      </c>
      <c r="W15" s="164" t="s">
        <v>12</v>
      </c>
      <c r="X15" s="165" t="s">
        <v>9</v>
      </c>
      <c r="Y15" s="166" t="s">
        <v>10</v>
      </c>
      <c r="AA15" s="201" t="s">
        <v>13</v>
      </c>
      <c r="AB15" s="201" t="s">
        <v>14</v>
      </c>
      <c r="AC15" s="165" t="s">
        <v>9</v>
      </c>
      <c r="AD15" s="166" t="s">
        <v>10</v>
      </c>
      <c r="AE15" s="201" t="s">
        <v>13</v>
      </c>
      <c r="AF15" s="201" t="s">
        <v>14</v>
      </c>
      <c r="AG15" s="165" t="s">
        <v>9</v>
      </c>
      <c r="AH15" s="166" t="s">
        <v>10</v>
      </c>
      <c r="AI15" s="201" t="s">
        <v>13</v>
      </c>
      <c r="AJ15" s="201" t="s">
        <v>14</v>
      </c>
      <c r="AK15" s="165" t="s">
        <v>9</v>
      </c>
      <c r="AL15" s="166" t="s">
        <v>10</v>
      </c>
      <c r="AM15" s="201" t="s">
        <v>13</v>
      </c>
      <c r="AN15" s="201" t="s">
        <v>14</v>
      </c>
      <c r="AO15" s="165" t="s">
        <v>9</v>
      </c>
      <c r="AP15" s="166" t="s">
        <v>10</v>
      </c>
    </row>
    <row r="16" spans="1:44" ht="236.25" customHeight="1" x14ac:dyDescent="0.25">
      <c r="A16" s="734" t="s">
        <v>471</v>
      </c>
      <c r="B16" s="734"/>
      <c r="C16" s="734"/>
      <c r="D16" s="734" t="s">
        <v>470</v>
      </c>
      <c r="E16" s="734"/>
      <c r="F16" s="734" t="s">
        <v>469</v>
      </c>
      <c r="G16" s="734"/>
      <c r="H16" s="734"/>
      <c r="I16" s="118" t="s">
        <v>50</v>
      </c>
      <c r="J16" s="735" t="s">
        <v>468</v>
      </c>
      <c r="K16" s="735"/>
      <c r="L16" s="735"/>
      <c r="M16" s="735"/>
      <c r="N16" s="735"/>
      <c r="O16" s="735"/>
      <c r="P16" s="863" t="s">
        <v>467</v>
      </c>
      <c r="Q16" s="863"/>
      <c r="R16" s="863"/>
      <c r="S16" s="863"/>
      <c r="T16" s="80" t="s">
        <v>52</v>
      </c>
      <c r="U16" s="108">
        <v>0.497</v>
      </c>
      <c r="V16" s="358">
        <f>U16</f>
        <v>0.497</v>
      </c>
      <c r="W16" s="358"/>
      <c r="X16" s="356">
        <f>W16/V16</f>
        <v>0</v>
      </c>
      <c r="Y16" s="42">
        <f>X16</f>
        <v>0</v>
      </c>
      <c r="AA16" s="182"/>
      <c r="AB16" s="182"/>
      <c r="AC16" s="356" t="e">
        <f>AB16/AA16</f>
        <v>#DIV/0!</v>
      </c>
      <c r="AD16" s="42" t="e">
        <f>AC16</f>
        <v>#DIV/0!</v>
      </c>
      <c r="AE16" s="358">
        <f>+V16</f>
        <v>0.497</v>
      </c>
      <c r="AF16" s="182"/>
      <c r="AG16" s="356">
        <f>AF16/AE16</f>
        <v>0</v>
      </c>
      <c r="AH16" s="42">
        <f>AG16</f>
        <v>0</v>
      </c>
      <c r="AI16" s="182"/>
      <c r="AJ16" s="182"/>
      <c r="AK16" s="356" t="e">
        <f>AJ16/AI16</f>
        <v>#DIV/0!</v>
      </c>
      <c r="AL16" s="42" t="e">
        <f>AK16</f>
        <v>#DIV/0!</v>
      </c>
      <c r="AM16" s="358"/>
      <c r="AN16" s="182"/>
      <c r="AO16" s="356" t="e">
        <f>AN16/AM16</f>
        <v>#DIV/0!</v>
      </c>
      <c r="AP16" s="42" t="e">
        <f>AO16</f>
        <v>#DIV/0!</v>
      </c>
      <c r="AR16" s="63"/>
    </row>
    <row r="17" spans="1:42" ht="223.5" customHeight="1" x14ac:dyDescent="0.25">
      <c r="A17" s="734"/>
      <c r="B17" s="734"/>
      <c r="C17" s="734"/>
      <c r="D17" s="734"/>
      <c r="E17" s="734"/>
      <c r="F17" s="734"/>
      <c r="G17" s="734"/>
      <c r="H17" s="734"/>
      <c r="I17" s="118" t="s">
        <v>13</v>
      </c>
      <c r="J17" s="735" t="s">
        <v>450</v>
      </c>
      <c r="K17" s="735"/>
      <c r="L17" s="735"/>
      <c r="M17" s="735"/>
      <c r="N17" s="735"/>
      <c r="O17" s="735"/>
      <c r="P17" s="863" t="s">
        <v>780</v>
      </c>
      <c r="Q17" s="863"/>
      <c r="R17" s="863"/>
      <c r="S17" s="863"/>
      <c r="T17" s="80" t="s">
        <v>110</v>
      </c>
      <c r="U17" s="133">
        <v>30</v>
      </c>
      <c r="V17" s="182">
        <v>3</v>
      </c>
      <c r="W17" s="182"/>
      <c r="X17" s="356">
        <f>W17/V17</f>
        <v>0</v>
      </c>
      <c r="Y17" s="42">
        <f>X17</f>
        <v>0</v>
      </c>
      <c r="AA17" s="182"/>
      <c r="AB17" s="182"/>
      <c r="AC17" s="356" t="e">
        <f>AB17/AA17</f>
        <v>#DIV/0!</v>
      </c>
      <c r="AD17" s="42" t="e">
        <f>AC17</f>
        <v>#DIV/0!</v>
      </c>
      <c r="AE17" s="373">
        <f>+V17</f>
        <v>3</v>
      </c>
      <c r="AF17" s="182"/>
      <c r="AG17" s="356">
        <f>AF17/AE17</f>
        <v>0</v>
      </c>
      <c r="AH17" s="42">
        <f>AG17</f>
        <v>0</v>
      </c>
      <c r="AI17" s="182"/>
      <c r="AJ17" s="182"/>
      <c r="AK17" s="356" t="e">
        <f>AJ17/AI17</f>
        <v>#DIV/0!</v>
      </c>
      <c r="AL17" s="42" t="e">
        <f>AK17</f>
        <v>#DIV/0!</v>
      </c>
      <c r="AM17" s="373"/>
      <c r="AN17" s="182"/>
      <c r="AO17" s="356" t="e">
        <f>AN17/AM17</f>
        <v>#DIV/0!</v>
      </c>
      <c r="AP17" s="42" t="e">
        <f>AO17</f>
        <v>#DIV/0!</v>
      </c>
    </row>
    <row r="18" spans="1:42" ht="235.5" customHeight="1" x14ac:dyDescent="0.25">
      <c r="A18" s="734"/>
      <c r="B18" s="734"/>
      <c r="C18" s="734"/>
      <c r="D18" s="734"/>
      <c r="E18" s="734"/>
      <c r="F18" s="734"/>
      <c r="G18" s="734"/>
      <c r="H18" s="734"/>
      <c r="I18" s="118" t="s">
        <v>13</v>
      </c>
      <c r="J18" s="735" t="s">
        <v>847</v>
      </c>
      <c r="K18" s="735"/>
      <c r="L18" s="735"/>
      <c r="M18" s="735"/>
      <c r="N18" s="735"/>
      <c r="O18" s="735"/>
      <c r="P18" s="722" t="s">
        <v>847</v>
      </c>
      <c r="Q18" s="624"/>
      <c r="R18" s="624"/>
      <c r="S18" s="625"/>
      <c r="T18" s="80" t="s">
        <v>110</v>
      </c>
      <c r="U18" s="271">
        <v>1</v>
      </c>
      <c r="V18" s="270">
        <v>0.4</v>
      </c>
      <c r="W18" s="270"/>
      <c r="X18" s="356">
        <f>W18/V18</f>
        <v>0</v>
      </c>
      <c r="Y18" s="42">
        <f>X18</f>
        <v>0</v>
      </c>
      <c r="AA18" s="182"/>
      <c r="AB18" s="182"/>
      <c r="AC18" s="356" t="e">
        <f>AB18/AA18</f>
        <v>#DIV/0!</v>
      </c>
      <c r="AD18" s="42" t="e">
        <f>AC18</f>
        <v>#DIV/0!</v>
      </c>
      <c r="AE18" s="502">
        <f>+V18</f>
        <v>0.4</v>
      </c>
      <c r="AF18" s="182"/>
      <c r="AG18" s="356">
        <f>AF18/AE18</f>
        <v>0</v>
      </c>
      <c r="AH18" s="42">
        <f>AG18</f>
        <v>0</v>
      </c>
      <c r="AI18" s="182"/>
      <c r="AJ18" s="182"/>
      <c r="AK18" s="356" t="e">
        <f>AJ18/AI18</f>
        <v>#DIV/0!</v>
      </c>
      <c r="AL18" s="42" t="e">
        <f>AK18</f>
        <v>#DIV/0!</v>
      </c>
      <c r="AM18" s="374"/>
      <c r="AN18" s="182"/>
      <c r="AO18" s="356" t="e">
        <f>AN18/AM18</f>
        <v>#DIV/0!</v>
      </c>
      <c r="AP18" s="42" t="e">
        <f>AO18</f>
        <v>#DIV/0!</v>
      </c>
    </row>
    <row r="19" spans="1:42" ht="42.75" customHeight="1" x14ac:dyDescent="0.25">
      <c r="A19" s="2"/>
      <c r="B19" s="2"/>
      <c r="C19" s="2"/>
      <c r="D19" s="2"/>
      <c r="E19" s="14"/>
      <c r="F19" s="14"/>
      <c r="G19" s="14"/>
      <c r="H19" s="14"/>
      <c r="I19" s="14"/>
      <c r="J19" s="14"/>
      <c r="K19" s="14"/>
      <c r="L19" s="14"/>
      <c r="M19" s="14"/>
      <c r="N19" s="14"/>
      <c r="O19" s="14"/>
      <c r="P19" s="14"/>
      <c r="Q19" s="14"/>
      <c r="R19" s="14"/>
      <c r="S19" s="84"/>
      <c r="T19" s="14"/>
      <c r="U19" s="14"/>
      <c r="V19" s="14"/>
      <c r="W19" s="14"/>
      <c r="X19" s="14"/>
      <c r="Y19" s="14"/>
      <c r="Z19" s="14"/>
    </row>
    <row r="20" spans="1:42" ht="95.25" customHeight="1" x14ac:dyDescent="0.25">
      <c r="A20" s="761" t="s">
        <v>594</v>
      </c>
      <c r="B20" s="761"/>
      <c r="C20" s="761"/>
      <c r="D20" s="761"/>
      <c r="E20" s="761"/>
      <c r="F20" s="761"/>
      <c r="G20" s="761"/>
      <c r="H20" s="761"/>
      <c r="I20" s="761"/>
      <c r="J20" s="761"/>
      <c r="K20" s="761"/>
      <c r="L20" s="761"/>
      <c r="M20" s="761"/>
      <c r="N20" s="761"/>
      <c r="O20" s="761"/>
      <c r="P20" s="761"/>
      <c r="Q20" s="761"/>
      <c r="R20" s="761"/>
      <c r="S20" s="761"/>
      <c r="T20" s="761"/>
      <c r="U20" s="761"/>
      <c r="V20" s="761"/>
      <c r="W20" s="761"/>
      <c r="X20" s="761"/>
      <c r="Y20" s="761"/>
      <c r="AA20" s="644" t="s">
        <v>1283</v>
      </c>
      <c r="AB20" s="645"/>
      <c r="AC20" s="645"/>
      <c r="AD20" s="645"/>
      <c r="AE20" s="645"/>
      <c r="AF20" s="645"/>
      <c r="AG20" s="645"/>
      <c r="AH20" s="645"/>
      <c r="AI20" s="645"/>
      <c r="AJ20" s="645"/>
      <c r="AK20" s="645"/>
      <c r="AL20" s="645"/>
      <c r="AM20" s="645"/>
      <c r="AN20" s="645"/>
      <c r="AO20" s="645"/>
      <c r="AP20" s="646"/>
    </row>
    <row r="21" spans="1:42" x14ac:dyDescent="0.25">
      <c r="A21" s="40"/>
      <c r="B21" s="40"/>
      <c r="C21" s="40"/>
      <c r="D21" s="40"/>
      <c r="E21" s="40"/>
      <c r="F21" s="40"/>
      <c r="G21" s="40"/>
      <c r="H21" s="40"/>
      <c r="I21" s="40"/>
      <c r="J21" s="40"/>
      <c r="K21" s="40"/>
      <c r="L21" s="40"/>
      <c r="M21" s="40"/>
      <c r="N21" s="40"/>
      <c r="O21" s="40"/>
      <c r="P21" s="40"/>
      <c r="Q21" s="40"/>
      <c r="R21" s="40"/>
      <c r="S21" s="85"/>
      <c r="T21" s="40"/>
      <c r="U21" s="40"/>
    </row>
    <row r="22" spans="1:42" s="71" customFormat="1" ht="84" customHeight="1" x14ac:dyDescent="0.25">
      <c r="A22" s="715" t="s">
        <v>15</v>
      </c>
      <c r="B22" s="715"/>
      <c r="C22" s="715"/>
      <c r="D22" s="715"/>
      <c r="E22" s="715"/>
      <c r="F22" s="715"/>
      <c r="G22" s="715"/>
      <c r="H22" s="715"/>
      <c r="I22" s="730" t="s">
        <v>16</v>
      </c>
      <c r="J22" s="730"/>
      <c r="K22" s="730"/>
      <c r="L22" s="730"/>
      <c r="M22" s="730"/>
      <c r="N22" s="730"/>
      <c r="O22" s="715" t="s">
        <v>17</v>
      </c>
      <c r="P22" s="696" t="s">
        <v>18</v>
      </c>
      <c r="Q22" s="697"/>
      <c r="R22" s="698"/>
      <c r="S22" s="709" t="s">
        <v>148</v>
      </c>
      <c r="T22" s="767" t="s">
        <v>7</v>
      </c>
      <c r="U22" s="1022" t="s">
        <v>1310</v>
      </c>
      <c r="V22" s="619">
        <v>2020</v>
      </c>
      <c r="W22" s="619"/>
      <c r="X22" s="619"/>
      <c r="Y22" s="619"/>
      <c r="AA22" s="590" t="s">
        <v>1284</v>
      </c>
      <c r="AB22" s="590"/>
      <c r="AC22" s="590"/>
      <c r="AD22" s="590"/>
      <c r="AE22" s="590" t="s">
        <v>1285</v>
      </c>
      <c r="AF22" s="590"/>
      <c r="AG22" s="590"/>
      <c r="AH22" s="590"/>
      <c r="AI22" s="590" t="s">
        <v>1286</v>
      </c>
      <c r="AJ22" s="590"/>
      <c r="AK22" s="590"/>
      <c r="AL22" s="590"/>
      <c r="AM22" s="590" t="s">
        <v>1287</v>
      </c>
      <c r="AN22" s="590"/>
      <c r="AO22" s="590"/>
      <c r="AP22" s="590"/>
    </row>
    <row r="23" spans="1:42" s="71" customFormat="1" ht="84" customHeight="1" x14ac:dyDescent="0.25">
      <c r="A23" s="715"/>
      <c r="B23" s="715"/>
      <c r="C23" s="715"/>
      <c r="D23" s="715"/>
      <c r="E23" s="715"/>
      <c r="F23" s="715"/>
      <c r="G23" s="715"/>
      <c r="H23" s="715"/>
      <c r="I23" s="730"/>
      <c r="J23" s="730"/>
      <c r="K23" s="730"/>
      <c r="L23" s="730"/>
      <c r="M23" s="730"/>
      <c r="N23" s="730"/>
      <c r="O23" s="715"/>
      <c r="P23" s="699"/>
      <c r="Q23" s="700"/>
      <c r="R23" s="701"/>
      <c r="S23" s="710"/>
      <c r="T23" s="768"/>
      <c r="U23" s="1023"/>
      <c r="V23" s="77" t="s">
        <v>11</v>
      </c>
      <c r="W23" s="77" t="s">
        <v>12</v>
      </c>
      <c r="X23" s="39" t="s">
        <v>9</v>
      </c>
      <c r="Y23" s="166" t="s">
        <v>10</v>
      </c>
      <c r="AA23" s="201" t="s">
        <v>13</v>
      </c>
      <c r="AB23" s="201" t="s">
        <v>14</v>
      </c>
      <c r="AC23" s="165" t="s">
        <v>9</v>
      </c>
      <c r="AD23" s="166" t="s">
        <v>10</v>
      </c>
      <c r="AE23" s="201" t="s">
        <v>13</v>
      </c>
      <c r="AF23" s="201" t="s">
        <v>14</v>
      </c>
      <c r="AG23" s="165" t="s">
        <v>9</v>
      </c>
      <c r="AH23" s="166" t="s">
        <v>10</v>
      </c>
      <c r="AI23" s="201" t="s">
        <v>13</v>
      </c>
      <c r="AJ23" s="201" t="s">
        <v>14</v>
      </c>
      <c r="AK23" s="165" t="s">
        <v>9</v>
      </c>
      <c r="AL23" s="166" t="s">
        <v>10</v>
      </c>
      <c r="AM23" s="201" t="s">
        <v>13</v>
      </c>
      <c r="AN23" s="201" t="s">
        <v>14</v>
      </c>
      <c r="AO23" s="165" t="s">
        <v>9</v>
      </c>
      <c r="AP23" s="166" t="s">
        <v>10</v>
      </c>
    </row>
    <row r="24" spans="1:42" ht="394.5" customHeight="1" x14ac:dyDescent="0.25">
      <c r="A24" s="775" t="s">
        <v>466</v>
      </c>
      <c r="B24" s="775"/>
      <c r="C24" s="775"/>
      <c r="D24" s="775"/>
      <c r="E24" s="775"/>
      <c r="F24" s="775"/>
      <c r="G24" s="775"/>
      <c r="H24" s="775"/>
      <c r="I24" s="775" t="s">
        <v>465</v>
      </c>
      <c r="J24" s="775"/>
      <c r="K24" s="775"/>
      <c r="L24" s="775"/>
      <c r="M24" s="775"/>
      <c r="N24" s="775"/>
      <c r="O24" s="78">
        <v>117</v>
      </c>
      <c r="P24" s="749" t="s">
        <v>464</v>
      </c>
      <c r="Q24" s="750"/>
      <c r="R24" s="751"/>
      <c r="S24" s="86" t="s">
        <v>149</v>
      </c>
      <c r="T24" s="79" t="s">
        <v>110</v>
      </c>
      <c r="U24" s="378">
        <v>0.4</v>
      </c>
      <c r="V24" s="503">
        <v>0.4</v>
      </c>
      <c r="W24" s="168"/>
      <c r="X24" s="356">
        <f>W24/V24</f>
        <v>0</v>
      </c>
      <c r="Y24" s="42">
        <f>X24</f>
        <v>0</v>
      </c>
      <c r="AA24" s="182"/>
      <c r="AB24" s="182"/>
      <c r="AC24" s="356" t="e">
        <f>AB24/AA24</f>
        <v>#DIV/0!</v>
      </c>
      <c r="AD24" s="42" t="e">
        <f>AC24</f>
        <v>#DIV/0!</v>
      </c>
      <c r="AE24" s="504">
        <f>+V24</f>
        <v>0.4</v>
      </c>
      <c r="AF24" s="182"/>
      <c r="AG24" s="356">
        <f>AF24/AE24</f>
        <v>0</v>
      </c>
      <c r="AH24" s="42">
        <f>AG24</f>
        <v>0</v>
      </c>
      <c r="AI24" s="182"/>
      <c r="AJ24" s="182"/>
      <c r="AK24" s="356" t="e">
        <f>AJ24/AI24</f>
        <v>#DIV/0!</v>
      </c>
      <c r="AL24" s="42" t="e">
        <f>AK24</f>
        <v>#DIV/0!</v>
      </c>
      <c r="AM24" s="374"/>
      <c r="AN24" s="182"/>
      <c r="AO24" s="356" t="e">
        <f>AN24/AM24</f>
        <v>#DIV/0!</v>
      </c>
      <c r="AP24" s="42" t="e">
        <f>AO24</f>
        <v>#DIV/0!</v>
      </c>
    </row>
    <row r="25" spans="1:42" ht="30" customHeight="1" x14ac:dyDescent="0.25">
      <c r="A25" s="2"/>
      <c r="B25" s="2"/>
      <c r="C25" s="2"/>
      <c r="D25" s="2"/>
      <c r="E25" s="14"/>
      <c r="F25" s="14"/>
      <c r="G25" s="14"/>
      <c r="H25" s="14"/>
      <c r="I25" s="14"/>
      <c r="J25" s="14"/>
      <c r="K25" s="14"/>
      <c r="L25" s="14"/>
      <c r="M25" s="14"/>
      <c r="N25" s="14"/>
      <c r="O25" s="14"/>
      <c r="P25" s="14"/>
      <c r="Q25" s="14"/>
      <c r="R25" s="14"/>
      <c r="S25" s="84"/>
      <c r="T25" s="14"/>
      <c r="U25" s="14"/>
    </row>
    <row r="26" spans="1:42" ht="102.75" customHeight="1" x14ac:dyDescent="0.25">
      <c r="A26" s="671" t="s">
        <v>608</v>
      </c>
      <c r="B26" s="671"/>
      <c r="C26" s="671"/>
      <c r="D26" s="671"/>
      <c r="E26" s="671"/>
      <c r="F26" s="671"/>
      <c r="G26" s="671"/>
      <c r="H26" s="671"/>
      <c r="I26" s="671"/>
      <c r="J26" s="671"/>
      <c r="K26" s="671"/>
      <c r="L26" s="671"/>
      <c r="M26" s="671"/>
      <c r="N26" s="671"/>
      <c r="O26" s="671"/>
      <c r="P26" s="671"/>
      <c r="Q26" s="671"/>
      <c r="R26" s="671"/>
      <c r="S26" s="671"/>
      <c r="T26" s="671"/>
      <c r="U26" s="671"/>
      <c r="V26" s="671"/>
      <c r="W26" s="671"/>
      <c r="X26" s="671"/>
      <c r="Y26" s="671"/>
    </row>
    <row r="27" spans="1:42" s="15" customFormat="1" ht="24.75" customHeight="1" x14ac:dyDescent="0.25">
      <c r="A27" s="5"/>
      <c r="B27" s="5"/>
      <c r="C27" s="5"/>
      <c r="D27" s="5"/>
      <c r="E27" s="5"/>
      <c r="F27" s="5"/>
      <c r="G27" s="5"/>
      <c r="H27" s="5"/>
      <c r="I27" s="5"/>
      <c r="J27" s="5"/>
      <c r="K27" s="5"/>
      <c r="L27" s="5"/>
      <c r="M27" s="5"/>
      <c r="N27" s="5"/>
      <c r="O27" s="5"/>
      <c r="P27" s="5"/>
      <c r="Q27" s="5"/>
      <c r="R27" s="5"/>
      <c r="S27" s="5"/>
      <c r="T27" s="5"/>
      <c r="U27" s="5"/>
      <c r="V27" s="45"/>
      <c r="W27" s="45"/>
    </row>
    <row r="28" spans="1:42" s="15" customFormat="1" ht="92.25" customHeight="1" x14ac:dyDescent="0.25">
      <c r="A28" s="739" t="s">
        <v>59</v>
      </c>
      <c r="B28" s="739"/>
      <c r="C28" s="1161" t="s">
        <v>60</v>
      </c>
      <c r="D28" s="1162"/>
      <c r="E28" s="1162"/>
      <c r="F28" s="1162"/>
      <c r="G28" s="1162"/>
      <c r="H28" s="1162"/>
      <c r="I28" s="1162"/>
      <c r="J28" s="1162"/>
      <c r="K28" s="1162"/>
      <c r="L28" s="1162"/>
      <c r="M28" s="1162"/>
      <c r="N28" s="1162"/>
      <c r="O28" s="1162"/>
      <c r="P28" s="1162"/>
      <c r="Q28" s="1162"/>
      <c r="R28" s="1162"/>
      <c r="S28" s="1162"/>
      <c r="T28" s="1162"/>
      <c r="U28" s="1162"/>
      <c r="V28" s="1162"/>
      <c r="W28" s="1162"/>
      <c r="X28" s="1162"/>
      <c r="Y28" s="1163"/>
    </row>
    <row r="29" spans="1:42" s="15" customFormat="1" ht="94.5" customHeight="1" x14ac:dyDescent="0.25">
      <c r="A29" s="739" t="s">
        <v>19</v>
      </c>
      <c r="B29" s="739"/>
      <c r="C29" s="1161" t="s">
        <v>61</v>
      </c>
      <c r="D29" s="1162"/>
      <c r="E29" s="1162"/>
      <c r="F29" s="1162"/>
      <c r="G29" s="1162"/>
      <c r="H29" s="1162"/>
      <c r="I29" s="1162"/>
      <c r="J29" s="1162"/>
      <c r="K29" s="1162"/>
      <c r="L29" s="1162"/>
      <c r="M29" s="1162"/>
      <c r="N29" s="1162"/>
      <c r="O29" s="1162"/>
      <c r="P29" s="1162"/>
      <c r="Q29" s="1162"/>
      <c r="R29" s="1162"/>
      <c r="S29" s="1162"/>
      <c r="T29" s="1162"/>
      <c r="U29" s="1162"/>
      <c r="V29" s="1162"/>
      <c r="W29" s="1162"/>
      <c r="X29" s="1162"/>
      <c r="Y29" s="1163"/>
    </row>
    <row r="30" spans="1:42" s="15" customFormat="1" ht="159.75" customHeight="1" x14ac:dyDescent="0.25">
      <c r="A30" s="739" t="s">
        <v>62</v>
      </c>
      <c r="B30" s="739"/>
      <c r="C30" s="1161" t="s">
        <v>63</v>
      </c>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3"/>
      <c r="AA30" s="644" t="s">
        <v>1283</v>
      </c>
      <c r="AB30" s="645"/>
      <c r="AC30" s="645"/>
      <c r="AD30" s="645"/>
      <c r="AE30" s="645"/>
      <c r="AF30" s="645"/>
      <c r="AG30" s="645"/>
      <c r="AH30" s="645"/>
      <c r="AI30" s="645"/>
      <c r="AJ30" s="645"/>
      <c r="AK30" s="645"/>
      <c r="AL30" s="645"/>
      <c r="AM30" s="645"/>
      <c r="AN30" s="645"/>
      <c r="AO30" s="645"/>
      <c r="AP30" s="646"/>
    </row>
    <row r="31" spans="1:42" s="15" customFormat="1" ht="17.25" customHeight="1" x14ac:dyDescent="0.25">
      <c r="A31" s="5"/>
      <c r="B31" s="5"/>
      <c r="C31" s="5"/>
      <c r="D31" s="5"/>
      <c r="E31" s="5"/>
      <c r="F31" s="5"/>
      <c r="G31" s="5"/>
      <c r="H31" s="5"/>
      <c r="I31" s="5"/>
      <c r="J31" s="5"/>
      <c r="K31" s="5"/>
      <c r="L31" s="5"/>
      <c r="M31" s="5"/>
      <c r="N31" s="5"/>
      <c r="O31" s="5"/>
      <c r="P31" s="5"/>
      <c r="Q31" s="5"/>
      <c r="R31" s="5"/>
      <c r="S31" s="5"/>
      <c r="T31" s="5"/>
      <c r="U31" s="5"/>
      <c r="V31" s="45"/>
      <c r="W31" s="45"/>
      <c r="AA31" s="46"/>
      <c r="AB31" s="46"/>
      <c r="AC31" s="46"/>
      <c r="AD31" s="46"/>
      <c r="AE31" s="46"/>
      <c r="AF31" s="46"/>
      <c r="AG31" s="46"/>
      <c r="AH31" s="46"/>
      <c r="AI31" s="46"/>
      <c r="AJ31" s="46"/>
      <c r="AK31" s="46"/>
      <c r="AL31" s="46"/>
      <c r="AM31" s="46"/>
      <c r="AN31" s="46"/>
      <c r="AO31" s="46"/>
      <c r="AP31" s="46"/>
    </row>
    <row r="32" spans="1:42" ht="68.25" customHeight="1" x14ac:dyDescent="0.25">
      <c r="A32" s="1149" t="s">
        <v>20</v>
      </c>
      <c r="B32" s="844" t="s">
        <v>21</v>
      </c>
      <c r="C32" s="845"/>
      <c r="D32" s="1021" t="s">
        <v>645</v>
      </c>
      <c r="E32" s="672" t="s">
        <v>582</v>
      </c>
      <c r="F32" s="672"/>
      <c r="G32" s="672"/>
      <c r="H32" s="672"/>
      <c r="I32" s="672"/>
      <c r="J32" s="680" t="s">
        <v>583</v>
      </c>
      <c r="K32" s="1118" t="s">
        <v>620</v>
      </c>
      <c r="L32" s="1119"/>
      <c r="M32" s="1119"/>
      <c r="N32" s="1120"/>
      <c r="O32" s="680" t="s">
        <v>96</v>
      </c>
      <c r="P32" s="691" t="s">
        <v>23</v>
      </c>
      <c r="Q32" s="691"/>
      <c r="R32" s="691"/>
      <c r="S32" s="691" t="s">
        <v>148</v>
      </c>
      <c r="T32" s="779" t="s">
        <v>7</v>
      </c>
      <c r="U32" s="1117" t="s">
        <v>1310</v>
      </c>
      <c r="V32" s="670">
        <v>2020</v>
      </c>
      <c r="W32" s="670"/>
      <c r="X32" s="670"/>
      <c r="Y32" s="670"/>
      <c r="AA32" s="590" t="s">
        <v>1284</v>
      </c>
      <c r="AB32" s="590"/>
      <c r="AC32" s="590"/>
      <c r="AD32" s="590"/>
      <c r="AE32" s="590" t="s">
        <v>1285</v>
      </c>
      <c r="AF32" s="590"/>
      <c r="AG32" s="590"/>
      <c r="AH32" s="590"/>
      <c r="AI32" s="590" t="s">
        <v>1286</v>
      </c>
      <c r="AJ32" s="590"/>
      <c r="AK32" s="590"/>
      <c r="AL32" s="590"/>
      <c r="AM32" s="590" t="s">
        <v>1287</v>
      </c>
      <c r="AN32" s="590"/>
      <c r="AO32" s="590"/>
      <c r="AP32" s="590"/>
    </row>
    <row r="33" spans="1:42" ht="140.25" customHeight="1" x14ac:dyDescent="0.25">
      <c r="A33" s="1149"/>
      <c r="B33" s="1166"/>
      <c r="C33" s="1167"/>
      <c r="D33" s="1021"/>
      <c r="E33" s="672"/>
      <c r="F33" s="672"/>
      <c r="G33" s="672"/>
      <c r="H33" s="672"/>
      <c r="I33" s="672"/>
      <c r="J33" s="680"/>
      <c r="K33" s="1121"/>
      <c r="L33" s="1122"/>
      <c r="M33" s="1122"/>
      <c r="N33" s="1123"/>
      <c r="O33" s="680"/>
      <c r="P33" s="691"/>
      <c r="Q33" s="691"/>
      <c r="R33" s="691"/>
      <c r="S33" s="691"/>
      <c r="T33" s="779"/>
      <c r="U33" s="1117"/>
      <c r="V33" s="77" t="s">
        <v>11</v>
      </c>
      <c r="W33" s="77" t="s">
        <v>12</v>
      </c>
      <c r="X33" s="39" t="s">
        <v>9</v>
      </c>
      <c r="Y33" s="166" t="s">
        <v>10</v>
      </c>
      <c r="AA33" s="201" t="s">
        <v>13</v>
      </c>
      <c r="AB33" s="201" t="s">
        <v>14</v>
      </c>
      <c r="AC33" s="165" t="s">
        <v>9</v>
      </c>
      <c r="AD33" s="166" t="s">
        <v>10</v>
      </c>
      <c r="AE33" s="201" t="s">
        <v>13</v>
      </c>
      <c r="AF33" s="201" t="s">
        <v>14</v>
      </c>
      <c r="AG33" s="165" t="s">
        <v>9</v>
      </c>
      <c r="AH33" s="166" t="s">
        <v>10</v>
      </c>
      <c r="AI33" s="201" t="s">
        <v>13</v>
      </c>
      <c r="AJ33" s="201" t="s">
        <v>14</v>
      </c>
      <c r="AK33" s="165" t="s">
        <v>9</v>
      </c>
      <c r="AL33" s="166" t="s">
        <v>10</v>
      </c>
      <c r="AM33" s="201" t="s">
        <v>13</v>
      </c>
      <c r="AN33" s="201" t="s">
        <v>14</v>
      </c>
      <c r="AO33" s="165" t="s">
        <v>9</v>
      </c>
      <c r="AP33" s="166" t="s">
        <v>10</v>
      </c>
    </row>
    <row r="34" spans="1:42" ht="383.25" customHeight="1" x14ac:dyDescent="0.25">
      <c r="A34" s="211" t="s">
        <v>459</v>
      </c>
      <c r="B34" s="830" t="s">
        <v>458</v>
      </c>
      <c r="C34" s="830"/>
      <c r="D34" s="91" t="s">
        <v>451</v>
      </c>
      <c r="E34" s="1125" t="s">
        <v>457</v>
      </c>
      <c r="F34" s="1125"/>
      <c r="G34" s="1125"/>
      <c r="H34" s="1125"/>
      <c r="I34" s="1125"/>
      <c r="J34" s="143" t="s">
        <v>456</v>
      </c>
      <c r="K34" s="1126" t="s">
        <v>455</v>
      </c>
      <c r="L34" s="1127"/>
      <c r="M34" s="1127"/>
      <c r="N34" s="1128"/>
      <c r="O34" s="213" t="s">
        <v>454</v>
      </c>
      <c r="P34" s="829" t="s">
        <v>453</v>
      </c>
      <c r="Q34" s="829"/>
      <c r="R34" s="829"/>
      <c r="S34" s="126" t="s">
        <v>151</v>
      </c>
      <c r="T34" s="80" t="s">
        <v>110</v>
      </c>
      <c r="U34" s="132">
        <v>1</v>
      </c>
      <c r="V34" s="167">
        <v>1</v>
      </c>
      <c r="W34" s="168"/>
      <c r="X34" s="356">
        <f>W34/V34</f>
        <v>0</v>
      </c>
      <c r="Y34" s="42">
        <f>X34</f>
        <v>0</v>
      </c>
      <c r="AA34" s="182"/>
      <c r="AB34" s="182"/>
      <c r="AC34" s="356" t="e">
        <f>AB34/AA34</f>
        <v>#DIV/0!</v>
      </c>
      <c r="AD34" s="42" t="e">
        <f>AC34</f>
        <v>#DIV/0!</v>
      </c>
      <c r="AE34" s="7">
        <f>+V34</f>
        <v>1</v>
      </c>
      <c r="AF34" s="182"/>
      <c r="AG34" s="356">
        <f>AF34/AE34</f>
        <v>0</v>
      </c>
      <c r="AH34" s="42">
        <f>AG34</f>
        <v>0</v>
      </c>
      <c r="AI34" s="182"/>
      <c r="AJ34" s="182"/>
      <c r="AK34" s="356" t="e">
        <f>AJ34/AI34</f>
        <v>#DIV/0!</v>
      </c>
      <c r="AL34" s="42" t="e">
        <f>AK34</f>
        <v>#DIV/0!</v>
      </c>
      <c r="AM34" s="374"/>
      <c r="AN34" s="182"/>
      <c r="AO34" s="356" t="e">
        <f>AN34/AM34</f>
        <v>#DIV/0!</v>
      </c>
      <c r="AP34" s="42" t="e">
        <f>AO34</f>
        <v>#DIV/0!</v>
      </c>
    </row>
    <row r="35" spans="1:42" ht="383.25" customHeight="1" x14ac:dyDescent="0.25">
      <c r="A35" s="211" t="s">
        <v>459</v>
      </c>
      <c r="B35" s="830" t="s">
        <v>458</v>
      </c>
      <c r="C35" s="830"/>
      <c r="D35" s="91" t="s">
        <v>451</v>
      </c>
      <c r="E35" s="1125" t="s">
        <v>457</v>
      </c>
      <c r="F35" s="1125"/>
      <c r="G35" s="1125"/>
      <c r="H35" s="1125"/>
      <c r="I35" s="1125"/>
      <c r="J35" s="143" t="s">
        <v>456</v>
      </c>
      <c r="K35" s="1126" t="s">
        <v>455</v>
      </c>
      <c r="L35" s="1127"/>
      <c r="M35" s="1127"/>
      <c r="N35" s="1128"/>
      <c r="O35" s="213" t="s">
        <v>454</v>
      </c>
      <c r="P35" s="829" t="s">
        <v>1320</v>
      </c>
      <c r="Q35" s="829"/>
      <c r="R35" s="829"/>
      <c r="S35" s="126" t="s">
        <v>151</v>
      </c>
      <c r="T35" s="80" t="s">
        <v>110</v>
      </c>
      <c r="U35" s="127" t="s">
        <v>721</v>
      </c>
      <c r="V35" s="167" t="s">
        <v>1321</v>
      </c>
      <c r="W35" s="168"/>
      <c r="X35" s="356" t="e">
        <f>W35/V35</f>
        <v>#VALUE!</v>
      </c>
      <c r="Y35" s="42" t="e">
        <f>X35</f>
        <v>#VALUE!</v>
      </c>
      <c r="AA35" s="182"/>
      <c r="AB35" s="182"/>
      <c r="AC35" s="356" t="e">
        <f>AB35/AA35</f>
        <v>#DIV/0!</v>
      </c>
      <c r="AD35" s="42" t="e">
        <f>AC35</f>
        <v>#DIV/0!</v>
      </c>
      <c r="AE35" s="7" t="str">
        <f>+V35</f>
        <v>A DEMANDA</v>
      </c>
      <c r="AF35" s="182"/>
      <c r="AG35" s="356" t="e">
        <f>AF35/AE35</f>
        <v>#VALUE!</v>
      </c>
      <c r="AH35" s="42" t="e">
        <f>AG35</f>
        <v>#VALUE!</v>
      </c>
      <c r="AI35" s="182"/>
      <c r="AJ35" s="182"/>
      <c r="AK35" s="356" t="e">
        <f>AJ35/AI35</f>
        <v>#DIV/0!</v>
      </c>
      <c r="AL35" s="42" t="e">
        <f>AK35</f>
        <v>#DIV/0!</v>
      </c>
      <c r="AM35" s="374"/>
      <c r="AN35" s="182"/>
      <c r="AO35" s="356" t="e">
        <f>AN35/AM35</f>
        <v>#DIV/0!</v>
      </c>
      <c r="AP35" s="42" t="e">
        <f>AO35</f>
        <v>#DIV/0!</v>
      </c>
    </row>
    <row r="36" spans="1:42" ht="42" customHeight="1" x14ac:dyDescent="0.25"/>
    <row r="37" spans="1:42" ht="96.75" customHeight="1" x14ac:dyDescent="0.25">
      <c r="A37" s="671" t="s">
        <v>624</v>
      </c>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AA37" s="644" t="s">
        <v>1283</v>
      </c>
      <c r="AB37" s="645"/>
      <c r="AC37" s="645"/>
      <c r="AD37" s="645"/>
      <c r="AE37" s="645"/>
      <c r="AF37" s="645"/>
      <c r="AG37" s="645"/>
      <c r="AH37" s="645"/>
      <c r="AI37" s="645"/>
      <c r="AJ37" s="645"/>
      <c r="AK37" s="645"/>
      <c r="AL37" s="645"/>
      <c r="AM37" s="645"/>
      <c r="AN37" s="645"/>
      <c r="AO37" s="645"/>
      <c r="AP37" s="646"/>
    </row>
    <row r="38" spans="1:42" s="45" customFormat="1" ht="21" customHeight="1" x14ac:dyDescent="0.25">
      <c r="A38" s="9"/>
      <c r="B38" s="9"/>
      <c r="C38" s="9"/>
      <c r="D38" s="9"/>
      <c r="E38" s="9"/>
      <c r="F38" s="9"/>
      <c r="G38" s="9"/>
      <c r="H38" s="9"/>
      <c r="I38" s="9"/>
      <c r="J38" s="9"/>
      <c r="K38" s="9"/>
      <c r="L38" s="9"/>
      <c r="M38" s="9"/>
      <c r="N38" s="9"/>
      <c r="O38" s="9"/>
      <c r="P38" s="9"/>
      <c r="Q38" s="9"/>
      <c r="R38" s="9"/>
      <c r="S38" s="87"/>
      <c r="T38" s="9"/>
      <c r="U38" s="9"/>
      <c r="AA38" s="46"/>
      <c r="AB38" s="46"/>
      <c r="AC38" s="46"/>
      <c r="AD38" s="46"/>
      <c r="AE38" s="46"/>
      <c r="AF38" s="46"/>
      <c r="AG38" s="46"/>
      <c r="AH38" s="46"/>
      <c r="AI38" s="46"/>
      <c r="AJ38" s="46"/>
      <c r="AK38" s="46"/>
      <c r="AL38" s="46"/>
      <c r="AM38" s="46"/>
      <c r="AN38" s="46"/>
      <c r="AO38" s="46"/>
      <c r="AP38" s="46"/>
    </row>
    <row r="39" spans="1:42" s="28" customFormat="1" ht="135" customHeight="1" x14ac:dyDescent="0.25">
      <c r="A39" s="1131" t="s">
        <v>22</v>
      </c>
      <c r="B39" s="702" t="s">
        <v>81</v>
      </c>
      <c r="C39" s="704"/>
      <c r="D39" s="659" t="s">
        <v>108</v>
      </c>
      <c r="E39" s="1124" t="s">
        <v>93</v>
      </c>
      <c r="F39" s="715" t="s">
        <v>85</v>
      </c>
      <c r="G39" s="715"/>
      <c r="H39" s="702" t="s">
        <v>26</v>
      </c>
      <c r="I39" s="703"/>
      <c r="J39" s="704"/>
      <c r="K39" s="715" t="s">
        <v>82</v>
      </c>
      <c r="L39" s="715" t="s">
        <v>83</v>
      </c>
      <c r="M39" s="715" t="s">
        <v>28</v>
      </c>
      <c r="N39" s="591" t="s">
        <v>104</v>
      </c>
      <c r="O39" s="591" t="s">
        <v>105</v>
      </c>
      <c r="P39" s="696" t="s">
        <v>106</v>
      </c>
      <c r="Q39" s="697"/>
      <c r="R39" s="698"/>
      <c r="S39" s="709" t="s">
        <v>148</v>
      </c>
      <c r="T39" s="842" t="s">
        <v>7</v>
      </c>
      <c r="U39" s="1017" t="s">
        <v>1312</v>
      </c>
      <c r="V39" s="670">
        <v>2020</v>
      </c>
      <c r="W39" s="670"/>
      <c r="X39" s="670"/>
      <c r="Y39" s="670"/>
      <c r="AA39" s="590" t="s">
        <v>1284</v>
      </c>
      <c r="AB39" s="590"/>
      <c r="AC39" s="590"/>
      <c r="AD39" s="590"/>
      <c r="AE39" s="590" t="s">
        <v>1285</v>
      </c>
      <c r="AF39" s="590"/>
      <c r="AG39" s="590"/>
      <c r="AH39" s="590"/>
      <c r="AI39" s="590" t="s">
        <v>1286</v>
      </c>
      <c r="AJ39" s="590"/>
      <c r="AK39" s="590"/>
      <c r="AL39" s="590"/>
      <c r="AM39" s="590" t="s">
        <v>1287</v>
      </c>
      <c r="AN39" s="590"/>
      <c r="AO39" s="590"/>
      <c r="AP39" s="590"/>
    </row>
    <row r="40" spans="1:42" s="28" customFormat="1" ht="67.5" customHeight="1" x14ac:dyDescent="0.25">
      <c r="A40" s="1132"/>
      <c r="B40" s="705"/>
      <c r="C40" s="707"/>
      <c r="D40" s="659"/>
      <c r="E40" s="1124"/>
      <c r="F40" s="715"/>
      <c r="G40" s="715"/>
      <c r="H40" s="705"/>
      <c r="I40" s="706"/>
      <c r="J40" s="707"/>
      <c r="K40" s="715"/>
      <c r="L40" s="715"/>
      <c r="M40" s="715"/>
      <c r="N40" s="591"/>
      <c r="O40" s="591"/>
      <c r="P40" s="699"/>
      <c r="Q40" s="700"/>
      <c r="R40" s="701"/>
      <c r="S40" s="710"/>
      <c r="T40" s="842"/>
      <c r="U40" s="1017"/>
      <c r="V40" s="77" t="s">
        <v>11</v>
      </c>
      <c r="W40" s="77" t="s">
        <v>12</v>
      </c>
      <c r="X40" s="39" t="s">
        <v>9</v>
      </c>
      <c r="Y40" s="166" t="s">
        <v>10</v>
      </c>
      <c r="AA40" s="201" t="s">
        <v>13</v>
      </c>
      <c r="AB40" s="201" t="s">
        <v>14</v>
      </c>
      <c r="AC40" s="165" t="s">
        <v>9</v>
      </c>
      <c r="AD40" s="166" t="s">
        <v>10</v>
      </c>
      <c r="AE40" s="201" t="s">
        <v>13</v>
      </c>
      <c r="AF40" s="201" t="s">
        <v>14</v>
      </c>
      <c r="AG40" s="165" t="s">
        <v>9</v>
      </c>
      <c r="AH40" s="166" t="s">
        <v>10</v>
      </c>
      <c r="AI40" s="201" t="s">
        <v>13</v>
      </c>
      <c r="AJ40" s="201" t="s">
        <v>14</v>
      </c>
      <c r="AK40" s="165" t="s">
        <v>9</v>
      </c>
      <c r="AL40" s="166" t="s">
        <v>10</v>
      </c>
      <c r="AM40" s="201" t="s">
        <v>13</v>
      </c>
      <c r="AN40" s="201" t="s">
        <v>14</v>
      </c>
      <c r="AO40" s="165" t="s">
        <v>9</v>
      </c>
      <c r="AP40" s="166" t="s">
        <v>10</v>
      </c>
    </row>
    <row r="41" spans="1:42" s="49" customFormat="1" ht="215.25" customHeight="1" x14ac:dyDescent="0.25">
      <c r="A41" s="72" t="s">
        <v>451</v>
      </c>
      <c r="B41" s="1089" t="s">
        <v>84</v>
      </c>
      <c r="C41" s="1090"/>
      <c r="D41" s="370" t="str">
        <f>+Hoja1!D51</f>
        <v>Construcción CEFE Chapinero</v>
      </c>
      <c r="E41" s="427" t="s">
        <v>450</v>
      </c>
      <c r="F41" s="1164" t="str">
        <f>+Hoja1!C51</f>
        <v>Gestionar 0,60 la construcción del equipamiento cultural CEFE Chapinero</v>
      </c>
      <c r="G41" s="1165"/>
      <c r="H41" s="1168" t="str">
        <f>+Hoja1!H51</f>
        <v xml:space="preserve">APOYAR TECNICAMENTE LOS PROYECTOS DE INFRAESTRUCTURA EN EL COMPONENTE HIDROSANITARIO, DE RED CONTRA INCENDIOS Y DE GAS. </v>
      </c>
      <c r="I41" s="1169"/>
      <c r="J41" s="1170"/>
      <c r="K41" s="284">
        <f>+Hoja1!X51</f>
        <v>43922</v>
      </c>
      <c r="L41" s="122">
        <f>+Hoja1!AC51</f>
        <v>44162</v>
      </c>
      <c r="M41" s="285"/>
      <c r="N41" s="273">
        <f>+Hoja1!F51</f>
        <v>26730560</v>
      </c>
      <c r="O41" s="123"/>
      <c r="P41" s="803" t="s">
        <v>107</v>
      </c>
      <c r="Q41" s="804"/>
      <c r="R41" s="805"/>
      <c r="S41" s="93" t="s">
        <v>151</v>
      </c>
      <c r="T41" s="80" t="s">
        <v>58</v>
      </c>
      <c r="U41" s="294">
        <v>1</v>
      </c>
      <c r="V41" s="399">
        <v>1</v>
      </c>
      <c r="W41" s="399"/>
      <c r="X41" s="400">
        <f>W41/V41</f>
        <v>0</v>
      </c>
      <c r="Y41" s="42">
        <f>X41</f>
        <v>0</v>
      </c>
      <c r="AA41" s="182"/>
      <c r="AB41" s="182"/>
      <c r="AC41" s="356" t="e">
        <f>AB41/AA41</f>
        <v>#DIV/0!</v>
      </c>
      <c r="AD41" s="42" t="e">
        <f>AC41</f>
        <v>#DIV/0!</v>
      </c>
      <c r="AE41" s="182"/>
      <c r="AF41" s="182"/>
      <c r="AG41" s="356" t="e">
        <f>AF41/AE41</f>
        <v>#DIV/0!</v>
      </c>
      <c r="AH41" s="42" t="e">
        <f>AG41</f>
        <v>#DIV/0!</v>
      </c>
      <c r="AI41" s="182"/>
      <c r="AJ41" s="182"/>
      <c r="AK41" s="356" t="e">
        <f>AJ41/AI41</f>
        <v>#DIV/0!</v>
      </c>
      <c r="AL41" s="42" t="e">
        <f>AK41</f>
        <v>#DIV/0!</v>
      </c>
      <c r="AM41" s="374">
        <f>+V41</f>
        <v>1</v>
      </c>
      <c r="AN41" s="182"/>
      <c r="AO41" s="356">
        <f>AN41/AM41</f>
        <v>0</v>
      </c>
      <c r="AP41" s="42">
        <f>AO41</f>
        <v>0</v>
      </c>
    </row>
    <row r="42" spans="1:42" s="49" customFormat="1" ht="215.25" customHeight="1" x14ac:dyDescent="0.25">
      <c r="A42" s="72" t="s">
        <v>451</v>
      </c>
      <c r="B42" s="1089" t="s">
        <v>84</v>
      </c>
      <c r="C42" s="1090"/>
      <c r="D42" s="370" t="str">
        <f>+Hoja1!D52</f>
        <v>Construcción CEFE Chapinero</v>
      </c>
      <c r="E42" s="427" t="s">
        <v>450</v>
      </c>
      <c r="F42" s="1164" t="s">
        <v>1182</v>
      </c>
      <c r="G42" s="1165"/>
      <c r="H42" s="1168" t="str">
        <f>+Hoja1!H52</f>
        <v>PRESTAR SERVICIOS PROFESIONALES A LA SUBDIRECCIÓN DE INFRAESTRUCTURA CULTURAL DE APOYO JURÍDICO PARA EL PROYECTO CENTRO FELICIDAD “CEFE CHAPINERO” Y DEMÁS PROYECTOS DE INFRAESTRUCTURA QUE ADELANTA LA DEPENDENCIA.</v>
      </c>
      <c r="I42" s="1169"/>
      <c r="J42" s="1170"/>
      <c r="K42" s="284">
        <f>+Hoja1!X52</f>
        <v>43938</v>
      </c>
      <c r="L42" s="284">
        <f>+Hoja1!AC52</f>
        <v>44178</v>
      </c>
      <c r="M42" s="285"/>
      <c r="N42" s="273">
        <f>+Hoja1!F52</f>
        <v>48908987</v>
      </c>
      <c r="O42" s="273"/>
      <c r="P42" s="803" t="s">
        <v>107</v>
      </c>
      <c r="Q42" s="804"/>
      <c r="R42" s="805"/>
      <c r="S42" s="93" t="s">
        <v>151</v>
      </c>
      <c r="T42" s="80" t="s">
        <v>58</v>
      </c>
      <c r="U42" s="294">
        <v>1</v>
      </c>
      <c r="V42" s="399">
        <v>1</v>
      </c>
      <c r="W42" s="399"/>
      <c r="X42" s="400">
        <f t="shared" ref="X42:X98" si="0">W42/V42</f>
        <v>0</v>
      </c>
      <c r="Y42" s="42">
        <f t="shared" ref="Y42:Y98" si="1">X42</f>
        <v>0</v>
      </c>
      <c r="AA42" s="182"/>
      <c r="AB42" s="182"/>
      <c r="AC42" s="356" t="e">
        <f t="shared" ref="AC42:AC98" si="2">AB42/AA42</f>
        <v>#DIV/0!</v>
      </c>
      <c r="AD42" s="42" t="e">
        <f t="shared" ref="AD42:AD98" si="3">AC42</f>
        <v>#DIV/0!</v>
      </c>
      <c r="AE42" s="182"/>
      <c r="AF42" s="182"/>
      <c r="AG42" s="356" t="e">
        <f t="shared" ref="AG42:AG98" si="4">AF42/AE42</f>
        <v>#DIV/0!</v>
      </c>
      <c r="AH42" s="42" t="e">
        <f t="shared" ref="AH42:AH98" si="5">AG42</f>
        <v>#DIV/0!</v>
      </c>
      <c r="AI42" s="182"/>
      <c r="AJ42" s="182"/>
      <c r="AK42" s="356" t="e">
        <f t="shared" ref="AK42:AK98" si="6">AJ42/AI42</f>
        <v>#DIV/0!</v>
      </c>
      <c r="AL42" s="42" t="e">
        <f t="shared" ref="AL42:AL98" si="7">AK42</f>
        <v>#DIV/0!</v>
      </c>
      <c r="AM42" s="374">
        <f t="shared" ref="AM42:AM98" si="8">+V42</f>
        <v>1</v>
      </c>
      <c r="AN42" s="182"/>
      <c r="AO42" s="356">
        <f t="shared" ref="AO42:AO98" si="9">AN42/AM42</f>
        <v>0</v>
      </c>
      <c r="AP42" s="42">
        <f t="shared" ref="AP42:AP98" si="10">AO42</f>
        <v>0</v>
      </c>
    </row>
    <row r="43" spans="1:42" s="49" customFormat="1" ht="215.25" customHeight="1" x14ac:dyDescent="0.25">
      <c r="A43" s="72" t="s">
        <v>451</v>
      </c>
      <c r="B43" s="1089" t="s">
        <v>84</v>
      </c>
      <c r="C43" s="1090"/>
      <c r="D43" s="370" t="str">
        <f>+Hoja1!D53</f>
        <v>Construcción CEFE Chapinero</v>
      </c>
      <c r="E43" s="427" t="s">
        <v>450</v>
      </c>
      <c r="F43" s="1164" t="s">
        <v>1182</v>
      </c>
      <c r="G43" s="1165"/>
      <c r="H43" s="1168" t="str">
        <f>+Hoja1!H53</f>
        <v>PRESTAR SERVICIOS PROFESIONALES A LA DIRECCIÓN DE ARTE, CULTURA Y PATRIMONIO EN EL APOYO Y SEGUIMIENTO DE LOS DIFERENTES PROCESOS PARTICIPATIVOS PARA FORTALECER LOS PROGRAMAS Y POLÍTICAS DEL SECTOR.</v>
      </c>
      <c r="I43" s="1169"/>
      <c r="J43" s="1170"/>
      <c r="K43" s="284">
        <f>+Hoja1!X53</f>
        <v>43878</v>
      </c>
      <c r="L43" s="284">
        <f>+Hoja1!AC53</f>
        <v>44178</v>
      </c>
      <c r="M43" s="285"/>
      <c r="N43" s="273">
        <f>+Hoja1!F53</f>
        <v>45680397</v>
      </c>
      <c r="O43" s="273"/>
      <c r="P43" s="803" t="s">
        <v>107</v>
      </c>
      <c r="Q43" s="804"/>
      <c r="R43" s="805"/>
      <c r="S43" s="93" t="s">
        <v>151</v>
      </c>
      <c r="T43" s="80" t="s">
        <v>58</v>
      </c>
      <c r="U43" s="294">
        <v>1</v>
      </c>
      <c r="V43" s="399">
        <v>1</v>
      </c>
      <c r="W43" s="399"/>
      <c r="X43" s="400">
        <f t="shared" si="0"/>
        <v>0</v>
      </c>
      <c r="Y43" s="42">
        <f t="shared" si="1"/>
        <v>0</v>
      </c>
      <c r="AA43" s="182"/>
      <c r="AB43" s="182"/>
      <c r="AC43" s="356" t="e">
        <f t="shared" si="2"/>
        <v>#DIV/0!</v>
      </c>
      <c r="AD43" s="42" t="e">
        <f t="shared" si="3"/>
        <v>#DIV/0!</v>
      </c>
      <c r="AE43" s="182"/>
      <c r="AF43" s="182"/>
      <c r="AG43" s="356" t="e">
        <f t="shared" si="4"/>
        <v>#DIV/0!</v>
      </c>
      <c r="AH43" s="42" t="e">
        <f t="shared" si="5"/>
        <v>#DIV/0!</v>
      </c>
      <c r="AI43" s="182"/>
      <c r="AJ43" s="182"/>
      <c r="AK43" s="356" t="e">
        <f t="shared" si="6"/>
        <v>#DIV/0!</v>
      </c>
      <c r="AL43" s="42" t="e">
        <f t="shared" si="7"/>
        <v>#DIV/0!</v>
      </c>
      <c r="AM43" s="374">
        <f t="shared" si="8"/>
        <v>1</v>
      </c>
      <c r="AN43" s="182"/>
      <c r="AO43" s="356">
        <f t="shared" si="9"/>
        <v>0</v>
      </c>
      <c r="AP43" s="42">
        <f t="shared" si="10"/>
        <v>0</v>
      </c>
    </row>
    <row r="44" spans="1:42" s="49" customFormat="1" ht="215.25" customHeight="1" x14ac:dyDescent="0.25">
      <c r="A44" s="72" t="s">
        <v>451</v>
      </c>
      <c r="B44" s="1089" t="s">
        <v>84</v>
      </c>
      <c r="C44" s="1090"/>
      <c r="D44" s="370" t="str">
        <f>+Hoja1!D54</f>
        <v>Construcción CEFE Chapinero</v>
      </c>
      <c r="E44" s="427" t="s">
        <v>450</v>
      </c>
      <c r="F44" s="1164" t="s">
        <v>1182</v>
      </c>
      <c r="G44" s="1165"/>
      <c r="H44" s="1168" t="str">
        <f>+Hoja1!H54</f>
        <v>PRESTAR SERVICIOS PROFESIONALES A LA SUBDIRECCIÓN DE INFRAESTRUCTURA CULTURAL EN EL DESARROLLO TÉCNICO DE LOS PROYECTOS DE INFRAESTRUCTURA QUE LA DEPENDENCIA TIENE A SU CARGO.</v>
      </c>
      <c r="I44" s="1169"/>
      <c r="J44" s="1170"/>
      <c r="K44" s="284">
        <f>+Hoja1!X54</f>
        <v>43892</v>
      </c>
      <c r="L44" s="284">
        <f>+Hoja1!AC54</f>
        <v>44192</v>
      </c>
      <c r="M44" s="285"/>
      <c r="N44" s="273">
        <f>+Hoja1!F54</f>
        <v>60572240</v>
      </c>
      <c r="O44" s="273"/>
      <c r="P44" s="803" t="s">
        <v>107</v>
      </c>
      <c r="Q44" s="804"/>
      <c r="R44" s="805"/>
      <c r="S44" s="93" t="s">
        <v>151</v>
      </c>
      <c r="T44" s="80" t="s">
        <v>58</v>
      </c>
      <c r="U44" s="294">
        <v>1</v>
      </c>
      <c r="V44" s="399">
        <v>1</v>
      </c>
      <c r="W44" s="399"/>
      <c r="X44" s="400">
        <f t="shared" si="0"/>
        <v>0</v>
      </c>
      <c r="Y44" s="42">
        <f t="shared" si="1"/>
        <v>0</v>
      </c>
      <c r="AA44" s="182"/>
      <c r="AB44" s="182"/>
      <c r="AC44" s="356" t="e">
        <f t="shared" si="2"/>
        <v>#DIV/0!</v>
      </c>
      <c r="AD44" s="42" t="e">
        <f t="shared" si="3"/>
        <v>#DIV/0!</v>
      </c>
      <c r="AE44" s="182"/>
      <c r="AF44" s="182"/>
      <c r="AG44" s="356" t="e">
        <f t="shared" si="4"/>
        <v>#DIV/0!</v>
      </c>
      <c r="AH44" s="42" t="e">
        <f t="shared" si="5"/>
        <v>#DIV/0!</v>
      </c>
      <c r="AI44" s="182"/>
      <c r="AJ44" s="182"/>
      <c r="AK44" s="356" t="e">
        <f t="shared" si="6"/>
        <v>#DIV/0!</v>
      </c>
      <c r="AL44" s="42" t="e">
        <f t="shared" si="7"/>
        <v>#DIV/0!</v>
      </c>
      <c r="AM44" s="374">
        <f t="shared" si="8"/>
        <v>1</v>
      </c>
      <c r="AN44" s="182"/>
      <c r="AO44" s="356">
        <f t="shared" si="9"/>
        <v>0</v>
      </c>
      <c r="AP44" s="42">
        <f t="shared" si="10"/>
        <v>0</v>
      </c>
    </row>
    <row r="45" spans="1:42" s="49" customFormat="1" ht="215.25" customHeight="1" x14ac:dyDescent="0.25">
      <c r="A45" s="72" t="s">
        <v>451</v>
      </c>
      <c r="B45" s="1089" t="s">
        <v>84</v>
      </c>
      <c r="C45" s="1090"/>
      <c r="D45" s="370" t="str">
        <f>+Hoja1!D55</f>
        <v>Construcción CEFE Chapinero</v>
      </c>
      <c r="E45" s="427" t="s">
        <v>450</v>
      </c>
      <c r="F45" s="1164" t="s">
        <v>1182</v>
      </c>
      <c r="G45" s="1165"/>
      <c r="H45" s="1168" t="str">
        <f>+Hoja1!H55</f>
        <v>PRESTAR SERVICIOS PROFESIONALES A LA SUBDIRECCIÓN DE INFRAESTRUCTURA CULTURAL, EN LA PLANEACIÓN, GESTIÓN Y SEGUIMIENTO DE LOS PROYECTOS QUE TIENE A CARGO LA DEPENDENCIA.</v>
      </c>
      <c r="I45" s="1169"/>
      <c r="J45" s="1170"/>
      <c r="K45" s="284">
        <f>+Hoja1!X55</f>
        <v>43892</v>
      </c>
      <c r="L45" s="284">
        <f>+Hoja1!AC55</f>
        <v>44192</v>
      </c>
      <c r="M45" s="285"/>
      <c r="N45" s="273">
        <f>+Hoja1!F55</f>
        <v>19219800</v>
      </c>
      <c r="O45" s="273"/>
      <c r="P45" s="803" t="s">
        <v>107</v>
      </c>
      <c r="Q45" s="804"/>
      <c r="R45" s="805"/>
      <c r="S45" s="93" t="s">
        <v>151</v>
      </c>
      <c r="T45" s="80" t="s">
        <v>58</v>
      </c>
      <c r="U45" s="294">
        <v>1</v>
      </c>
      <c r="V45" s="399">
        <v>1</v>
      </c>
      <c r="W45" s="399"/>
      <c r="X45" s="400">
        <f t="shared" si="0"/>
        <v>0</v>
      </c>
      <c r="Y45" s="42">
        <f t="shared" si="1"/>
        <v>0</v>
      </c>
      <c r="AA45" s="182"/>
      <c r="AB45" s="182"/>
      <c r="AC45" s="356" t="e">
        <f t="shared" si="2"/>
        <v>#DIV/0!</v>
      </c>
      <c r="AD45" s="42" t="e">
        <f t="shared" si="3"/>
        <v>#DIV/0!</v>
      </c>
      <c r="AE45" s="182"/>
      <c r="AF45" s="182"/>
      <c r="AG45" s="356" t="e">
        <f t="shared" si="4"/>
        <v>#DIV/0!</v>
      </c>
      <c r="AH45" s="42" t="e">
        <f t="shared" si="5"/>
        <v>#DIV/0!</v>
      </c>
      <c r="AI45" s="182"/>
      <c r="AJ45" s="182"/>
      <c r="AK45" s="356" t="e">
        <f t="shared" si="6"/>
        <v>#DIV/0!</v>
      </c>
      <c r="AL45" s="42" t="e">
        <f t="shared" si="7"/>
        <v>#DIV/0!</v>
      </c>
      <c r="AM45" s="374">
        <f t="shared" si="8"/>
        <v>1</v>
      </c>
      <c r="AN45" s="182"/>
      <c r="AO45" s="356">
        <f t="shared" si="9"/>
        <v>0</v>
      </c>
      <c r="AP45" s="42">
        <f t="shared" si="10"/>
        <v>0</v>
      </c>
    </row>
    <row r="46" spans="1:42" s="49" customFormat="1" ht="215.25" customHeight="1" x14ac:dyDescent="0.25">
      <c r="A46" s="72" t="s">
        <v>451</v>
      </c>
      <c r="B46" s="1089" t="s">
        <v>84</v>
      </c>
      <c r="C46" s="1090"/>
      <c r="D46" s="370" t="str">
        <f>+Hoja1!D56</f>
        <v>Construcción CEFE Chapinero</v>
      </c>
      <c r="E46" s="427" t="s">
        <v>450</v>
      </c>
      <c r="F46" s="1164" t="s">
        <v>1182</v>
      </c>
      <c r="G46" s="1165"/>
      <c r="H46" s="1168" t="str">
        <f>+Hoja1!H56</f>
        <v>PRESTAR SERVICIOS PROFESIONALES A LA SUBDIRECCIÓN DE INFRAESTRUCTURA CULTURAL PARA APOYAR LA GESTIÓN FINANCIERA Y PRESUPUESTAL PARA LA EJECUCIÓN DEL PROYECTO CENTRO FELICIDAD -CEFE- CHAPINERO.</v>
      </c>
      <c r="I46" s="1169"/>
      <c r="J46" s="1170"/>
      <c r="K46" s="284">
        <f>+Hoja1!X56</f>
        <v>43878</v>
      </c>
      <c r="L46" s="284">
        <f>+Hoja1!AC56</f>
        <v>44178</v>
      </c>
      <c r="M46" s="285"/>
      <c r="N46" s="273">
        <f>+Hoja1!F56</f>
        <v>72384795</v>
      </c>
      <c r="O46" s="273"/>
      <c r="P46" s="803" t="s">
        <v>107</v>
      </c>
      <c r="Q46" s="804"/>
      <c r="R46" s="805"/>
      <c r="S46" s="93" t="s">
        <v>151</v>
      </c>
      <c r="T46" s="80" t="s">
        <v>58</v>
      </c>
      <c r="U46" s="294">
        <v>1</v>
      </c>
      <c r="V46" s="399">
        <v>1</v>
      </c>
      <c r="W46" s="399"/>
      <c r="X46" s="400">
        <f t="shared" si="0"/>
        <v>0</v>
      </c>
      <c r="Y46" s="42">
        <f t="shared" si="1"/>
        <v>0</v>
      </c>
      <c r="AA46" s="182"/>
      <c r="AB46" s="182"/>
      <c r="AC46" s="356" t="e">
        <f t="shared" si="2"/>
        <v>#DIV/0!</v>
      </c>
      <c r="AD46" s="42" t="e">
        <f t="shared" si="3"/>
        <v>#DIV/0!</v>
      </c>
      <c r="AE46" s="182"/>
      <c r="AF46" s="182"/>
      <c r="AG46" s="356" t="e">
        <f t="shared" si="4"/>
        <v>#DIV/0!</v>
      </c>
      <c r="AH46" s="42" t="e">
        <f t="shared" si="5"/>
        <v>#DIV/0!</v>
      </c>
      <c r="AI46" s="182"/>
      <c r="AJ46" s="182"/>
      <c r="AK46" s="356" t="e">
        <f t="shared" si="6"/>
        <v>#DIV/0!</v>
      </c>
      <c r="AL46" s="42" t="e">
        <f t="shared" si="7"/>
        <v>#DIV/0!</v>
      </c>
      <c r="AM46" s="374">
        <f t="shared" si="8"/>
        <v>1</v>
      </c>
      <c r="AN46" s="182"/>
      <c r="AO46" s="356">
        <f t="shared" si="9"/>
        <v>0</v>
      </c>
      <c r="AP46" s="42">
        <f t="shared" si="10"/>
        <v>0</v>
      </c>
    </row>
    <row r="47" spans="1:42" s="49" customFormat="1" ht="215.25" customHeight="1" x14ac:dyDescent="0.25">
      <c r="A47" s="72" t="s">
        <v>451</v>
      </c>
      <c r="B47" s="1089" t="s">
        <v>84</v>
      </c>
      <c r="C47" s="1090"/>
      <c r="D47" s="370" t="str">
        <f>+Hoja1!D57</f>
        <v>Construcción CEFE Chapinero</v>
      </c>
      <c r="E47" s="427" t="s">
        <v>450</v>
      </c>
      <c r="F47" s="1164" t="s">
        <v>1182</v>
      </c>
      <c r="G47" s="1165"/>
      <c r="H47" s="1168" t="str">
        <f>+Hoja1!H57</f>
        <v xml:space="preserve">APOYAR TECNICAMENTE LOS PROYECTOS DE INFRAESTRUCTURA EN EL COMPONENTE ELÉCTRICO Y DE ILUMINACIÓN. </v>
      </c>
      <c r="I47" s="1169"/>
      <c r="J47" s="1170"/>
      <c r="K47" s="284">
        <f>+Hoja1!X57</f>
        <v>43922</v>
      </c>
      <c r="L47" s="284">
        <f>+Hoja1!AC57</f>
        <v>44162</v>
      </c>
      <c r="M47" s="285"/>
      <c r="N47" s="273">
        <f>+Hoja1!F57</f>
        <v>26730560</v>
      </c>
      <c r="O47" s="273"/>
      <c r="P47" s="803" t="s">
        <v>107</v>
      </c>
      <c r="Q47" s="804"/>
      <c r="R47" s="805"/>
      <c r="S47" s="93" t="s">
        <v>151</v>
      </c>
      <c r="T47" s="80" t="s">
        <v>58</v>
      </c>
      <c r="U47" s="294">
        <v>1</v>
      </c>
      <c r="V47" s="399">
        <v>1</v>
      </c>
      <c r="W47" s="399"/>
      <c r="X47" s="400">
        <f t="shared" si="0"/>
        <v>0</v>
      </c>
      <c r="Y47" s="42">
        <f t="shared" si="1"/>
        <v>0</v>
      </c>
      <c r="AA47" s="182"/>
      <c r="AB47" s="182"/>
      <c r="AC47" s="356" t="e">
        <f t="shared" si="2"/>
        <v>#DIV/0!</v>
      </c>
      <c r="AD47" s="42" t="e">
        <f t="shared" si="3"/>
        <v>#DIV/0!</v>
      </c>
      <c r="AE47" s="182"/>
      <c r="AF47" s="182"/>
      <c r="AG47" s="356" t="e">
        <f t="shared" si="4"/>
        <v>#DIV/0!</v>
      </c>
      <c r="AH47" s="42" t="e">
        <f t="shared" si="5"/>
        <v>#DIV/0!</v>
      </c>
      <c r="AI47" s="182"/>
      <c r="AJ47" s="182"/>
      <c r="AK47" s="356" t="e">
        <f t="shared" si="6"/>
        <v>#DIV/0!</v>
      </c>
      <c r="AL47" s="42" t="e">
        <f t="shared" si="7"/>
        <v>#DIV/0!</v>
      </c>
      <c r="AM47" s="374">
        <f t="shared" si="8"/>
        <v>1</v>
      </c>
      <c r="AN47" s="182"/>
      <c r="AO47" s="356">
        <f t="shared" si="9"/>
        <v>0</v>
      </c>
      <c r="AP47" s="42">
        <f t="shared" si="10"/>
        <v>0</v>
      </c>
    </row>
    <row r="48" spans="1:42" s="49" customFormat="1" ht="215.25" customHeight="1" x14ac:dyDescent="0.25">
      <c r="A48" s="72" t="s">
        <v>451</v>
      </c>
      <c r="B48" s="1089" t="s">
        <v>84</v>
      </c>
      <c r="C48" s="1090"/>
      <c r="D48" s="370" t="s">
        <v>1181</v>
      </c>
      <c r="E48" s="427" t="s">
        <v>450</v>
      </c>
      <c r="F48" s="1164" t="s">
        <v>1182</v>
      </c>
      <c r="G48" s="1165"/>
      <c r="H48" s="1168" t="str">
        <f>+Hoja1!H59</f>
        <v xml:space="preserve">PRESTAR SERVICIOS PROFESIONALES A LA SUBDIRECCIÓN DE INFRAESTRUCTURA CULTURAL PARA APOYAR TECNICAMENTE LOS PROYECTOS DE INFRAESTRUCTURA, ESPECÍFICAMENTE EN LO RELACIONADO CON LOS DISEÑOS ESTRUCTURALES. </v>
      </c>
      <c r="I48" s="1169"/>
      <c r="J48" s="1170"/>
      <c r="K48" s="284">
        <f>+Hoja1!X59</f>
        <v>43922</v>
      </c>
      <c r="L48" s="284">
        <f>+Hoja1!AC59</f>
        <v>44162</v>
      </c>
      <c r="M48" s="285"/>
      <c r="N48" s="273">
        <f>+Hoja1!F59</f>
        <v>26730560</v>
      </c>
      <c r="O48" s="273"/>
      <c r="P48" s="803" t="s">
        <v>107</v>
      </c>
      <c r="Q48" s="804"/>
      <c r="R48" s="805"/>
      <c r="S48" s="93" t="s">
        <v>151</v>
      </c>
      <c r="T48" s="80" t="s">
        <v>58</v>
      </c>
      <c r="U48" s="294">
        <v>1</v>
      </c>
      <c r="V48" s="399">
        <v>1</v>
      </c>
      <c r="W48" s="399"/>
      <c r="X48" s="400">
        <f t="shared" si="0"/>
        <v>0</v>
      </c>
      <c r="Y48" s="42">
        <f t="shared" si="1"/>
        <v>0</v>
      </c>
      <c r="AA48" s="182"/>
      <c r="AB48" s="182"/>
      <c r="AC48" s="356" t="e">
        <f t="shared" si="2"/>
        <v>#DIV/0!</v>
      </c>
      <c r="AD48" s="42" t="e">
        <f t="shared" si="3"/>
        <v>#DIV/0!</v>
      </c>
      <c r="AE48" s="182"/>
      <c r="AF48" s="182"/>
      <c r="AG48" s="356" t="e">
        <f t="shared" si="4"/>
        <v>#DIV/0!</v>
      </c>
      <c r="AH48" s="42" t="e">
        <f t="shared" si="5"/>
        <v>#DIV/0!</v>
      </c>
      <c r="AI48" s="182"/>
      <c r="AJ48" s="182"/>
      <c r="AK48" s="356" t="e">
        <f t="shared" si="6"/>
        <v>#DIV/0!</v>
      </c>
      <c r="AL48" s="42" t="e">
        <f t="shared" si="7"/>
        <v>#DIV/0!</v>
      </c>
      <c r="AM48" s="374">
        <f t="shared" si="8"/>
        <v>1</v>
      </c>
      <c r="AN48" s="182"/>
      <c r="AO48" s="356">
        <f t="shared" si="9"/>
        <v>0</v>
      </c>
      <c r="AP48" s="42">
        <f t="shared" si="10"/>
        <v>0</v>
      </c>
    </row>
    <row r="49" spans="1:42" s="49" customFormat="1" ht="215.25" customHeight="1" x14ac:dyDescent="0.25">
      <c r="A49" s="72" t="s">
        <v>451</v>
      </c>
      <c r="B49" s="1089" t="s">
        <v>84</v>
      </c>
      <c r="C49" s="1090"/>
      <c r="D49" s="370" t="s">
        <v>1181</v>
      </c>
      <c r="E49" s="427" t="s">
        <v>450</v>
      </c>
      <c r="F49" s="1164" t="s">
        <v>1182</v>
      </c>
      <c r="G49" s="1165"/>
      <c r="H49" s="1168" t="str">
        <f>+Hoja1!H60</f>
        <v>PRESTAR LOS SERVICIOS PROFESIONALES PARA APOYAR LA GESTIÓN ADMINISTRATIVA, FINANCIERA Y PRESUPUESTAL DE LOS PROYECTOS ASOCIADOS A LA DACP.</v>
      </c>
      <c r="I49" s="1169"/>
      <c r="J49" s="1170"/>
      <c r="K49" s="284">
        <f>+Hoja1!X60</f>
        <v>43952</v>
      </c>
      <c r="L49" s="284">
        <f>+Hoja1!AC60</f>
        <v>44192</v>
      </c>
      <c r="M49" s="285"/>
      <c r="N49" s="273">
        <f>+Hoja1!F60</f>
        <v>27492760</v>
      </c>
      <c r="O49" s="273"/>
      <c r="P49" s="803" t="s">
        <v>107</v>
      </c>
      <c r="Q49" s="804"/>
      <c r="R49" s="805"/>
      <c r="S49" s="93" t="s">
        <v>151</v>
      </c>
      <c r="T49" s="80" t="s">
        <v>58</v>
      </c>
      <c r="U49" s="294">
        <v>1</v>
      </c>
      <c r="V49" s="399">
        <v>1</v>
      </c>
      <c r="W49" s="399"/>
      <c r="X49" s="400">
        <f t="shared" si="0"/>
        <v>0</v>
      </c>
      <c r="Y49" s="42">
        <f t="shared" si="1"/>
        <v>0</v>
      </c>
      <c r="AA49" s="182"/>
      <c r="AB49" s="182"/>
      <c r="AC49" s="356" t="e">
        <f t="shared" si="2"/>
        <v>#DIV/0!</v>
      </c>
      <c r="AD49" s="42" t="e">
        <f t="shared" si="3"/>
        <v>#DIV/0!</v>
      </c>
      <c r="AE49" s="182"/>
      <c r="AF49" s="182"/>
      <c r="AG49" s="356" t="e">
        <f t="shared" si="4"/>
        <v>#DIV/0!</v>
      </c>
      <c r="AH49" s="42" t="e">
        <f t="shared" si="5"/>
        <v>#DIV/0!</v>
      </c>
      <c r="AI49" s="182"/>
      <c r="AJ49" s="182"/>
      <c r="AK49" s="356" t="e">
        <f t="shared" si="6"/>
        <v>#DIV/0!</v>
      </c>
      <c r="AL49" s="42" t="e">
        <f t="shared" si="7"/>
        <v>#DIV/0!</v>
      </c>
      <c r="AM49" s="374">
        <f t="shared" si="8"/>
        <v>1</v>
      </c>
      <c r="AN49" s="182"/>
      <c r="AO49" s="356">
        <f t="shared" si="9"/>
        <v>0</v>
      </c>
      <c r="AP49" s="42">
        <f t="shared" si="10"/>
        <v>0</v>
      </c>
    </row>
    <row r="50" spans="1:42" s="49" customFormat="1" ht="215.25" customHeight="1" x14ac:dyDescent="0.25">
      <c r="A50" s="72" t="s">
        <v>451</v>
      </c>
      <c r="B50" s="1089" t="s">
        <v>84</v>
      </c>
      <c r="C50" s="1090"/>
      <c r="D50" s="370" t="s">
        <v>1181</v>
      </c>
      <c r="E50" s="427" t="s">
        <v>450</v>
      </c>
      <c r="F50" s="1164" t="s">
        <v>1182</v>
      </c>
      <c r="G50" s="1165"/>
      <c r="H50" s="1168" t="str">
        <f>+Hoja1!H62</f>
        <v>PRESTAR SERVICIOS PROFESIONALES A LA SUBDIRECCIÓN DE INFRAESTRUCTURA CULTURAL PARA APOYAR LA GESTIÓN FINANCIERA Y PRESUPUESTAL PARA LA EJECUCIÓN DEL PROYECTO CENTRO FELICIDAD -CEFE- CHAPINERO.</v>
      </c>
      <c r="I50" s="1169"/>
      <c r="J50" s="1170"/>
      <c r="K50" s="284">
        <f>+Hoja1!X62</f>
        <v>43878</v>
      </c>
      <c r="L50" s="284">
        <f>+Hoja1!AC62</f>
        <v>44178</v>
      </c>
      <c r="M50" s="285"/>
      <c r="N50" s="273">
        <f>+Hoja1!F62</f>
        <v>72384795</v>
      </c>
      <c r="O50" s="273"/>
      <c r="P50" s="803" t="s">
        <v>107</v>
      </c>
      <c r="Q50" s="804"/>
      <c r="R50" s="805"/>
      <c r="S50" s="93" t="s">
        <v>151</v>
      </c>
      <c r="T50" s="80" t="s">
        <v>58</v>
      </c>
      <c r="U50" s="294">
        <v>1</v>
      </c>
      <c r="V50" s="399">
        <v>1</v>
      </c>
      <c r="W50" s="399"/>
      <c r="X50" s="400">
        <f t="shared" si="0"/>
        <v>0</v>
      </c>
      <c r="Y50" s="42">
        <f t="shared" si="1"/>
        <v>0</v>
      </c>
      <c r="AA50" s="182"/>
      <c r="AB50" s="182"/>
      <c r="AC50" s="356" t="e">
        <f t="shared" si="2"/>
        <v>#DIV/0!</v>
      </c>
      <c r="AD50" s="42" t="e">
        <f t="shared" si="3"/>
        <v>#DIV/0!</v>
      </c>
      <c r="AE50" s="182"/>
      <c r="AF50" s="182"/>
      <c r="AG50" s="356" t="e">
        <f t="shared" si="4"/>
        <v>#DIV/0!</v>
      </c>
      <c r="AH50" s="42" t="e">
        <f t="shared" si="5"/>
        <v>#DIV/0!</v>
      </c>
      <c r="AI50" s="182"/>
      <c r="AJ50" s="182"/>
      <c r="AK50" s="356" t="e">
        <f t="shared" si="6"/>
        <v>#DIV/0!</v>
      </c>
      <c r="AL50" s="42" t="e">
        <f t="shared" si="7"/>
        <v>#DIV/0!</v>
      </c>
      <c r="AM50" s="374">
        <f t="shared" si="8"/>
        <v>1</v>
      </c>
      <c r="AN50" s="182"/>
      <c r="AO50" s="356">
        <f t="shared" si="9"/>
        <v>0</v>
      </c>
      <c r="AP50" s="42">
        <f t="shared" si="10"/>
        <v>0</v>
      </c>
    </row>
    <row r="51" spans="1:42" s="49" customFormat="1" ht="215.25" customHeight="1" x14ac:dyDescent="0.25">
      <c r="A51" s="72" t="s">
        <v>451</v>
      </c>
      <c r="B51" s="1089" t="s">
        <v>84</v>
      </c>
      <c r="C51" s="1090"/>
      <c r="D51" s="370" t="s">
        <v>1181</v>
      </c>
      <c r="E51" s="427" t="s">
        <v>450</v>
      </c>
      <c r="F51" s="1164" t="s">
        <v>1182</v>
      </c>
      <c r="G51" s="1165"/>
      <c r="H51" s="1168" t="str">
        <f>+Hoja1!H63</f>
        <v>Puesta en funcionamiento CEFE Chapinero</v>
      </c>
      <c r="I51" s="1169"/>
      <c r="J51" s="1170"/>
      <c r="K51" s="284">
        <f>+Hoja1!X63</f>
        <v>44061</v>
      </c>
      <c r="L51" s="284" t="s">
        <v>272</v>
      </c>
      <c r="M51" s="285"/>
      <c r="N51" s="273">
        <f>+Hoja1!F63</f>
        <v>173164546</v>
      </c>
      <c r="O51" s="273"/>
      <c r="P51" s="803" t="s">
        <v>107</v>
      </c>
      <c r="Q51" s="804"/>
      <c r="R51" s="805"/>
      <c r="S51" s="93" t="s">
        <v>151</v>
      </c>
      <c r="T51" s="80" t="s">
        <v>58</v>
      </c>
      <c r="U51" s="294">
        <v>1</v>
      </c>
      <c r="V51" s="399">
        <v>1</v>
      </c>
      <c r="W51" s="399"/>
      <c r="X51" s="400">
        <f t="shared" si="0"/>
        <v>0</v>
      </c>
      <c r="Y51" s="42">
        <f t="shared" si="1"/>
        <v>0</v>
      </c>
      <c r="AA51" s="182"/>
      <c r="AB51" s="182"/>
      <c r="AC51" s="356" t="e">
        <f t="shared" si="2"/>
        <v>#DIV/0!</v>
      </c>
      <c r="AD51" s="42" t="e">
        <f t="shared" si="3"/>
        <v>#DIV/0!</v>
      </c>
      <c r="AE51" s="182"/>
      <c r="AF51" s="182"/>
      <c r="AG51" s="356" t="e">
        <f t="shared" si="4"/>
        <v>#DIV/0!</v>
      </c>
      <c r="AH51" s="42" t="e">
        <f t="shared" si="5"/>
        <v>#DIV/0!</v>
      </c>
      <c r="AI51" s="182"/>
      <c r="AJ51" s="182"/>
      <c r="AK51" s="356" t="e">
        <f t="shared" si="6"/>
        <v>#DIV/0!</v>
      </c>
      <c r="AL51" s="42" t="e">
        <f t="shared" si="7"/>
        <v>#DIV/0!</v>
      </c>
      <c r="AM51" s="374">
        <f t="shared" si="8"/>
        <v>1</v>
      </c>
      <c r="AN51" s="182"/>
      <c r="AO51" s="356">
        <f t="shared" si="9"/>
        <v>0</v>
      </c>
      <c r="AP51" s="42">
        <f t="shared" si="10"/>
        <v>0</v>
      </c>
    </row>
    <row r="52" spans="1:42" s="49" customFormat="1" ht="215.25" customHeight="1" x14ac:dyDescent="0.25">
      <c r="A52" s="72" t="s">
        <v>451</v>
      </c>
      <c r="B52" s="1089" t="s">
        <v>84</v>
      </c>
      <c r="C52" s="1090"/>
      <c r="D52" s="370" t="s">
        <v>1181</v>
      </c>
      <c r="E52" s="427" t="s">
        <v>450</v>
      </c>
      <c r="F52" s="1164" t="s">
        <v>1182</v>
      </c>
      <c r="G52" s="1165"/>
      <c r="H52" s="1168" t="str">
        <f>+Hoja1!H64</f>
        <v>SUSPENSIÓN PREVENTIVA</v>
      </c>
      <c r="I52" s="1169"/>
      <c r="J52" s="1170"/>
      <c r="K52" s="284">
        <f>+Hoja1!X64</f>
        <v>44013</v>
      </c>
      <c r="L52" s="284" t="s">
        <v>272</v>
      </c>
      <c r="M52" s="285"/>
      <c r="N52" s="273">
        <f>+Hoja1!F64</f>
        <v>2700000000</v>
      </c>
      <c r="O52" s="273"/>
      <c r="P52" s="803" t="s">
        <v>107</v>
      </c>
      <c r="Q52" s="804"/>
      <c r="R52" s="805"/>
      <c r="S52" s="93" t="s">
        <v>151</v>
      </c>
      <c r="T52" s="80" t="s">
        <v>58</v>
      </c>
      <c r="U52" s="294">
        <v>1</v>
      </c>
      <c r="V52" s="399">
        <v>1</v>
      </c>
      <c r="W52" s="399"/>
      <c r="X52" s="400">
        <f t="shared" si="0"/>
        <v>0</v>
      </c>
      <c r="Y52" s="42">
        <f t="shared" si="1"/>
        <v>0</v>
      </c>
      <c r="AA52" s="182"/>
      <c r="AB52" s="182"/>
      <c r="AC52" s="356" t="e">
        <f t="shared" si="2"/>
        <v>#DIV/0!</v>
      </c>
      <c r="AD52" s="42" t="e">
        <f t="shared" si="3"/>
        <v>#DIV/0!</v>
      </c>
      <c r="AE52" s="182"/>
      <c r="AF52" s="182"/>
      <c r="AG52" s="356" t="e">
        <f t="shared" si="4"/>
        <v>#DIV/0!</v>
      </c>
      <c r="AH52" s="42" t="e">
        <f t="shared" si="5"/>
        <v>#DIV/0!</v>
      </c>
      <c r="AI52" s="182"/>
      <c r="AJ52" s="182"/>
      <c r="AK52" s="356" t="e">
        <f t="shared" si="6"/>
        <v>#DIV/0!</v>
      </c>
      <c r="AL52" s="42" t="e">
        <f t="shared" si="7"/>
        <v>#DIV/0!</v>
      </c>
      <c r="AM52" s="374">
        <f t="shared" si="8"/>
        <v>1</v>
      </c>
      <c r="AN52" s="182"/>
      <c r="AO52" s="356">
        <f t="shared" si="9"/>
        <v>0</v>
      </c>
      <c r="AP52" s="42">
        <f t="shared" si="10"/>
        <v>0</v>
      </c>
    </row>
    <row r="53" spans="1:42" s="49" customFormat="1" ht="215.25" customHeight="1" x14ac:dyDescent="0.25">
      <c r="A53" s="72" t="s">
        <v>451</v>
      </c>
      <c r="B53" s="1089" t="s">
        <v>84</v>
      </c>
      <c r="C53" s="1090"/>
      <c r="D53" s="370" t="s">
        <v>1181</v>
      </c>
      <c r="E53" s="427" t="s">
        <v>450</v>
      </c>
      <c r="F53" s="1164" t="s">
        <v>1182</v>
      </c>
      <c r="G53" s="1165"/>
      <c r="H53" s="1168" t="str">
        <f>+Hoja1!H65</f>
        <v>Gastos notariales correspondientes a la Escritura Pública número 112, respecto de la cesión a titulo gratuito realizada entre el IDU y la SCRD con relación a los predios de las Pilonas de Ciudad Bolivar</v>
      </c>
      <c r="I53" s="1169"/>
      <c r="J53" s="1170"/>
      <c r="K53" s="284">
        <f>+Hoja1!X65</f>
        <v>43850</v>
      </c>
      <c r="L53" s="284" t="s">
        <v>272</v>
      </c>
      <c r="M53" s="285"/>
      <c r="N53" s="273">
        <f>+Hoja1!F65</f>
        <v>351431</v>
      </c>
      <c r="O53" s="273"/>
      <c r="P53" s="803" t="s">
        <v>107</v>
      </c>
      <c r="Q53" s="804"/>
      <c r="R53" s="805"/>
      <c r="S53" s="93" t="s">
        <v>151</v>
      </c>
      <c r="T53" s="80" t="s">
        <v>58</v>
      </c>
      <c r="U53" s="294">
        <v>1</v>
      </c>
      <c r="V53" s="399">
        <v>1</v>
      </c>
      <c r="W53" s="399"/>
      <c r="X53" s="400">
        <f t="shared" si="0"/>
        <v>0</v>
      </c>
      <c r="Y53" s="42">
        <f t="shared" si="1"/>
        <v>0</v>
      </c>
      <c r="AA53" s="182"/>
      <c r="AB53" s="182"/>
      <c r="AC53" s="356" t="e">
        <f t="shared" si="2"/>
        <v>#DIV/0!</v>
      </c>
      <c r="AD53" s="42" t="e">
        <f t="shared" si="3"/>
        <v>#DIV/0!</v>
      </c>
      <c r="AE53" s="182"/>
      <c r="AF53" s="182"/>
      <c r="AG53" s="356" t="e">
        <f t="shared" si="4"/>
        <v>#DIV/0!</v>
      </c>
      <c r="AH53" s="42" t="e">
        <f t="shared" si="5"/>
        <v>#DIV/0!</v>
      </c>
      <c r="AI53" s="182"/>
      <c r="AJ53" s="182"/>
      <c r="AK53" s="356" t="e">
        <f t="shared" si="6"/>
        <v>#DIV/0!</v>
      </c>
      <c r="AL53" s="42" t="e">
        <f t="shared" si="7"/>
        <v>#DIV/0!</v>
      </c>
      <c r="AM53" s="374">
        <f t="shared" si="8"/>
        <v>1</v>
      </c>
      <c r="AN53" s="182"/>
      <c r="AO53" s="356">
        <f t="shared" si="9"/>
        <v>0</v>
      </c>
      <c r="AP53" s="42">
        <f t="shared" si="10"/>
        <v>0</v>
      </c>
    </row>
    <row r="54" spans="1:42" s="49" customFormat="1" ht="215.25" customHeight="1" x14ac:dyDescent="0.25">
      <c r="A54" s="72" t="s">
        <v>451</v>
      </c>
      <c r="B54" s="1089" t="s">
        <v>84</v>
      </c>
      <c r="C54" s="1090"/>
      <c r="D54" s="370" t="str">
        <f>+Hoja1!D116</f>
        <v>Fortalecimiento de la Infraestructura Cultural</v>
      </c>
      <c r="E54" s="427" t="s">
        <v>450</v>
      </c>
      <c r="F54" s="1164" t="s">
        <v>1545</v>
      </c>
      <c r="G54" s="1165"/>
      <c r="H54" s="1168" t="str">
        <f>+Hoja1!H116</f>
        <v>APOYAR LA VERIFICACIÓN DE LOS ASPECTOS TÉCNICOS DE SONIDO, ACÚSTICA, VIDEO, MECÁNICA TEATRAL Y VESTIMENTA TEATRAL DE LOS PROYECTOS DE INFRAESTRUCTURA</v>
      </c>
      <c r="I54" s="1169"/>
      <c r="J54" s="1170"/>
      <c r="K54" s="284">
        <f>+Hoja1!X116</f>
        <v>43937</v>
      </c>
      <c r="L54" s="284">
        <f>+Hoja1!AC116</f>
        <v>44177</v>
      </c>
      <c r="M54" s="285"/>
      <c r="N54" s="273">
        <f>+Hoja1!F116</f>
        <v>33413200</v>
      </c>
      <c r="O54" s="273"/>
      <c r="P54" s="803" t="s">
        <v>107</v>
      </c>
      <c r="Q54" s="804"/>
      <c r="R54" s="805"/>
      <c r="S54" s="93" t="s">
        <v>151</v>
      </c>
      <c r="T54" s="80" t="s">
        <v>58</v>
      </c>
      <c r="U54" s="294">
        <v>1</v>
      </c>
      <c r="V54" s="399">
        <v>1</v>
      </c>
      <c r="W54" s="399"/>
      <c r="X54" s="400">
        <f t="shared" si="0"/>
        <v>0</v>
      </c>
      <c r="Y54" s="42">
        <f t="shared" si="1"/>
        <v>0</v>
      </c>
      <c r="AA54" s="182"/>
      <c r="AB54" s="182"/>
      <c r="AC54" s="356" t="e">
        <f t="shared" si="2"/>
        <v>#DIV/0!</v>
      </c>
      <c r="AD54" s="42" t="e">
        <f t="shared" si="3"/>
        <v>#DIV/0!</v>
      </c>
      <c r="AE54" s="182"/>
      <c r="AF54" s="182"/>
      <c r="AG54" s="356" t="e">
        <f t="shared" si="4"/>
        <v>#DIV/0!</v>
      </c>
      <c r="AH54" s="42" t="e">
        <f t="shared" si="5"/>
        <v>#DIV/0!</v>
      </c>
      <c r="AI54" s="182"/>
      <c r="AJ54" s="182"/>
      <c r="AK54" s="356" t="e">
        <f t="shared" si="6"/>
        <v>#DIV/0!</v>
      </c>
      <c r="AL54" s="42" t="e">
        <f t="shared" si="7"/>
        <v>#DIV/0!</v>
      </c>
      <c r="AM54" s="374">
        <f t="shared" si="8"/>
        <v>1</v>
      </c>
      <c r="AN54" s="182"/>
      <c r="AO54" s="356">
        <f t="shared" si="9"/>
        <v>0</v>
      </c>
      <c r="AP54" s="42">
        <f t="shared" si="10"/>
        <v>0</v>
      </c>
    </row>
    <row r="55" spans="1:42" s="49" customFormat="1" ht="215.25" customHeight="1" x14ac:dyDescent="0.25">
      <c r="A55" s="72" t="s">
        <v>451</v>
      </c>
      <c r="B55" s="1089" t="s">
        <v>84</v>
      </c>
      <c r="C55" s="1090"/>
      <c r="D55" s="214" t="str">
        <f>+Hoja1!D117</f>
        <v>Fortalecimiento de la Infraestructura Cultural</v>
      </c>
      <c r="E55" s="427" t="s">
        <v>450</v>
      </c>
      <c r="F55" s="1082" t="s">
        <v>1545</v>
      </c>
      <c r="G55" s="1083"/>
      <c r="H55" s="1074" t="str">
        <f>+Hoja1!H117</f>
        <v xml:space="preserve">APOYAR TECNICAMENTE LOS PROYECTOS DE INFRAESTRUCTURA EN EL COMPONENTE ELÉCTRICO Y DE ILUMINACIÓN. </v>
      </c>
      <c r="I55" s="1075"/>
      <c r="J55" s="1076"/>
      <c r="K55" s="284">
        <f>+Hoja1!X117</f>
        <v>43922</v>
      </c>
      <c r="L55" s="284">
        <f>+Hoja1!AC117</f>
        <v>44162</v>
      </c>
      <c r="M55" s="285"/>
      <c r="N55" s="286">
        <f>+Hoja1!F117</f>
        <v>6682640</v>
      </c>
      <c r="O55" s="286"/>
      <c r="P55" s="803" t="s">
        <v>107</v>
      </c>
      <c r="Q55" s="804"/>
      <c r="R55" s="805"/>
      <c r="S55" s="93" t="s">
        <v>151</v>
      </c>
      <c r="T55" s="80" t="s">
        <v>58</v>
      </c>
      <c r="U55" s="294">
        <v>1</v>
      </c>
      <c r="V55" s="399">
        <v>1</v>
      </c>
      <c r="W55" s="399"/>
      <c r="X55" s="400">
        <f t="shared" si="0"/>
        <v>0</v>
      </c>
      <c r="Y55" s="42">
        <f t="shared" si="1"/>
        <v>0</v>
      </c>
      <c r="AA55" s="182"/>
      <c r="AB55" s="182"/>
      <c r="AC55" s="356" t="e">
        <f t="shared" si="2"/>
        <v>#DIV/0!</v>
      </c>
      <c r="AD55" s="42" t="e">
        <f t="shared" si="3"/>
        <v>#DIV/0!</v>
      </c>
      <c r="AE55" s="182"/>
      <c r="AF55" s="182"/>
      <c r="AG55" s="356" t="e">
        <f t="shared" si="4"/>
        <v>#DIV/0!</v>
      </c>
      <c r="AH55" s="42" t="e">
        <f t="shared" si="5"/>
        <v>#DIV/0!</v>
      </c>
      <c r="AI55" s="182"/>
      <c r="AJ55" s="182"/>
      <c r="AK55" s="356" t="e">
        <f t="shared" si="6"/>
        <v>#DIV/0!</v>
      </c>
      <c r="AL55" s="42" t="e">
        <f t="shared" si="7"/>
        <v>#DIV/0!</v>
      </c>
      <c r="AM55" s="374">
        <f t="shared" si="8"/>
        <v>1</v>
      </c>
      <c r="AN55" s="182"/>
      <c r="AO55" s="356">
        <f t="shared" si="9"/>
        <v>0</v>
      </c>
      <c r="AP55" s="42">
        <f t="shared" si="10"/>
        <v>0</v>
      </c>
    </row>
    <row r="56" spans="1:42" s="49" customFormat="1" ht="215.25" customHeight="1" x14ac:dyDescent="0.25">
      <c r="A56" s="72" t="s">
        <v>451</v>
      </c>
      <c r="B56" s="1089" t="s">
        <v>84</v>
      </c>
      <c r="C56" s="1090"/>
      <c r="D56" s="214" t="str">
        <f>+Hoja1!D118</f>
        <v>Fortalecimiento de la Infraestructura Cultural</v>
      </c>
      <c r="E56" s="427" t="s">
        <v>450</v>
      </c>
      <c r="F56" s="1082" t="s">
        <v>1545</v>
      </c>
      <c r="G56" s="1083"/>
      <c r="H56" s="1074" t="str">
        <f>+Hoja1!H118</f>
        <v>Adición y prórroga contrato No. 120 de 2019 suscrito con YUCELLY NATHALY ASCENCIO GONZALEZ</v>
      </c>
      <c r="I56" s="1075"/>
      <c r="J56" s="1076"/>
      <c r="K56" s="284">
        <f>+Hoja1!X118</f>
        <v>43861</v>
      </c>
      <c r="L56" s="284" t="e">
        <f>+Hoja1!AC118</f>
        <v>#VALUE!</v>
      </c>
      <c r="M56" s="285"/>
      <c r="N56" s="286">
        <f>+Hoja1!F118</f>
        <v>13386000</v>
      </c>
      <c r="O56" s="286"/>
      <c r="P56" s="803" t="s">
        <v>107</v>
      </c>
      <c r="Q56" s="804"/>
      <c r="R56" s="805"/>
      <c r="S56" s="93" t="s">
        <v>151</v>
      </c>
      <c r="T56" s="80" t="s">
        <v>58</v>
      </c>
      <c r="U56" s="294">
        <v>1</v>
      </c>
      <c r="V56" s="399">
        <v>1</v>
      </c>
      <c r="W56" s="399"/>
      <c r="X56" s="400">
        <f t="shared" si="0"/>
        <v>0</v>
      </c>
      <c r="Y56" s="42">
        <f t="shared" si="1"/>
        <v>0</v>
      </c>
      <c r="AA56" s="182"/>
      <c r="AB56" s="182"/>
      <c r="AC56" s="356" t="e">
        <f t="shared" si="2"/>
        <v>#DIV/0!</v>
      </c>
      <c r="AD56" s="42" t="e">
        <f t="shared" si="3"/>
        <v>#DIV/0!</v>
      </c>
      <c r="AE56" s="182"/>
      <c r="AF56" s="182"/>
      <c r="AG56" s="356" t="e">
        <f t="shared" si="4"/>
        <v>#DIV/0!</v>
      </c>
      <c r="AH56" s="42" t="e">
        <f t="shared" si="5"/>
        <v>#DIV/0!</v>
      </c>
      <c r="AI56" s="182"/>
      <c r="AJ56" s="182"/>
      <c r="AK56" s="356" t="e">
        <f t="shared" si="6"/>
        <v>#DIV/0!</v>
      </c>
      <c r="AL56" s="42" t="e">
        <f t="shared" si="7"/>
        <v>#DIV/0!</v>
      </c>
      <c r="AM56" s="374">
        <f t="shared" si="8"/>
        <v>1</v>
      </c>
      <c r="AN56" s="182"/>
      <c r="AO56" s="356">
        <f t="shared" si="9"/>
        <v>0</v>
      </c>
      <c r="AP56" s="42">
        <f t="shared" si="10"/>
        <v>0</v>
      </c>
    </row>
    <row r="57" spans="1:42" s="49" customFormat="1" ht="215.25" customHeight="1" x14ac:dyDescent="0.25">
      <c r="A57" s="72" t="s">
        <v>451</v>
      </c>
      <c r="B57" s="1089" t="s">
        <v>84</v>
      </c>
      <c r="C57" s="1090"/>
      <c r="D57" s="214" t="str">
        <f>+Hoja1!D119</f>
        <v>Fortalecimiento de la Infraestructura Cultural</v>
      </c>
      <c r="E57" s="427" t="s">
        <v>450</v>
      </c>
      <c r="F57" s="1082" t="s">
        <v>1545</v>
      </c>
      <c r="G57" s="1083"/>
      <c r="H57" s="1074" t="str">
        <f>+Hoja1!H119</f>
        <v xml:space="preserve">Prestar lso servicos para el acompañamiento y seguimiento a la ejecución de las obras para la construcción de infraestructura cultural.	</v>
      </c>
      <c r="I57" s="1075"/>
      <c r="J57" s="1076"/>
      <c r="K57" s="284">
        <f>+Hoja1!X119</f>
        <v>43879</v>
      </c>
      <c r="L57" s="284">
        <f>+Hoja1!AC119</f>
        <v>44179</v>
      </c>
      <c r="M57" s="285"/>
      <c r="N57" s="286">
        <f>+Hoja1!F119</f>
        <v>77734375</v>
      </c>
      <c r="O57" s="286"/>
      <c r="P57" s="803" t="s">
        <v>107</v>
      </c>
      <c r="Q57" s="804"/>
      <c r="R57" s="805"/>
      <c r="S57" s="93" t="s">
        <v>151</v>
      </c>
      <c r="T57" s="80" t="s">
        <v>58</v>
      </c>
      <c r="U57" s="294">
        <v>1</v>
      </c>
      <c r="V57" s="399">
        <v>1</v>
      </c>
      <c r="W57" s="399"/>
      <c r="X57" s="400">
        <f t="shared" si="0"/>
        <v>0</v>
      </c>
      <c r="Y57" s="42">
        <f t="shared" si="1"/>
        <v>0</v>
      </c>
      <c r="AA57" s="182"/>
      <c r="AB57" s="182"/>
      <c r="AC57" s="356" t="e">
        <f t="shared" si="2"/>
        <v>#DIV/0!</v>
      </c>
      <c r="AD57" s="42" t="e">
        <f t="shared" si="3"/>
        <v>#DIV/0!</v>
      </c>
      <c r="AE57" s="182"/>
      <c r="AF57" s="182"/>
      <c r="AG57" s="356" t="e">
        <f t="shared" si="4"/>
        <v>#DIV/0!</v>
      </c>
      <c r="AH57" s="42" t="e">
        <f t="shared" si="5"/>
        <v>#DIV/0!</v>
      </c>
      <c r="AI57" s="182"/>
      <c r="AJ57" s="182"/>
      <c r="AK57" s="356" t="e">
        <f t="shared" si="6"/>
        <v>#DIV/0!</v>
      </c>
      <c r="AL57" s="42" t="e">
        <f t="shared" si="7"/>
        <v>#DIV/0!</v>
      </c>
      <c r="AM57" s="374">
        <f t="shared" si="8"/>
        <v>1</v>
      </c>
      <c r="AN57" s="182"/>
      <c r="AO57" s="356">
        <f t="shared" si="9"/>
        <v>0</v>
      </c>
      <c r="AP57" s="42">
        <f t="shared" si="10"/>
        <v>0</v>
      </c>
    </row>
    <row r="58" spans="1:42" s="49" customFormat="1" ht="215.25" customHeight="1" x14ac:dyDescent="0.25">
      <c r="A58" s="72" t="s">
        <v>451</v>
      </c>
      <c r="B58" s="1089" t="s">
        <v>84</v>
      </c>
      <c r="C58" s="1090"/>
      <c r="D58" s="214" t="str">
        <f>+Hoja1!D120</f>
        <v>Fortalecimiento de la Infraestructura Cultural</v>
      </c>
      <c r="E58" s="427" t="s">
        <v>450</v>
      </c>
      <c r="F58" s="1082" t="s">
        <v>1545</v>
      </c>
      <c r="G58" s="1083"/>
      <c r="H58" s="1074" t="str">
        <f>+Hoja1!H120</f>
        <v xml:space="preserve">Prestar lso servicos para el acompañamiento y seguimiento a la ejecución de las obras para la construcción de infraestructura cultural.	</v>
      </c>
      <c r="I58" s="1075"/>
      <c r="J58" s="1076"/>
      <c r="K58" s="284">
        <f>+Hoja1!X120</f>
        <v>43892</v>
      </c>
      <c r="L58" s="284">
        <f>+Hoja1!AC120</f>
        <v>44192</v>
      </c>
      <c r="M58" s="285"/>
      <c r="N58" s="286">
        <f>+Hoja1!F120</f>
        <v>15143060</v>
      </c>
      <c r="O58" s="286"/>
      <c r="P58" s="803" t="s">
        <v>107</v>
      </c>
      <c r="Q58" s="804"/>
      <c r="R58" s="805"/>
      <c r="S58" s="93" t="s">
        <v>151</v>
      </c>
      <c r="T58" s="80" t="s">
        <v>58</v>
      </c>
      <c r="U58" s="294">
        <v>1</v>
      </c>
      <c r="V58" s="399">
        <v>1</v>
      </c>
      <c r="W58" s="399"/>
      <c r="X58" s="400">
        <f t="shared" si="0"/>
        <v>0</v>
      </c>
      <c r="Y58" s="42">
        <f t="shared" si="1"/>
        <v>0</v>
      </c>
      <c r="AA58" s="182"/>
      <c r="AB58" s="182"/>
      <c r="AC58" s="356" t="e">
        <f t="shared" si="2"/>
        <v>#DIV/0!</v>
      </c>
      <c r="AD58" s="42" t="e">
        <f t="shared" si="3"/>
        <v>#DIV/0!</v>
      </c>
      <c r="AE58" s="182"/>
      <c r="AF58" s="182"/>
      <c r="AG58" s="356" t="e">
        <f t="shared" si="4"/>
        <v>#DIV/0!</v>
      </c>
      <c r="AH58" s="42" t="e">
        <f t="shared" si="5"/>
        <v>#DIV/0!</v>
      </c>
      <c r="AI58" s="182"/>
      <c r="AJ58" s="182"/>
      <c r="AK58" s="356" t="e">
        <f t="shared" si="6"/>
        <v>#DIV/0!</v>
      </c>
      <c r="AL58" s="42" t="e">
        <f t="shared" si="7"/>
        <v>#DIV/0!</v>
      </c>
      <c r="AM58" s="374">
        <f t="shared" si="8"/>
        <v>1</v>
      </c>
      <c r="AN58" s="182"/>
      <c r="AO58" s="356">
        <f t="shared" si="9"/>
        <v>0</v>
      </c>
      <c r="AP58" s="42">
        <f t="shared" si="10"/>
        <v>0</v>
      </c>
    </row>
    <row r="59" spans="1:42" s="49" customFormat="1" ht="215.25" customHeight="1" x14ac:dyDescent="0.25">
      <c r="A59" s="72" t="s">
        <v>451</v>
      </c>
      <c r="B59" s="1089" t="s">
        <v>84</v>
      </c>
      <c r="C59" s="1090"/>
      <c r="D59" s="214" t="str">
        <f>+Hoja1!D121</f>
        <v>Fortalecimiento de la Infraestructura Cultural</v>
      </c>
      <c r="E59" s="427" t="s">
        <v>450</v>
      </c>
      <c r="F59" s="1082" t="s">
        <v>1545</v>
      </c>
      <c r="G59" s="1083"/>
      <c r="H59" s="1074" t="str">
        <f>+Hoja1!H121</f>
        <v xml:space="preserve">PRESTAR SERVICIOS PROFESIONALES A LA SUBDIRECCIÓN DE INFRAESTRUCTURA CULTURAL PARA APOYAR TECNICAMENTE LOS PROYECTOS DE INFRAESTRUCTURA, ESPECÍFICAMENTE EN LO RELACIONADO CON LOS DISEÑOS ESTRUCTURALES. </v>
      </c>
      <c r="I59" s="1075"/>
      <c r="J59" s="1076"/>
      <c r="K59" s="284">
        <f>+Hoja1!X121</f>
        <v>43922</v>
      </c>
      <c r="L59" s="284">
        <f>+Hoja1!AC121</f>
        <v>44162</v>
      </c>
      <c r="M59" s="285"/>
      <c r="N59" s="286">
        <f>+Hoja1!F121</f>
        <v>6682640</v>
      </c>
      <c r="O59" s="286"/>
      <c r="P59" s="803" t="s">
        <v>107</v>
      </c>
      <c r="Q59" s="804"/>
      <c r="R59" s="805"/>
      <c r="S59" s="93" t="s">
        <v>151</v>
      </c>
      <c r="T59" s="80" t="s">
        <v>58</v>
      </c>
      <c r="U59" s="294">
        <v>1</v>
      </c>
      <c r="V59" s="399">
        <v>1</v>
      </c>
      <c r="W59" s="399"/>
      <c r="X59" s="400">
        <f t="shared" si="0"/>
        <v>0</v>
      </c>
      <c r="Y59" s="42">
        <f t="shared" si="1"/>
        <v>0</v>
      </c>
      <c r="AA59" s="182"/>
      <c r="AB59" s="182"/>
      <c r="AC59" s="356" t="e">
        <f t="shared" si="2"/>
        <v>#DIV/0!</v>
      </c>
      <c r="AD59" s="42" t="e">
        <f t="shared" si="3"/>
        <v>#DIV/0!</v>
      </c>
      <c r="AE59" s="182"/>
      <c r="AF59" s="182"/>
      <c r="AG59" s="356" t="e">
        <f t="shared" si="4"/>
        <v>#DIV/0!</v>
      </c>
      <c r="AH59" s="42" t="e">
        <f t="shared" si="5"/>
        <v>#DIV/0!</v>
      </c>
      <c r="AI59" s="182"/>
      <c r="AJ59" s="182"/>
      <c r="AK59" s="356" t="e">
        <f t="shared" si="6"/>
        <v>#DIV/0!</v>
      </c>
      <c r="AL59" s="42" t="e">
        <f t="shared" si="7"/>
        <v>#DIV/0!</v>
      </c>
      <c r="AM59" s="374">
        <f t="shared" si="8"/>
        <v>1</v>
      </c>
      <c r="AN59" s="182"/>
      <c r="AO59" s="356">
        <f t="shared" si="9"/>
        <v>0</v>
      </c>
      <c r="AP59" s="42">
        <f t="shared" si="10"/>
        <v>0</v>
      </c>
    </row>
    <row r="60" spans="1:42" s="49" customFormat="1" ht="215.25" customHeight="1" x14ac:dyDescent="0.25">
      <c r="A60" s="72" t="s">
        <v>451</v>
      </c>
      <c r="B60" s="1089" t="s">
        <v>84</v>
      </c>
      <c r="C60" s="1090"/>
      <c r="D60" s="214" t="str">
        <f>+Hoja1!D122</f>
        <v>Fortalecimiento de la Infraestructura Cultural</v>
      </c>
      <c r="E60" s="427" t="s">
        <v>450</v>
      </c>
      <c r="F60" s="1082" t="s">
        <v>1545</v>
      </c>
      <c r="G60" s="1083"/>
      <c r="H60" s="1074" t="str">
        <f>+Hoja1!H122</f>
        <v xml:space="preserve">APOYAR TECNICAMENTE LOS PROYECTOS DE INFRAESTRUCTURA EN EL COMPONENTE HIDROSANITARIO, DE RED CONTRA INCENDIOS Y DE GAS. </v>
      </c>
      <c r="I60" s="1075"/>
      <c r="J60" s="1076"/>
      <c r="K60" s="284">
        <f>+Hoja1!X122</f>
        <v>43922</v>
      </c>
      <c r="L60" s="284">
        <f>+Hoja1!AC122</f>
        <v>44162</v>
      </c>
      <c r="M60" s="285"/>
      <c r="N60" s="286">
        <f>+Hoja1!F122</f>
        <v>6682640</v>
      </c>
      <c r="O60" s="286"/>
      <c r="P60" s="803" t="s">
        <v>107</v>
      </c>
      <c r="Q60" s="804"/>
      <c r="R60" s="805"/>
      <c r="S60" s="93" t="s">
        <v>151</v>
      </c>
      <c r="T60" s="80" t="s">
        <v>58</v>
      </c>
      <c r="U60" s="294">
        <v>1</v>
      </c>
      <c r="V60" s="399">
        <v>1</v>
      </c>
      <c r="W60" s="399"/>
      <c r="X60" s="400">
        <f t="shared" si="0"/>
        <v>0</v>
      </c>
      <c r="Y60" s="42">
        <f t="shared" si="1"/>
        <v>0</v>
      </c>
      <c r="AA60" s="182"/>
      <c r="AB60" s="182"/>
      <c r="AC60" s="356" t="e">
        <f t="shared" si="2"/>
        <v>#DIV/0!</v>
      </c>
      <c r="AD60" s="42" t="e">
        <f t="shared" si="3"/>
        <v>#DIV/0!</v>
      </c>
      <c r="AE60" s="182"/>
      <c r="AF60" s="182"/>
      <c r="AG60" s="356" t="e">
        <f t="shared" si="4"/>
        <v>#DIV/0!</v>
      </c>
      <c r="AH60" s="42" t="e">
        <f t="shared" si="5"/>
        <v>#DIV/0!</v>
      </c>
      <c r="AI60" s="182"/>
      <c r="AJ60" s="182"/>
      <c r="AK60" s="356" t="e">
        <f t="shared" si="6"/>
        <v>#DIV/0!</v>
      </c>
      <c r="AL60" s="42" t="e">
        <f t="shared" si="7"/>
        <v>#DIV/0!</v>
      </c>
      <c r="AM60" s="374">
        <f t="shared" si="8"/>
        <v>1</v>
      </c>
      <c r="AN60" s="182"/>
      <c r="AO60" s="356">
        <f t="shared" si="9"/>
        <v>0</v>
      </c>
      <c r="AP60" s="42">
        <f t="shared" si="10"/>
        <v>0</v>
      </c>
    </row>
    <row r="61" spans="1:42" s="49" customFormat="1" ht="215.25" customHeight="1" x14ac:dyDescent="0.25">
      <c r="A61" s="72" t="s">
        <v>451</v>
      </c>
      <c r="B61" s="1089" t="s">
        <v>84</v>
      </c>
      <c r="C61" s="1090"/>
      <c r="D61" s="214" t="str">
        <f>+Hoja1!D123</f>
        <v>Fortalecimiento de la Infraestructura Cultural</v>
      </c>
      <c r="E61" s="427" t="s">
        <v>450</v>
      </c>
      <c r="F61" s="1082" t="s">
        <v>1545</v>
      </c>
      <c r="G61" s="1083"/>
      <c r="H61" s="1074" t="str">
        <f>+Hoja1!H123</f>
        <v>Acompañamiento y seguimiento a la ejecución de las obras para la construcción de infraestructura cultural.</v>
      </c>
      <c r="I61" s="1075"/>
      <c r="J61" s="1076"/>
      <c r="K61" s="284">
        <f>+Hoja1!X123</f>
        <v>43879</v>
      </c>
      <c r="L61" s="284">
        <f>+Hoja1!AC123</f>
        <v>44179</v>
      </c>
      <c r="M61" s="285"/>
      <c r="N61" s="286">
        <f>+Hoja1!F123</f>
        <v>79501065</v>
      </c>
      <c r="O61" s="286"/>
      <c r="P61" s="803" t="s">
        <v>107</v>
      </c>
      <c r="Q61" s="804"/>
      <c r="R61" s="805"/>
      <c r="S61" s="93" t="s">
        <v>151</v>
      </c>
      <c r="T61" s="80" t="s">
        <v>58</v>
      </c>
      <c r="U61" s="294">
        <v>1</v>
      </c>
      <c r="V61" s="399">
        <v>1</v>
      </c>
      <c r="W61" s="399"/>
      <c r="X61" s="400">
        <f t="shared" si="0"/>
        <v>0</v>
      </c>
      <c r="Y61" s="42">
        <f t="shared" si="1"/>
        <v>0</v>
      </c>
      <c r="AA61" s="182"/>
      <c r="AB61" s="182"/>
      <c r="AC61" s="356" t="e">
        <f t="shared" si="2"/>
        <v>#DIV/0!</v>
      </c>
      <c r="AD61" s="42" t="e">
        <f t="shared" si="3"/>
        <v>#DIV/0!</v>
      </c>
      <c r="AE61" s="182"/>
      <c r="AF61" s="182"/>
      <c r="AG61" s="356" t="e">
        <f t="shared" si="4"/>
        <v>#DIV/0!</v>
      </c>
      <c r="AH61" s="42" t="e">
        <f t="shared" si="5"/>
        <v>#DIV/0!</v>
      </c>
      <c r="AI61" s="182"/>
      <c r="AJ61" s="182"/>
      <c r="AK61" s="356" t="e">
        <f t="shared" si="6"/>
        <v>#DIV/0!</v>
      </c>
      <c r="AL61" s="42" t="e">
        <f t="shared" si="7"/>
        <v>#DIV/0!</v>
      </c>
      <c r="AM61" s="374">
        <f t="shared" si="8"/>
        <v>1</v>
      </c>
      <c r="AN61" s="182"/>
      <c r="AO61" s="356">
        <f t="shared" si="9"/>
        <v>0</v>
      </c>
      <c r="AP61" s="42">
        <f t="shared" si="10"/>
        <v>0</v>
      </c>
    </row>
    <row r="62" spans="1:42" s="49" customFormat="1" ht="215.25" customHeight="1" x14ac:dyDescent="0.25">
      <c r="A62" s="72" t="s">
        <v>451</v>
      </c>
      <c r="B62" s="1089" t="s">
        <v>84</v>
      </c>
      <c r="C62" s="1090"/>
      <c r="D62" s="214" t="str">
        <f>+Hoja1!D124</f>
        <v>Fortalecimiento de la Infraestructura Cultural</v>
      </c>
      <c r="E62" s="427" t="s">
        <v>450</v>
      </c>
      <c r="F62" s="1082" t="s">
        <v>1545</v>
      </c>
      <c r="G62" s="1083"/>
      <c r="H62" s="1074" t="str">
        <f>+Hoja1!H124</f>
        <v>APOYAR LA VERIFICACIÓN DE LOS ASPECTOS TÉCNICOS DE LUMINOTECNIA, INSTALACIONES ELÉCTRICAS, MECÁNICA TEATRAL Y VESTIMENTA TEATRAL DE LOS PROYECTOS DE INFRAESTRUCTURA CULTURAL</v>
      </c>
      <c r="I62" s="1075"/>
      <c r="J62" s="1076"/>
      <c r="K62" s="284">
        <f>+Hoja1!X124</f>
        <v>43937</v>
      </c>
      <c r="L62" s="284">
        <f>+Hoja1!AC124</f>
        <v>44177</v>
      </c>
      <c r="M62" s="285"/>
      <c r="N62" s="286">
        <f>+Hoja1!F124</f>
        <v>33413200</v>
      </c>
      <c r="O62" s="286"/>
      <c r="P62" s="803" t="s">
        <v>107</v>
      </c>
      <c r="Q62" s="804"/>
      <c r="R62" s="805"/>
      <c r="S62" s="93" t="s">
        <v>151</v>
      </c>
      <c r="T62" s="80" t="s">
        <v>58</v>
      </c>
      <c r="U62" s="294">
        <v>1</v>
      </c>
      <c r="V62" s="399">
        <v>1</v>
      </c>
      <c r="W62" s="399"/>
      <c r="X62" s="400">
        <f t="shared" si="0"/>
        <v>0</v>
      </c>
      <c r="Y62" s="42">
        <f t="shared" si="1"/>
        <v>0</v>
      </c>
      <c r="AA62" s="182"/>
      <c r="AB62" s="182"/>
      <c r="AC62" s="356" t="e">
        <f t="shared" si="2"/>
        <v>#DIV/0!</v>
      </c>
      <c r="AD62" s="42" t="e">
        <f t="shared" si="3"/>
        <v>#DIV/0!</v>
      </c>
      <c r="AE62" s="182"/>
      <c r="AF62" s="182"/>
      <c r="AG62" s="356" t="e">
        <f t="shared" si="4"/>
        <v>#DIV/0!</v>
      </c>
      <c r="AH62" s="42" t="e">
        <f t="shared" si="5"/>
        <v>#DIV/0!</v>
      </c>
      <c r="AI62" s="182"/>
      <c r="AJ62" s="182"/>
      <c r="AK62" s="356" t="e">
        <f t="shared" si="6"/>
        <v>#DIV/0!</v>
      </c>
      <c r="AL62" s="42" t="e">
        <f t="shared" si="7"/>
        <v>#DIV/0!</v>
      </c>
      <c r="AM62" s="374">
        <f t="shared" si="8"/>
        <v>1</v>
      </c>
      <c r="AN62" s="182"/>
      <c r="AO62" s="356">
        <f t="shared" si="9"/>
        <v>0</v>
      </c>
      <c r="AP62" s="42">
        <f t="shared" si="10"/>
        <v>0</v>
      </c>
    </row>
    <row r="63" spans="1:42" s="49" customFormat="1" ht="215.25" customHeight="1" x14ac:dyDescent="0.25">
      <c r="A63" s="72" t="s">
        <v>451</v>
      </c>
      <c r="B63" s="1089" t="s">
        <v>84</v>
      </c>
      <c r="C63" s="1090"/>
      <c r="D63" s="214" t="str">
        <f>+Hoja1!D125</f>
        <v>Fortalecimiento de la Infraestructura Cultural</v>
      </c>
      <c r="E63" s="427" t="s">
        <v>450</v>
      </c>
      <c r="F63" s="1082" t="s">
        <v>1545</v>
      </c>
      <c r="G63" s="1083"/>
      <c r="H63" s="1074" t="str">
        <f>+Hoja1!H125</f>
        <v>APOYAR LA GESTIÓN ADMINISTRATIVA, FINANCIERA Y PRESUPUESTAL DE LOS PROYECTOS ASOCIADOS A LA DACP.</v>
      </c>
      <c r="I63" s="1075"/>
      <c r="J63" s="1076"/>
      <c r="K63" s="284">
        <f>+Hoja1!X125</f>
        <v>43892</v>
      </c>
      <c r="L63" s="284">
        <f>+Hoja1!AC125</f>
        <v>44192</v>
      </c>
      <c r="M63" s="285"/>
      <c r="N63" s="286">
        <f>+Hoja1!F125</f>
        <v>27595973</v>
      </c>
      <c r="O63" s="286"/>
      <c r="P63" s="803" t="s">
        <v>107</v>
      </c>
      <c r="Q63" s="804"/>
      <c r="R63" s="805"/>
      <c r="S63" s="93" t="s">
        <v>151</v>
      </c>
      <c r="T63" s="80" t="s">
        <v>58</v>
      </c>
      <c r="U63" s="294">
        <v>1</v>
      </c>
      <c r="V63" s="399">
        <v>1</v>
      </c>
      <c r="W63" s="399"/>
      <c r="X63" s="400">
        <f t="shared" si="0"/>
        <v>0</v>
      </c>
      <c r="Y63" s="42">
        <f t="shared" si="1"/>
        <v>0</v>
      </c>
      <c r="AA63" s="182"/>
      <c r="AB63" s="182"/>
      <c r="AC63" s="356" t="e">
        <f t="shared" si="2"/>
        <v>#DIV/0!</v>
      </c>
      <c r="AD63" s="42" t="e">
        <f t="shared" si="3"/>
        <v>#DIV/0!</v>
      </c>
      <c r="AE63" s="182"/>
      <c r="AF63" s="182"/>
      <c r="AG63" s="356" t="e">
        <f t="shared" si="4"/>
        <v>#DIV/0!</v>
      </c>
      <c r="AH63" s="42" t="e">
        <f t="shared" si="5"/>
        <v>#DIV/0!</v>
      </c>
      <c r="AI63" s="182"/>
      <c r="AJ63" s="182"/>
      <c r="AK63" s="356" t="e">
        <f t="shared" si="6"/>
        <v>#DIV/0!</v>
      </c>
      <c r="AL63" s="42" t="e">
        <f t="shared" si="7"/>
        <v>#DIV/0!</v>
      </c>
      <c r="AM63" s="374">
        <f t="shared" si="8"/>
        <v>1</v>
      </c>
      <c r="AN63" s="182"/>
      <c r="AO63" s="356">
        <f t="shared" si="9"/>
        <v>0</v>
      </c>
      <c r="AP63" s="42">
        <f t="shared" si="10"/>
        <v>0</v>
      </c>
    </row>
    <row r="64" spans="1:42" s="49" customFormat="1" ht="215.25" customHeight="1" x14ac:dyDescent="0.25">
      <c r="A64" s="72" t="s">
        <v>451</v>
      </c>
      <c r="B64" s="1089" t="s">
        <v>84</v>
      </c>
      <c r="C64" s="1090"/>
      <c r="D64" s="214" t="str">
        <f>+Hoja1!D126</f>
        <v>Fortalecimiento de la Infraestructura Cultural</v>
      </c>
      <c r="E64" s="427" t="s">
        <v>450</v>
      </c>
      <c r="F64" s="1082" t="s">
        <v>1545</v>
      </c>
      <c r="G64" s="1083"/>
      <c r="H64" s="1074" t="str">
        <f>+Hoja1!H126</f>
        <v>ESTRUCTURACIÓN Y PUESTA FUNCIONAMIENTO PROYECTOS INFRAESTRUCTURA</v>
      </c>
      <c r="I64" s="1075"/>
      <c r="J64" s="1076"/>
      <c r="K64" s="284">
        <f>+Hoja1!X126</f>
        <v>43892</v>
      </c>
      <c r="L64" s="284">
        <f>+Hoja1!AC126</f>
        <v>44192</v>
      </c>
      <c r="M64" s="285"/>
      <c r="N64" s="286">
        <f>+Hoja1!F126</f>
        <v>76879200</v>
      </c>
      <c r="O64" s="286"/>
      <c r="P64" s="803" t="s">
        <v>107</v>
      </c>
      <c r="Q64" s="804"/>
      <c r="R64" s="805"/>
      <c r="S64" s="93" t="s">
        <v>151</v>
      </c>
      <c r="T64" s="80" t="s">
        <v>58</v>
      </c>
      <c r="U64" s="294">
        <v>1</v>
      </c>
      <c r="V64" s="399">
        <v>1</v>
      </c>
      <c r="W64" s="399"/>
      <c r="X64" s="400">
        <f t="shared" si="0"/>
        <v>0</v>
      </c>
      <c r="Y64" s="42">
        <f t="shared" si="1"/>
        <v>0</v>
      </c>
      <c r="AA64" s="182"/>
      <c r="AB64" s="182"/>
      <c r="AC64" s="356" t="e">
        <f t="shared" si="2"/>
        <v>#DIV/0!</v>
      </c>
      <c r="AD64" s="42" t="e">
        <f t="shared" si="3"/>
        <v>#DIV/0!</v>
      </c>
      <c r="AE64" s="182"/>
      <c r="AF64" s="182"/>
      <c r="AG64" s="356" t="e">
        <f t="shared" si="4"/>
        <v>#DIV/0!</v>
      </c>
      <c r="AH64" s="42" t="e">
        <f t="shared" si="5"/>
        <v>#DIV/0!</v>
      </c>
      <c r="AI64" s="182"/>
      <c r="AJ64" s="182"/>
      <c r="AK64" s="356" t="e">
        <f t="shared" si="6"/>
        <v>#DIV/0!</v>
      </c>
      <c r="AL64" s="42" t="e">
        <f t="shared" si="7"/>
        <v>#DIV/0!</v>
      </c>
      <c r="AM64" s="374">
        <f t="shared" si="8"/>
        <v>1</v>
      </c>
      <c r="AN64" s="182"/>
      <c r="AO64" s="356">
        <f t="shared" si="9"/>
        <v>0</v>
      </c>
      <c r="AP64" s="42">
        <f t="shared" si="10"/>
        <v>0</v>
      </c>
    </row>
    <row r="65" spans="1:42" s="49" customFormat="1" ht="215.25" customHeight="1" x14ac:dyDescent="0.25">
      <c r="A65" s="72" t="s">
        <v>451</v>
      </c>
      <c r="B65" s="1089" t="s">
        <v>84</v>
      </c>
      <c r="C65" s="1090"/>
      <c r="D65" s="214" t="str">
        <f>+Hoja1!D127</f>
        <v>Fortalecimiento de la Infraestructura Cultural</v>
      </c>
      <c r="E65" s="427" t="s">
        <v>450</v>
      </c>
      <c r="F65" s="1082" t="s">
        <v>1545</v>
      </c>
      <c r="G65" s="1083"/>
      <c r="H65" s="1074" t="str">
        <f>+Hoja1!H127</f>
        <v>SUSPENSIÓN PREVENTIVA</v>
      </c>
      <c r="I65" s="1075"/>
      <c r="J65" s="1076"/>
      <c r="K65" s="284">
        <f>+Hoja1!X127</f>
        <v>44013</v>
      </c>
      <c r="L65" s="284" t="s">
        <v>272</v>
      </c>
      <c r="M65" s="285"/>
      <c r="N65" s="286">
        <f>+Hoja1!F127</f>
        <v>5412900</v>
      </c>
      <c r="O65" s="286"/>
      <c r="P65" s="803" t="s">
        <v>107</v>
      </c>
      <c r="Q65" s="804"/>
      <c r="R65" s="805"/>
      <c r="S65" s="93" t="s">
        <v>151</v>
      </c>
      <c r="T65" s="80" t="s">
        <v>58</v>
      </c>
      <c r="U65" s="294">
        <v>1</v>
      </c>
      <c r="V65" s="399">
        <v>1</v>
      </c>
      <c r="W65" s="399"/>
      <c r="X65" s="400">
        <f t="shared" si="0"/>
        <v>0</v>
      </c>
      <c r="Y65" s="42">
        <f t="shared" si="1"/>
        <v>0</v>
      </c>
      <c r="AA65" s="182"/>
      <c r="AB65" s="182"/>
      <c r="AC65" s="356" t="e">
        <f t="shared" si="2"/>
        <v>#DIV/0!</v>
      </c>
      <c r="AD65" s="42" t="e">
        <f t="shared" si="3"/>
        <v>#DIV/0!</v>
      </c>
      <c r="AE65" s="182"/>
      <c r="AF65" s="182"/>
      <c r="AG65" s="356" t="e">
        <f t="shared" si="4"/>
        <v>#DIV/0!</v>
      </c>
      <c r="AH65" s="42" t="e">
        <f t="shared" si="5"/>
        <v>#DIV/0!</v>
      </c>
      <c r="AI65" s="182"/>
      <c r="AJ65" s="182"/>
      <c r="AK65" s="356" t="e">
        <f t="shared" si="6"/>
        <v>#DIV/0!</v>
      </c>
      <c r="AL65" s="42" t="e">
        <f t="shared" si="7"/>
        <v>#DIV/0!</v>
      </c>
      <c r="AM65" s="374">
        <f t="shared" si="8"/>
        <v>1</v>
      </c>
      <c r="AN65" s="182"/>
      <c r="AO65" s="356">
        <f t="shared" si="9"/>
        <v>0</v>
      </c>
      <c r="AP65" s="42">
        <f t="shared" si="10"/>
        <v>0</v>
      </c>
    </row>
    <row r="66" spans="1:42" s="49" customFormat="1" ht="215.25" customHeight="1" x14ac:dyDescent="0.25">
      <c r="A66" s="72" t="s">
        <v>451</v>
      </c>
      <c r="B66" s="1089" t="s">
        <v>84</v>
      </c>
      <c r="C66" s="1090"/>
      <c r="D66" s="214" t="str">
        <f>+Hoja1!D128</f>
        <v>Fortalecimiento de la Infraestructura Cultural</v>
      </c>
      <c r="E66" s="427" t="s">
        <v>450</v>
      </c>
      <c r="F66" s="1082" t="s">
        <v>1545</v>
      </c>
      <c r="G66" s="1083"/>
      <c r="H66" s="1074" t="str">
        <f>+Hoja1!H128</f>
        <v>Pago ARL nivel de riesgo V Infraestructura</v>
      </c>
      <c r="I66" s="1075"/>
      <c r="J66" s="1076"/>
      <c r="K66" s="284">
        <f>+Hoja1!X128</f>
        <v>0</v>
      </c>
      <c r="L66" s="284" t="s">
        <v>272</v>
      </c>
      <c r="M66" s="285"/>
      <c r="N66" s="286">
        <f>+Hoja1!F128</f>
        <v>3586100</v>
      </c>
      <c r="O66" s="286"/>
      <c r="P66" s="803" t="s">
        <v>107</v>
      </c>
      <c r="Q66" s="804"/>
      <c r="R66" s="805"/>
      <c r="S66" s="93" t="s">
        <v>151</v>
      </c>
      <c r="T66" s="80" t="s">
        <v>58</v>
      </c>
      <c r="U66" s="294">
        <v>1</v>
      </c>
      <c r="V66" s="399">
        <v>1</v>
      </c>
      <c r="W66" s="399"/>
      <c r="X66" s="400">
        <f t="shared" si="0"/>
        <v>0</v>
      </c>
      <c r="Y66" s="42">
        <f t="shared" si="1"/>
        <v>0</v>
      </c>
      <c r="AA66" s="182"/>
      <c r="AB66" s="182"/>
      <c r="AC66" s="356" t="e">
        <f t="shared" si="2"/>
        <v>#DIV/0!</v>
      </c>
      <c r="AD66" s="42" t="e">
        <f t="shared" si="3"/>
        <v>#DIV/0!</v>
      </c>
      <c r="AE66" s="182"/>
      <c r="AF66" s="182"/>
      <c r="AG66" s="356" t="e">
        <f t="shared" si="4"/>
        <v>#DIV/0!</v>
      </c>
      <c r="AH66" s="42" t="e">
        <f t="shared" si="5"/>
        <v>#DIV/0!</v>
      </c>
      <c r="AI66" s="182"/>
      <c r="AJ66" s="182"/>
      <c r="AK66" s="356" t="e">
        <f t="shared" si="6"/>
        <v>#DIV/0!</v>
      </c>
      <c r="AL66" s="42" t="e">
        <f t="shared" si="7"/>
        <v>#DIV/0!</v>
      </c>
      <c r="AM66" s="374">
        <f t="shared" si="8"/>
        <v>1</v>
      </c>
      <c r="AN66" s="182"/>
      <c r="AO66" s="356">
        <f t="shared" si="9"/>
        <v>0</v>
      </c>
      <c r="AP66" s="42">
        <f t="shared" si="10"/>
        <v>0</v>
      </c>
    </row>
    <row r="67" spans="1:42" s="49" customFormat="1" ht="215.25" customHeight="1" x14ac:dyDescent="0.25">
      <c r="A67" s="72" t="s">
        <v>451</v>
      </c>
      <c r="B67" s="1089" t="s">
        <v>84</v>
      </c>
      <c r="C67" s="1090"/>
      <c r="D67" s="214" t="str">
        <f>+Hoja1!D129</f>
        <v>Fortalecimiento de la Infraestructura Cultural</v>
      </c>
      <c r="E67" s="427" t="s">
        <v>450</v>
      </c>
      <c r="F67" s="1082" t="s">
        <v>1545</v>
      </c>
      <c r="G67" s="1083"/>
      <c r="H67" s="1074" t="str">
        <f>+Hoja1!H129</f>
        <v>SUSPENSIÓN PREVENTIVA</v>
      </c>
      <c r="I67" s="1075"/>
      <c r="J67" s="1076"/>
      <c r="K67" s="284">
        <f>+Hoja1!X129</f>
        <v>44013</v>
      </c>
      <c r="L67" s="284" t="s">
        <v>272</v>
      </c>
      <c r="M67" s="285"/>
      <c r="N67" s="286">
        <f>+Hoja1!F129</f>
        <v>20000000000</v>
      </c>
      <c r="O67" s="286"/>
      <c r="P67" s="803" t="s">
        <v>107</v>
      </c>
      <c r="Q67" s="804"/>
      <c r="R67" s="805"/>
      <c r="S67" s="93" t="s">
        <v>151</v>
      </c>
      <c r="T67" s="80" t="s">
        <v>58</v>
      </c>
      <c r="U67" s="294">
        <v>1</v>
      </c>
      <c r="V67" s="399">
        <v>1</v>
      </c>
      <c r="W67" s="399"/>
      <c r="X67" s="400">
        <f t="shared" si="0"/>
        <v>0</v>
      </c>
      <c r="Y67" s="42">
        <f t="shared" si="1"/>
        <v>0</v>
      </c>
      <c r="AA67" s="182"/>
      <c r="AB67" s="182"/>
      <c r="AC67" s="356" t="e">
        <f t="shared" si="2"/>
        <v>#DIV/0!</v>
      </c>
      <c r="AD67" s="42" t="e">
        <f t="shared" si="3"/>
        <v>#DIV/0!</v>
      </c>
      <c r="AE67" s="182"/>
      <c r="AF67" s="182"/>
      <c r="AG67" s="356" t="e">
        <f t="shared" si="4"/>
        <v>#DIV/0!</v>
      </c>
      <c r="AH67" s="42" t="e">
        <f t="shared" si="5"/>
        <v>#DIV/0!</v>
      </c>
      <c r="AI67" s="182"/>
      <c r="AJ67" s="182"/>
      <c r="AK67" s="356" t="e">
        <f t="shared" si="6"/>
        <v>#DIV/0!</v>
      </c>
      <c r="AL67" s="42" t="e">
        <f t="shared" si="7"/>
        <v>#DIV/0!</v>
      </c>
      <c r="AM67" s="374">
        <f t="shared" si="8"/>
        <v>1</v>
      </c>
      <c r="AN67" s="182"/>
      <c r="AO67" s="356">
        <f t="shared" si="9"/>
        <v>0</v>
      </c>
      <c r="AP67" s="42">
        <f t="shared" si="10"/>
        <v>0</v>
      </c>
    </row>
    <row r="68" spans="1:42" s="49" customFormat="1" ht="215.25" customHeight="1" x14ac:dyDescent="0.25">
      <c r="A68" s="72" t="s">
        <v>451</v>
      </c>
      <c r="B68" s="1089" t="s">
        <v>84</v>
      </c>
      <c r="C68" s="1090"/>
      <c r="D68" s="214" t="str">
        <f>+Hoja1!D130</f>
        <v>Fortalecimiento de la Infraestructura Cultural</v>
      </c>
      <c r="E68" s="427" t="s">
        <v>450</v>
      </c>
      <c r="F68" s="1082" t="s">
        <v>1545</v>
      </c>
      <c r="G68" s="1083"/>
      <c r="H68" s="1074" t="str">
        <f>+Hoja1!H130</f>
        <v>Preliminares de Infraestructura cultural</v>
      </c>
      <c r="I68" s="1075"/>
      <c r="J68" s="1076"/>
      <c r="K68" s="284">
        <f>+Hoja1!X130</f>
        <v>0</v>
      </c>
      <c r="L68" s="284" t="s">
        <v>272</v>
      </c>
      <c r="M68" s="285"/>
      <c r="N68" s="286">
        <f>+Hoja1!F130</f>
        <v>49648569</v>
      </c>
      <c r="O68" s="286"/>
      <c r="P68" s="803" t="s">
        <v>107</v>
      </c>
      <c r="Q68" s="804"/>
      <c r="R68" s="805"/>
      <c r="S68" s="93" t="s">
        <v>151</v>
      </c>
      <c r="T68" s="80" t="s">
        <v>58</v>
      </c>
      <c r="U68" s="294">
        <v>1</v>
      </c>
      <c r="V68" s="399">
        <v>1</v>
      </c>
      <c r="W68" s="399"/>
      <c r="X68" s="400">
        <f t="shared" si="0"/>
        <v>0</v>
      </c>
      <c r="Y68" s="42">
        <f t="shared" si="1"/>
        <v>0</v>
      </c>
      <c r="AA68" s="182"/>
      <c r="AB68" s="182"/>
      <c r="AC68" s="356" t="e">
        <f t="shared" si="2"/>
        <v>#DIV/0!</v>
      </c>
      <c r="AD68" s="42" t="e">
        <f t="shared" si="3"/>
        <v>#DIV/0!</v>
      </c>
      <c r="AE68" s="182"/>
      <c r="AF68" s="182"/>
      <c r="AG68" s="356" t="e">
        <f t="shared" si="4"/>
        <v>#DIV/0!</v>
      </c>
      <c r="AH68" s="42" t="e">
        <f t="shared" si="5"/>
        <v>#DIV/0!</v>
      </c>
      <c r="AI68" s="182"/>
      <c r="AJ68" s="182"/>
      <c r="AK68" s="356" t="e">
        <f t="shared" si="6"/>
        <v>#DIV/0!</v>
      </c>
      <c r="AL68" s="42" t="e">
        <f t="shared" si="7"/>
        <v>#DIV/0!</v>
      </c>
      <c r="AM68" s="374">
        <f t="shared" si="8"/>
        <v>1</v>
      </c>
      <c r="AN68" s="182"/>
      <c r="AO68" s="356">
        <f t="shared" si="9"/>
        <v>0</v>
      </c>
      <c r="AP68" s="42">
        <f t="shared" si="10"/>
        <v>0</v>
      </c>
    </row>
    <row r="69" spans="1:42" s="49" customFormat="1" ht="215.25" customHeight="1" x14ac:dyDescent="0.25">
      <c r="A69" s="72" t="s">
        <v>451</v>
      </c>
      <c r="B69" s="1089" t="s">
        <v>84</v>
      </c>
      <c r="C69" s="1090"/>
      <c r="D69" s="214" t="str">
        <f>+Hoja1!D207</f>
        <v>Ley del espectáculo público</v>
      </c>
      <c r="E69" s="427" t="s">
        <v>450</v>
      </c>
      <c r="F69" s="1082" t="s">
        <v>1545</v>
      </c>
      <c r="G69" s="1083"/>
      <c r="H69" s="1074" t="str">
        <f>+Hoja1!H207</f>
        <v>Proyectos beneficiados con recursos LEP</v>
      </c>
      <c r="I69" s="1075"/>
      <c r="J69" s="1076"/>
      <c r="K69" s="284">
        <f>+Hoja1!X131</f>
        <v>43857</v>
      </c>
      <c r="L69" s="284">
        <f>+Hoja1!AC270</f>
        <v>44258</v>
      </c>
      <c r="M69" s="285"/>
      <c r="N69" s="286">
        <f>+Hoja1!F207</f>
        <v>715646000</v>
      </c>
      <c r="O69" s="286"/>
      <c r="P69" s="803" t="s">
        <v>107</v>
      </c>
      <c r="Q69" s="804"/>
      <c r="R69" s="805"/>
      <c r="S69" s="93" t="s">
        <v>151</v>
      </c>
      <c r="T69" s="80" t="s">
        <v>58</v>
      </c>
      <c r="U69" s="294">
        <v>1</v>
      </c>
      <c r="V69" s="399">
        <v>1</v>
      </c>
      <c r="W69" s="399"/>
      <c r="X69" s="400">
        <f t="shared" si="0"/>
        <v>0</v>
      </c>
      <c r="Y69" s="42">
        <f t="shared" si="1"/>
        <v>0</v>
      </c>
      <c r="AA69" s="182"/>
      <c r="AB69" s="182"/>
      <c r="AC69" s="356" t="e">
        <f t="shared" si="2"/>
        <v>#DIV/0!</v>
      </c>
      <c r="AD69" s="42" t="e">
        <f t="shared" si="3"/>
        <v>#DIV/0!</v>
      </c>
      <c r="AE69" s="182"/>
      <c r="AF69" s="182"/>
      <c r="AG69" s="356" t="e">
        <f t="shared" si="4"/>
        <v>#DIV/0!</v>
      </c>
      <c r="AH69" s="42" t="e">
        <f t="shared" si="5"/>
        <v>#DIV/0!</v>
      </c>
      <c r="AI69" s="182"/>
      <c r="AJ69" s="182"/>
      <c r="AK69" s="356" t="e">
        <f t="shared" si="6"/>
        <v>#DIV/0!</v>
      </c>
      <c r="AL69" s="42" t="e">
        <f t="shared" si="7"/>
        <v>#DIV/0!</v>
      </c>
      <c r="AM69" s="374">
        <f t="shared" si="8"/>
        <v>1</v>
      </c>
      <c r="AN69" s="182"/>
      <c r="AO69" s="356">
        <f t="shared" si="9"/>
        <v>0</v>
      </c>
      <c r="AP69" s="42">
        <f t="shared" si="10"/>
        <v>0</v>
      </c>
    </row>
    <row r="70" spans="1:42" s="49" customFormat="1" ht="215.25" customHeight="1" x14ac:dyDescent="0.25">
      <c r="A70" s="72" t="s">
        <v>451</v>
      </c>
      <c r="B70" s="1089" t="s">
        <v>84</v>
      </c>
      <c r="C70" s="1090"/>
      <c r="D70" s="214" t="str">
        <f>+Hoja1!D208</f>
        <v>Ley del espectáculo público</v>
      </c>
      <c r="E70" s="427" t="s">
        <v>450</v>
      </c>
      <c r="F70" s="1082" t="s">
        <v>1545</v>
      </c>
      <c r="G70" s="1083"/>
      <c r="H70" s="1074" t="str">
        <f>+Hoja1!H208</f>
        <v>Proyectos beneficiados con recursos LEP</v>
      </c>
      <c r="I70" s="1075"/>
      <c r="J70" s="1076"/>
      <c r="K70" s="284">
        <f>+Hoja1!X132</f>
        <v>43857</v>
      </c>
      <c r="L70" s="284">
        <f>+Hoja1!AC271</f>
        <v>150</v>
      </c>
      <c r="M70" s="285"/>
      <c r="N70" s="286">
        <f>+Hoja1!F208</f>
        <v>9705000000</v>
      </c>
      <c r="O70" s="286"/>
      <c r="P70" s="803" t="s">
        <v>107</v>
      </c>
      <c r="Q70" s="804"/>
      <c r="R70" s="805"/>
      <c r="S70" s="93" t="s">
        <v>151</v>
      </c>
      <c r="T70" s="80" t="s">
        <v>58</v>
      </c>
      <c r="U70" s="294">
        <v>1</v>
      </c>
      <c r="V70" s="399">
        <v>1</v>
      </c>
      <c r="W70" s="399"/>
      <c r="X70" s="400">
        <f t="shared" si="0"/>
        <v>0</v>
      </c>
      <c r="Y70" s="42">
        <f t="shared" si="1"/>
        <v>0</v>
      </c>
      <c r="AA70" s="182"/>
      <c r="AB70" s="182"/>
      <c r="AC70" s="356" t="e">
        <f t="shared" si="2"/>
        <v>#DIV/0!</v>
      </c>
      <c r="AD70" s="42" t="e">
        <f t="shared" si="3"/>
        <v>#DIV/0!</v>
      </c>
      <c r="AE70" s="182"/>
      <c r="AF70" s="182"/>
      <c r="AG70" s="356" t="e">
        <f t="shared" si="4"/>
        <v>#DIV/0!</v>
      </c>
      <c r="AH70" s="42" t="e">
        <f t="shared" si="5"/>
        <v>#DIV/0!</v>
      </c>
      <c r="AI70" s="182"/>
      <c r="AJ70" s="182"/>
      <c r="AK70" s="356" t="e">
        <f t="shared" si="6"/>
        <v>#DIV/0!</v>
      </c>
      <c r="AL70" s="42" t="e">
        <f t="shared" si="7"/>
        <v>#DIV/0!</v>
      </c>
      <c r="AM70" s="374">
        <f t="shared" si="8"/>
        <v>1</v>
      </c>
      <c r="AN70" s="182"/>
      <c r="AO70" s="356">
        <f t="shared" si="9"/>
        <v>0</v>
      </c>
      <c r="AP70" s="42">
        <f t="shared" si="10"/>
        <v>0</v>
      </c>
    </row>
    <row r="71" spans="1:42" s="49" customFormat="1" ht="215.25" customHeight="1" x14ac:dyDescent="0.25">
      <c r="A71" s="72" t="s">
        <v>451</v>
      </c>
      <c r="B71" s="1089" t="s">
        <v>84</v>
      </c>
      <c r="C71" s="1090"/>
      <c r="D71" s="214" t="str">
        <f>+Hoja1!D270</f>
        <v>Políticas culturales para el patrimonio y la infraestructura cultural</v>
      </c>
      <c r="E71" s="427" t="s">
        <v>450</v>
      </c>
      <c r="F71" s="1082" t="str">
        <f>+Hoja1!C270</f>
        <v>Gestionar en un 100% la política cultural relacionada con el patrimonio y la infraestructura cultural, a partir de los instrumentos  priorizados</v>
      </c>
      <c r="G71" s="1083"/>
      <c r="H71" s="1074" t="str">
        <f>+Hoja1!H270</f>
        <v>Prestar servicios integrales de comunicación (ATL y BTL)  encaminados a desarrollar el plan estratégico de comunicaciones de la Secretaría de Cultura, Recreación y Deporte.</v>
      </c>
      <c r="I71" s="1075"/>
      <c r="J71" s="1076"/>
      <c r="K71" s="284">
        <f>+Hoja1!X270</f>
        <v>44018</v>
      </c>
      <c r="L71" s="284">
        <f>+Hoja1!AC272</f>
        <v>44179</v>
      </c>
      <c r="M71" s="285"/>
      <c r="N71" s="286">
        <f>+Hoja1!F270</f>
        <v>83392000</v>
      </c>
      <c r="O71" s="286"/>
      <c r="P71" s="803" t="s">
        <v>107</v>
      </c>
      <c r="Q71" s="804"/>
      <c r="R71" s="805"/>
      <c r="S71" s="93" t="s">
        <v>151</v>
      </c>
      <c r="T71" s="80" t="s">
        <v>58</v>
      </c>
      <c r="U71" s="294">
        <v>1</v>
      </c>
      <c r="V71" s="399">
        <v>1</v>
      </c>
      <c r="W71" s="399"/>
      <c r="X71" s="400">
        <f t="shared" si="0"/>
        <v>0</v>
      </c>
      <c r="Y71" s="42">
        <f t="shared" si="1"/>
        <v>0</v>
      </c>
      <c r="AA71" s="182"/>
      <c r="AB71" s="182"/>
      <c r="AC71" s="356" t="e">
        <f t="shared" si="2"/>
        <v>#DIV/0!</v>
      </c>
      <c r="AD71" s="42" t="e">
        <f t="shared" si="3"/>
        <v>#DIV/0!</v>
      </c>
      <c r="AE71" s="182"/>
      <c r="AF71" s="182"/>
      <c r="AG71" s="356" t="e">
        <f t="shared" si="4"/>
        <v>#DIV/0!</v>
      </c>
      <c r="AH71" s="42" t="e">
        <f t="shared" si="5"/>
        <v>#DIV/0!</v>
      </c>
      <c r="AI71" s="182"/>
      <c r="AJ71" s="182"/>
      <c r="AK71" s="356" t="e">
        <f t="shared" si="6"/>
        <v>#DIV/0!</v>
      </c>
      <c r="AL71" s="42" t="e">
        <f t="shared" si="7"/>
        <v>#DIV/0!</v>
      </c>
      <c r="AM71" s="374">
        <f t="shared" si="8"/>
        <v>1</v>
      </c>
      <c r="AN71" s="182"/>
      <c r="AO71" s="356">
        <f t="shared" si="9"/>
        <v>0</v>
      </c>
      <c r="AP71" s="42">
        <f t="shared" si="10"/>
        <v>0</v>
      </c>
    </row>
    <row r="72" spans="1:42" s="49" customFormat="1" ht="215.25" customHeight="1" x14ac:dyDescent="0.25">
      <c r="A72" s="72" t="s">
        <v>451</v>
      </c>
      <c r="B72" s="1089" t="s">
        <v>84</v>
      </c>
      <c r="C72" s="1090"/>
      <c r="D72" s="214" t="str">
        <f>+Hoja1!D271</f>
        <v>Políticas culturales para el patrimonio y la infraestructura cultural</v>
      </c>
      <c r="E72" s="427" t="s">
        <v>450</v>
      </c>
      <c r="F72" s="1082" t="str">
        <f>+Hoja1!C271</f>
        <v>Gestionar en un 100% la política cultural relacionada con el patrimonio y la infraestructura cultural, a partir de los instrumentos  priorizados</v>
      </c>
      <c r="G72" s="1083"/>
      <c r="H72" s="1074" t="str">
        <f>+Hoja1!H271</f>
        <v>APOYAR A LA DACP EN LA ORGANIZACIÓN Y REALIZACIÓN DE LOS EVENTOS RELACIONADOS CON EL ARTE URBANO Y OTROS TEMAS PRIORITARIOS DE LA DIRECCIÓN</v>
      </c>
      <c r="I72" s="1075"/>
      <c r="J72" s="1076"/>
      <c r="K72" s="284"/>
      <c r="L72" s="284">
        <f>+Hoja1!AC273</f>
        <v>44178</v>
      </c>
      <c r="M72" s="285"/>
      <c r="N72" s="286">
        <f>+Hoja1!F271</f>
        <v>100000000</v>
      </c>
      <c r="O72" s="286"/>
      <c r="P72" s="803" t="s">
        <v>107</v>
      </c>
      <c r="Q72" s="804"/>
      <c r="R72" s="805"/>
      <c r="S72" s="93" t="s">
        <v>151</v>
      </c>
      <c r="T72" s="80" t="s">
        <v>58</v>
      </c>
      <c r="U72" s="294">
        <v>1</v>
      </c>
      <c r="V72" s="399">
        <v>1</v>
      </c>
      <c r="W72" s="399"/>
      <c r="X72" s="400">
        <f t="shared" si="0"/>
        <v>0</v>
      </c>
      <c r="Y72" s="42">
        <f t="shared" si="1"/>
        <v>0</v>
      </c>
      <c r="AA72" s="182"/>
      <c r="AB72" s="182"/>
      <c r="AC72" s="356" t="e">
        <f t="shared" si="2"/>
        <v>#DIV/0!</v>
      </c>
      <c r="AD72" s="42" t="e">
        <f t="shared" si="3"/>
        <v>#DIV/0!</v>
      </c>
      <c r="AE72" s="182"/>
      <c r="AF72" s="182"/>
      <c r="AG72" s="356" t="e">
        <f t="shared" si="4"/>
        <v>#DIV/0!</v>
      </c>
      <c r="AH72" s="42" t="e">
        <f t="shared" si="5"/>
        <v>#DIV/0!</v>
      </c>
      <c r="AI72" s="182"/>
      <c r="AJ72" s="182"/>
      <c r="AK72" s="356" t="e">
        <f t="shared" si="6"/>
        <v>#DIV/0!</v>
      </c>
      <c r="AL72" s="42" t="e">
        <f t="shared" si="7"/>
        <v>#DIV/0!</v>
      </c>
      <c r="AM72" s="374">
        <f t="shared" si="8"/>
        <v>1</v>
      </c>
      <c r="AN72" s="182"/>
      <c r="AO72" s="356">
        <f t="shared" si="9"/>
        <v>0</v>
      </c>
      <c r="AP72" s="42">
        <f t="shared" si="10"/>
        <v>0</v>
      </c>
    </row>
    <row r="73" spans="1:42" s="49" customFormat="1" ht="215.25" customHeight="1" x14ac:dyDescent="0.25">
      <c r="A73" s="72" t="s">
        <v>451</v>
      </c>
      <c r="B73" s="1089" t="s">
        <v>84</v>
      </c>
      <c r="C73" s="1090"/>
      <c r="D73" s="214" t="str">
        <f>+Hoja1!D272</f>
        <v>Políticas culturales para el patrimonio y la infraestructura cultural</v>
      </c>
      <c r="E73" s="427" t="s">
        <v>450</v>
      </c>
      <c r="F73" s="1082" t="str">
        <f>+Hoja1!C272</f>
        <v>Gestionar en un 100% la política cultural relacionada con el patrimonio y la infraestructura cultural, a partir de los instrumentos  priorizados</v>
      </c>
      <c r="G73" s="1083"/>
      <c r="H73" s="1074" t="str">
        <f>+Hoja1!H272</f>
        <v xml:space="preserve">Apoyo en la estrategia de arte urbano responsable </v>
      </c>
      <c r="I73" s="1075"/>
      <c r="J73" s="1076"/>
      <c r="K73" s="284">
        <f>+Hoja1!X272</f>
        <v>43879</v>
      </c>
      <c r="L73" s="284">
        <f>+Hoja1!AC274</f>
        <v>44192</v>
      </c>
      <c r="M73" s="285"/>
      <c r="N73" s="286">
        <f>+Hoja1!F272</f>
        <v>55935180</v>
      </c>
      <c r="O73" s="286"/>
      <c r="P73" s="803" t="s">
        <v>107</v>
      </c>
      <c r="Q73" s="804"/>
      <c r="R73" s="805"/>
      <c r="S73" s="93" t="s">
        <v>151</v>
      </c>
      <c r="T73" s="80" t="s">
        <v>58</v>
      </c>
      <c r="U73" s="294">
        <v>1</v>
      </c>
      <c r="V73" s="399">
        <v>1</v>
      </c>
      <c r="W73" s="399"/>
      <c r="X73" s="400">
        <f t="shared" si="0"/>
        <v>0</v>
      </c>
      <c r="Y73" s="42">
        <f t="shared" si="1"/>
        <v>0</v>
      </c>
      <c r="AA73" s="182"/>
      <c r="AB73" s="182"/>
      <c r="AC73" s="356" t="e">
        <f t="shared" si="2"/>
        <v>#DIV/0!</v>
      </c>
      <c r="AD73" s="42" t="e">
        <f t="shared" si="3"/>
        <v>#DIV/0!</v>
      </c>
      <c r="AE73" s="182"/>
      <c r="AF73" s="182"/>
      <c r="AG73" s="356" t="e">
        <f t="shared" si="4"/>
        <v>#DIV/0!</v>
      </c>
      <c r="AH73" s="42" t="e">
        <f t="shared" si="5"/>
        <v>#DIV/0!</v>
      </c>
      <c r="AI73" s="182"/>
      <c r="AJ73" s="182"/>
      <c r="AK73" s="356" t="e">
        <f t="shared" si="6"/>
        <v>#DIV/0!</v>
      </c>
      <c r="AL73" s="42" t="e">
        <f t="shared" si="7"/>
        <v>#DIV/0!</v>
      </c>
      <c r="AM73" s="374">
        <f t="shared" si="8"/>
        <v>1</v>
      </c>
      <c r="AN73" s="182"/>
      <c r="AO73" s="356">
        <f t="shared" si="9"/>
        <v>0</v>
      </c>
      <c r="AP73" s="42">
        <f t="shared" si="10"/>
        <v>0</v>
      </c>
    </row>
    <row r="74" spans="1:42" s="49" customFormat="1" ht="215.25" customHeight="1" x14ac:dyDescent="0.25">
      <c r="A74" s="72" t="s">
        <v>451</v>
      </c>
      <c r="B74" s="1089" t="s">
        <v>84</v>
      </c>
      <c r="C74" s="1090"/>
      <c r="D74" s="214" t="str">
        <f>+Hoja1!D273</f>
        <v>Políticas culturales para el patrimonio y la infraestructura cultural</v>
      </c>
      <c r="E74" s="427" t="s">
        <v>450</v>
      </c>
      <c r="F74" s="1082" t="str">
        <f>+Hoja1!C273</f>
        <v>Gestionar en un 100% la política cultural relacionada con el patrimonio y la infraestructura cultural, a partir de los instrumentos  priorizados</v>
      </c>
      <c r="G74" s="1083"/>
      <c r="H74" s="1074" t="str">
        <f>+Hoja1!H273</f>
        <v>PRESTAR SERVICIOS PROFESIONALES A LA SUBDIRECCIÓN DE INFRAESTRUCTURA CULTURAL DE APOYO JURÍDICO PARA EL PROYECTO CENTRO FELICIDAD “CEFE CHAPINERO” Y DEMÁS PROYECTOS DE INFRAESTRUCTURA QUE ADELANTA LA DEPENDENCIA.</v>
      </c>
      <c r="I74" s="1075"/>
      <c r="J74" s="1076"/>
      <c r="K74" s="284">
        <f>+Hoja1!X273</f>
        <v>43938</v>
      </c>
      <c r="L74" s="284">
        <f>+Hoja1!AC275</f>
        <v>44179</v>
      </c>
      <c r="M74" s="285"/>
      <c r="N74" s="286">
        <f>+Hoja1!F273</f>
        <v>20960994</v>
      </c>
      <c r="O74" s="286"/>
      <c r="P74" s="803" t="s">
        <v>107</v>
      </c>
      <c r="Q74" s="804"/>
      <c r="R74" s="805"/>
      <c r="S74" s="93" t="s">
        <v>151</v>
      </c>
      <c r="T74" s="80" t="s">
        <v>58</v>
      </c>
      <c r="U74" s="294">
        <v>1</v>
      </c>
      <c r="V74" s="399">
        <v>1</v>
      </c>
      <c r="W74" s="399"/>
      <c r="X74" s="400">
        <f t="shared" si="0"/>
        <v>0</v>
      </c>
      <c r="Y74" s="42">
        <f t="shared" si="1"/>
        <v>0</v>
      </c>
      <c r="AA74" s="182"/>
      <c r="AB74" s="182"/>
      <c r="AC74" s="356" t="e">
        <f t="shared" si="2"/>
        <v>#DIV/0!</v>
      </c>
      <c r="AD74" s="42" t="e">
        <f t="shared" si="3"/>
        <v>#DIV/0!</v>
      </c>
      <c r="AE74" s="182"/>
      <c r="AF74" s="182"/>
      <c r="AG74" s="356" t="e">
        <f t="shared" si="4"/>
        <v>#DIV/0!</v>
      </c>
      <c r="AH74" s="42" t="e">
        <f t="shared" si="5"/>
        <v>#DIV/0!</v>
      </c>
      <c r="AI74" s="182"/>
      <c r="AJ74" s="182"/>
      <c r="AK74" s="356" t="e">
        <f t="shared" si="6"/>
        <v>#DIV/0!</v>
      </c>
      <c r="AL74" s="42" t="e">
        <f t="shared" si="7"/>
        <v>#DIV/0!</v>
      </c>
      <c r="AM74" s="374">
        <f t="shared" si="8"/>
        <v>1</v>
      </c>
      <c r="AN74" s="182"/>
      <c r="AO74" s="356">
        <f t="shared" si="9"/>
        <v>0</v>
      </c>
      <c r="AP74" s="42">
        <f t="shared" si="10"/>
        <v>0</v>
      </c>
    </row>
    <row r="75" spans="1:42" s="49" customFormat="1" ht="215.25" customHeight="1" x14ac:dyDescent="0.25">
      <c r="A75" s="72" t="s">
        <v>451</v>
      </c>
      <c r="B75" s="1089" t="s">
        <v>84</v>
      </c>
      <c r="C75" s="1090"/>
      <c r="D75" s="214" t="str">
        <f>+Hoja1!D274</f>
        <v>Políticas culturales para el patrimonio y la infraestructura cultural</v>
      </c>
      <c r="E75" s="427" t="s">
        <v>450</v>
      </c>
      <c r="F75" s="1082" t="str">
        <f>+Hoja1!C274</f>
        <v>Gestionar en un 100% la política cultural relacionada con el patrimonio y la infraestructura cultural, a partir de los instrumentos  priorizados</v>
      </c>
      <c r="G75" s="1083"/>
      <c r="H75" s="1074" t="str">
        <f>+Hoja1!H274</f>
        <v>Apoyar el componente jurídico de los BIC</v>
      </c>
      <c r="I75" s="1075"/>
      <c r="J75" s="1076"/>
      <c r="K75" s="284">
        <f>+Hoja1!X274</f>
        <v>43892</v>
      </c>
      <c r="L75" s="284">
        <f>+Hoja1!AC276</f>
        <v>44192</v>
      </c>
      <c r="M75" s="285"/>
      <c r="N75" s="286">
        <f>+Hoja1!F274</f>
        <v>60572240</v>
      </c>
      <c r="O75" s="286"/>
      <c r="P75" s="803" t="s">
        <v>107</v>
      </c>
      <c r="Q75" s="804"/>
      <c r="R75" s="805"/>
      <c r="S75" s="93" t="s">
        <v>151</v>
      </c>
      <c r="T75" s="80" t="s">
        <v>58</v>
      </c>
      <c r="U75" s="294">
        <v>1</v>
      </c>
      <c r="V75" s="399">
        <v>1</v>
      </c>
      <c r="W75" s="399"/>
      <c r="X75" s="400">
        <f t="shared" si="0"/>
        <v>0</v>
      </c>
      <c r="Y75" s="42">
        <f t="shared" si="1"/>
        <v>0</v>
      </c>
      <c r="AA75" s="182"/>
      <c r="AB75" s="182"/>
      <c r="AC75" s="356" t="e">
        <f t="shared" si="2"/>
        <v>#DIV/0!</v>
      </c>
      <c r="AD75" s="42" t="e">
        <f t="shared" si="3"/>
        <v>#DIV/0!</v>
      </c>
      <c r="AE75" s="182"/>
      <c r="AF75" s="182"/>
      <c r="AG75" s="356" t="e">
        <f t="shared" si="4"/>
        <v>#DIV/0!</v>
      </c>
      <c r="AH75" s="42" t="e">
        <f t="shared" si="5"/>
        <v>#DIV/0!</v>
      </c>
      <c r="AI75" s="182"/>
      <c r="AJ75" s="182"/>
      <c r="AK75" s="356" t="e">
        <f t="shared" si="6"/>
        <v>#DIV/0!</v>
      </c>
      <c r="AL75" s="42" t="e">
        <f t="shared" si="7"/>
        <v>#DIV/0!</v>
      </c>
      <c r="AM75" s="374">
        <f t="shared" si="8"/>
        <v>1</v>
      </c>
      <c r="AN75" s="182"/>
      <c r="AO75" s="356">
        <f t="shared" si="9"/>
        <v>0</v>
      </c>
      <c r="AP75" s="42">
        <f t="shared" si="10"/>
        <v>0</v>
      </c>
    </row>
    <row r="76" spans="1:42" s="49" customFormat="1" ht="215.25" customHeight="1" x14ac:dyDescent="0.25">
      <c r="A76" s="72" t="s">
        <v>451</v>
      </c>
      <c r="B76" s="1089" t="s">
        <v>84</v>
      </c>
      <c r="C76" s="1090"/>
      <c r="D76" s="214" t="str">
        <f>+Hoja1!D275</f>
        <v>Políticas culturales para el patrimonio y la infraestructura cultural</v>
      </c>
      <c r="E76" s="427" t="s">
        <v>450</v>
      </c>
      <c r="F76" s="1082" t="str">
        <f>+Hoja1!C275</f>
        <v>Gestionar en un 100% la política cultural relacionada con el patrimonio y la infraestructura cultural, a partir de los instrumentos  priorizados</v>
      </c>
      <c r="G76" s="1083"/>
      <c r="H76" s="1074" t="str">
        <f>+Hoja1!H275</f>
        <v>APOYAR EL SEGUIMIENTO DE LOS DIFERENTES PROCESOS PARTICIPATIVOS PARA FORTALECER LOS PROGRAMAS Y POLÍTICAS DEL SECTOR.</v>
      </c>
      <c r="I76" s="1075"/>
      <c r="J76" s="1076"/>
      <c r="K76" s="284">
        <f>+Hoja1!X275</f>
        <v>43879</v>
      </c>
      <c r="L76" s="284" t="s">
        <v>272</v>
      </c>
      <c r="M76" s="285"/>
      <c r="N76" s="286">
        <f>+Hoja1!F275</f>
        <v>19577313</v>
      </c>
      <c r="O76" s="286"/>
      <c r="P76" s="803" t="s">
        <v>107</v>
      </c>
      <c r="Q76" s="804"/>
      <c r="R76" s="805"/>
      <c r="S76" s="93" t="s">
        <v>151</v>
      </c>
      <c r="T76" s="80" t="s">
        <v>58</v>
      </c>
      <c r="U76" s="294">
        <v>1</v>
      </c>
      <c r="V76" s="399">
        <v>1</v>
      </c>
      <c r="W76" s="399"/>
      <c r="X76" s="400">
        <f t="shared" si="0"/>
        <v>0</v>
      </c>
      <c r="Y76" s="42">
        <f t="shared" si="1"/>
        <v>0</v>
      </c>
      <c r="AA76" s="182"/>
      <c r="AB76" s="182"/>
      <c r="AC76" s="356" t="e">
        <f t="shared" si="2"/>
        <v>#DIV/0!</v>
      </c>
      <c r="AD76" s="42" t="e">
        <f t="shared" si="3"/>
        <v>#DIV/0!</v>
      </c>
      <c r="AE76" s="182"/>
      <c r="AF76" s="182"/>
      <c r="AG76" s="356" t="e">
        <f t="shared" si="4"/>
        <v>#DIV/0!</v>
      </c>
      <c r="AH76" s="42" t="e">
        <f t="shared" si="5"/>
        <v>#DIV/0!</v>
      </c>
      <c r="AI76" s="182"/>
      <c r="AJ76" s="182"/>
      <c r="AK76" s="356" t="e">
        <f t="shared" si="6"/>
        <v>#DIV/0!</v>
      </c>
      <c r="AL76" s="42" t="e">
        <f t="shared" si="7"/>
        <v>#DIV/0!</v>
      </c>
      <c r="AM76" s="374">
        <f t="shared" si="8"/>
        <v>1</v>
      </c>
      <c r="AN76" s="182"/>
      <c r="AO76" s="356">
        <f t="shared" si="9"/>
        <v>0</v>
      </c>
      <c r="AP76" s="42">
        <f t="shared" si="10"/>
        <v>0</v>
      </c>
    </row>
    <row r="77" spans="1:42" s="49" customFormat="1" ht="215.25" customHeight="1" x14ac:dyDescent="0.25">
      <c r="A77" s="72" t="s">
        <v>451</v>
      </c>
      <c r="B77" s="1089" t="s">
        <v>84</v>
      </c>
      <c r="C77" s="1090"/>
      <c r="D77" s="214" t="str">
        <f>+Hoja1!D276</f>
        <v>Políticas culturales para el patrimonio y la infraestructura cultural</v>
      </c>
      <c r="E77" s="427" t="s">
        <v>450</v>
      </c>
      <c r="F77" s="1082" t="str">
        <f>+Hoja1!C276</f>
        <v>Gestionar en un 100% la política cultural relacionada con el patrimonio y la infraestructura cultural, a partir de los instrumentos  priorizados</v>
      </c>
      <c r="G77" s="1083"/>
      <c r="H77" s="1074" t="str">
        <f>+Hoja1!H276</f>
        <v>Apoyar el componente jurídico de los BIC</v>
      </c>
      <c r="I77" s="1075"/>
      <c r="J77" s="1076"/>
      <c r="K77" s="284">
        <f>+Hoja1!X276</f>
        <v>43892</v>
      </c>
      <c r="L77" s="284">
        <f>+Hoja1!AC278</f>
        <v>44192</v>
      </c>
      <c r="M77" s="285"/>
      <c r="N77" s="286">
        <f>+Hoja1!F276</f>
        <v>60572240</v>
      </c>
      <c r="O77" s="286"/>
      <c r="P77" s="803" t="s">
        <v>107</v>
      </c>
      <c r="Q77" s="804"/>
      <c r="R77" s="805"/>
      <c r="S77" s="93" t="s">
        <v>151</v>
      </c>
      <c r="T77" s="80" t="s">
        <v>58</v>
      </c>
      <c r="U77" s="294">
        <v>1</v>
      </c>
      <c r="V77" s="399">
        <v>1</v>
      </c>
      <c r="W77" s="399"/>
      <c r="X77" s="400">
        <f t="shared" si="0"/>
        <v>0</v>
      </c>
      <c r="Y77" s="42">
        <f t="shared" si="1"/>
        <v>0</v>
      </c>
      <c r="AA77" s="182"/>
      <c r="AB77" s="182"/>
      <c r="AC77" s="356" t="e">
        <f t="shared" si="2"/>
        <v>#DIV/0!</v>
      </c>
      <c r="AD77" s="42" t="e">
        <f t="shared" si="3"/>
        <v>#DIV/0!</v>
      </c>
      <c r="AE77" s="182"/>
      <c r="AF77" s="182"/>
      <c r="AG77" s="356" t="e">
        <f t="shared" si="4"/>
        <v>#DIV/0!</v>
      </c>
      <c r="AH77" s="42" t="e">
        <f t="shared" si="5"/>
        <v>#DIV/0!</v>
      </c>
      <c r="AI77" s="182"/>
      <c r="AJ77" s="182"/>
      <c r="AK77" s="356" t="e">
        <f t="shared" si="6"/>
        <v>#DIV/0!</v>
      </c>
      <c r="AL77" s="42" t="e">
        <f t="shared" si="7"/>
        <v>#DIV/0!</v>
      </c>
      <c r="AM77" s="374">
        <f t="shared" si="8"/>
        <v>1</v>
      </c>
      <c r="AN77" s="182"/>
      <c r="AO77" s="356">
        <f t="shared" si="9"/>
        <v>0</v>
      </c>
      <c r="AP77" s="42">
        <f t="shared" si="10"/>
        <v>0</v>
      </c>
    </row>
    <row r="78" spans="1:42" s="49" customFormat="1" ht="215.25" customHeight="1" x14ac:dyDescent="0.25">
      <c r="A78" s="72" t="s">
        <v>451</v>
      </c>
      <c r="B78" s="1089" t="s">
        <v>84</v>
      </c>
      <c r="C78" s="1090"/>
      <c r="D78" s="214" t="str">
        <f>+Hoja1!D277</f>
        <v>Políticas culturales para el patrimonio y la infraestructura cultural</v>
      </c>
      <c r="E78" s="427" t="s">
        <v>450</v>
      </c>
      <c r="F78" s="1082" t="str">
        <f>+Hoja1!C277</f>
        <v>Gestionar en un 100% la política cultural relacionada con el patrimonio y la infraestructura cultural, a partir de los instrumentos  priorizados</v>
      </c>
      <c r="G78" s="1083"/>
      <c r="H78" s="1074" t="str">
        <f>+Hoja1!H277</f>
        <v>Adición y prórroga contrato No. 41 de 2019 suscrito con María Alejandra Tovar Muñetones</v>
      </c>
      <c r="I78" s="1075"/>
      <c r="J78" s="1076"/>
      <c r="K78" s="284">
        <f>+Hoja1!X277</f>
        <v>43861</v>
      </c>
      <c r="L78" s="284">
        <f>+Hoja1!AC279</f>
        <v>44192</v>
      </c>
      <c r="M78" s="285"/>
      <c r="N78" s="286">
        <f>+Hoja1!F277</f>
        <v>3860000</v>
      </c>
      <c r="O78" s="286"/>
      <c r="P78" s="803" t="s">
        <v>107</v>
      </c>
      <c r="Q78" s="804"/>
      <c r="R78" s="805"/>
      <c r="S78" s="93" t="s">
        <v>151</v>
      </c>
      <c r="T78" s="80" t="s">
        <v>58</v>
      </c>
      <c r="U78" s="294">
        <v>1</v>
      </c>
      <c r="V78" s="399">
        <v>1</v>
      </c>
      <c r="W78" s="399"/>
      <c r="X78" s="400">
        <f t="shared" si="0"/>
        <v>0</v>
      </c>
      <c r="Y78" s="42">
        <f t="shared" si="1"/>
        <v>0</v>
      </c>
      <c r="AA78" s="182"/>
      <c r="AB78" s="182"/>
      <c r="AC78" s="356" t="e">
        <f t="shared" si="2"/>
        <v>#DIV/0!</v>
      </c>
      <c r="AD78" s="42" t="e">
        <f t="shared" si="3"/>
        <v>#DIV/0!</v>
      </c>
      <c r="AE78" s="182"/>
      <c r="AF78" s="182"/>
      <c r="AG78" s="356" t="e">
        <f t="shared" si="4"/>
        <v>#DIV/0!</v>
      </c>
      <c r="AH78" s="42" t="e">
        <f t="shared" si="5"/>
        <v>#DIV/0!</v>
      </c>
      <c r="AI78" s="182"/>
      <c r="AJ78" s="182"/>
      <c r="AK78" s="356" t="e">
        <f t="shared" si="6"/>
        <v>#DIV/0!</v>
      </c>
      <c r="AL78" s="42" t="e">
        <f t="shared" si="7"/>
        <v>#DIV/0!</v>
      </c>
      <c r="AM78" s="374">
        <f t="shared" si="8"/>
        <v>1</v>
      </c>
      <c r="AN78" s="182"/>
      <c r="AO78" s="356">
        <f t="shared" si="9"/>
        <v>0</v>
      </c>
      <c r="AP78" s="42">
        <f t="shared" si="10"/>
        <v>0</v>
      </c>
    </row>
    <row r="79" spans="1:42" s="49" customFormat="1" ht="215.25" customHeight="1" x14ac:dyDescent="0.25">
      <c r="A79" s="72" t="s">
        <v>451</v>
      </c>
      <c r="B79" s="1089" t="s">
        <v>84</v>
      </c>
      <c r="C79" s="1090"/>
      <c r="D79" s="214" t="str">
        <f>+Hoja1!D278</f>
        <v>Políticas culturales para el patrimonio y la infraestructura cultural</v>
      </c>
      <c r="E79" s="427" t="s">
        <v>450</v>
      </c>
      <c r="F79" s="1082" t="str">
        <f>+Hoja1!C278</f>
        <v>Gestionar en un 100% la política cultural relacionada con el patrimonio y la infraestructura cultural, a partir de los instrumentos  priorizados</v>
      </c>
      <c r="G79" s="1083"/>
      <c r="H79" s="1074" t="str">
        <f>+Hoja1!H278</f>
        <v>Apoyo jurídico en los procesos pre-contractual y contractual</v>
      </c>
      <c r="I79" s="1075"/>
      <c r="J79" s="1076"/>
      <c r="K79" s="284">
        <f>+Hoja1!X278</f>
        <v>43892</v>
      </c>
      <c r="L79" s="284">
        <f>+Hoja1!AC280</f>
        <v>44192</v>
      </c>
      <c r="M79" s="285"/>
      <c r="N79" s="286">
        <f>+Hoja1!F278</f>
        <v>68143770</v>
      </c>
      <c r="O79" s="286"/>
      <c r="P79" s="803" t="s">
        <v>107</v>
      </c>
      <c r="Q79" s="804"/>
      <c r="R79" s="805"/>
      <c r="S79" s="93" t="s">
        <v>151</v>
      </c>
      <c r="T79" s="80" t="s">
        <v>58</v>
      </c>
      <c r="U79" s="294">
        <v>1</v>
      </c>
      <c r="V79" s="399">
        <v>1</v>
      </c>
      <c r="W79" s="399"/>
      <c r="X79" s="400">
        <f t="shared" si="0"/>
        <v>0</v>
      </c>
      <c r="Y79" s="42">
        <f t="shared" si="1"/>
        <v>0</v>
      </c>
      <c r="AA79" s="182"/>
      <c r="AB79" s="182"/>
      <c r="AC79" s="356" t="e">
        <f t="shared" si="2"/>
        <v>#DIV/0!</v>
      </c>
      <c r="AD79" s="42" t="e">
        <f t="shared" si="3"/>
        <v>#DIV/0!</v>
      </c>
      <c r="AE79" s="182"/>
      <c r="AF79" s="182"/>
      <c r="AG79" s="356" t="e">
        <f t="shared" si="4"/>
        <v>#DIV/0!</v>
      </c>
      <c r="AH79" s="42" t="e">
        <f t="shared" si="5"/>
        <v>#DIV/0!</v>
      </c>
      <c r="AI79" s="182"/>
      <c r="AJ79" s="182"/>
      <c r="AK79" s="356" t="e">
        <f t="shared" si="6"/>
        <v>#DIV/0!</v>
      </c>
      <c r="AL79" s="42" t="e">
        <f t="shared" si="7"/>
        <v>#DIV/0!</v>
      </c>
      <c r="AM79" s="374">
        <f t="shared" si="8"/>
        <v>1</v>
      </c>
      <c r="AN79" s="182"/>
      <c r="AO79" s="356">
        <f t="shared" si="9"/>
        <v>0</v>
      </c>
      <c r="AP79" s="42">
        <f t="shared" si="10"/>
        <v>0</v>
      </c>
    </row>
    <row r="80" spans="1:42" s="49" customFormat="1" ht="215.25" customHeight="1" x14ac:dyDescent="0.25">
      <c r="A80" s="72" t="s">
        <v>451</v>
      </c>
      <c r="B80" s="1089" t="s">
        <v>84</v>
      </c>
      <c r="C80" s="1090"/>
      <c r="D80" s="214" t="str">
        <f>+Hoja1!D279</f>
        <v>Políticas culturales para el patrimonio y la infraestructura cultural</v>
      </c>
      <c r="E80" s="427" t="s">
        <v>450</v>
      </c>
      <c r="F80" s="1082" t="str">
        <f>+Hoja1!C279</f>
        <v>Gestionar en un 100% la política cultural relacionada con el patrimonio y la infraestructura cultural, a partir de los instrumentos  priorizados</v>
      </c>
      <c r="G80" s="1083"/>
      <c r="H80" s="1074" t="str">
        <f>+Hoja1!H279</f>
        <v>APOYAR LA IMPLEMENTACIÓN, EJECUCIÓN Y SEGUIMIENTO DE ACCIONES RELACIONADAS CON EL PATRIMONIO CULTURAL INMATERIAL DE LA CIUDAD.</v>
      </c>
      <c r="I80" s="1075"/>
      <c r="J80" s="1076"/>
      <c r="K80" s="284">
        <f>+Hoja1!X279</f>
        <v>43952</v>
      </c>
      <c r="L80" s="284">
        <f>+Hoja1!AC281</f>
        <v>44179</v>
      </c>
      <c r="M80" s="285"/>
      <c r="N80" s="286">
        <f>+Hoja1!F279</f>
        <v>49720160</v>
      </c>
      <c r="O80" s="286"/>
      <c r="P80" s="803" t="s">
        <v>107</v>
      </c>
      <c r="Q80" s="804"/>
      <c r="R80" s="805"/>
      <c r="S80" s="93" t="s">
        <v>151</v>
      </c>
      <c r="T80" s="80" t="s">
        <v>58</v>
      </c>
      <c r="U80" s="294">
        <v>1</v>
      </c>
      <c r="V80" s="399">
        <v>1</v>
      </c>
      <c r="W80" s="399"/>
      <c r="X80" s="400">
        <f t="shared" si="0"/>
        <v>0</v>
      </c>
      <c r="Y80" s="42">
        <f t="shared" si="1"/>
        <v>0</v>
      </c>
      <c r="AA80" s="182"/>
      <c r="AB80" s="182"/>
      <c r="AC80" s="356" t="e">
        <f t="shared" si="2"/>
        <v>#DIV/0!</v>
      </c>
      <c r="AD80" s="42" t="e">
        <f t="shared" si="3"/>
        <v>#DIV/0!</v>
      </c>
      <c r="AE80" s="182"/>
      <c r="AF80" s="182"/>
      <c r="AG80" s="356" t="e">
        <f t="shared" si="4"/>
        <v>#DIV/0!</v>
      </c>
      <c r="AH80" s="42" t="e">
        <f t="shared" si="5"/>
        <v>#DIV/0!</v>
      </c>
      <c r="AI80" s="182"/>
      <c r="AJ80" s="182"/>
      <c r="AK80" s="356" t="e">
        <f t="shared" si="6"/>
        <v>#DIV/0!</v>
      </c>
      <c r="AL80" s="42" t="e">
        <f t="shared" si="7"/>
        <v>#DIV/0!</v>
      </c>
      <c r="AM80" s="374">
        <f t="shared" si="8"/>
        <v>1</v>
      </c>
      <c r="AN80" s="182"/>
      <c r="AO80" s="356">
        <f t="shared" si="9"/>
        <v>0</v>
      </c>
      <c r="AP80" s="42">
        <f t="shared" si="10"/>
        <v>0</v>
      </c>
    </row>
    <row r="81" spans="1:42" s="49" customFormat="1" ht="215.25" customHeight="1" x14ac:dyDescent="0.25">
      <c r="A81" s="72" t="s">
        <v>451</v>
      </c>
      <c r="B81" s="1089" t="s">
        <v>84</v>
      </c>
      <c r="C81" s="1090"/>
      <c r="D81" s="214" t="str">
        <f>+Hoja1!D280</f>
        <v>Políticas culturales para el patrimonio y la infraestructura cultural</v>
      </c>
      <c r="E81" s="427" t="s">
        <v>450</v>
      </c>
      <c r="F81" s="1082" t="str">
        <f>+Hoja1!C280</f>
        <v>Gestionar en un 100% la política cultural relacionada con el patrimonio y la infraestructura cultural, a partir de los instrumentos  priorizados</v>
      </c>
      <c r="G81" s="1083"/>
      <c r="H81" s="1074" t="str">
        <f>+Hoja1!H280</f>
        <v>APOYAR LA IMPLEMENTACIÓN, EJECUCIÓN Y SEGUIMIENTO DE ACCIONES RELACIONADAS CON EL PATRIMONIO CULTURAL INMATERIAL DE LA CIUDAD.</v>
      </c>
      <c r="I81" s="1075"/>
      <c r="J81" s="1076"/>
      <c r="K81" s="284">
        <f>+Hoja1!X280</f>
        <v>43892</v>
      </c>
      <c r="L81" s="284">
        <f>+Hoja1!AC282</f>
        <v>44179</v>
      </c>
      <c r="M81" s="285"/>
      <c r="N81" s="286">
        <f>+Hoja1!F280</f>
        <v>15903200</v>
      </c>
      <c r="O81" s="286"/>
      <c r="P81" s="803" t="s">
        <v>107</v>
      </c>
      <c r="Q81" s="804"/>
      <c r="R81" s="805"/>
      <c r="S81" s="93" t="s">
        <v>151</v>
      </c>
      <c r="T81" s="80" t="s">
        <v>58</v>
      </c>
      <c r="U81" s="294">
        <v>1</v>
      </c>
      <c r="V81" s="399">
        <v>1</v>
      </c>
      <c r="W81" s="399"/>
      <c r="X81" s="400">
        <f t="shared" si="0"/>
        <v>0</v>
      </c>
      <c r="Y81" s="42">
        <f t="shared" si="1"/>
        <v>0</v>
      </c>
      <c r="AA81" s="182"/>
      <c r="AB81" s="182"/>
      <c r="AC81" s="356" t="e">
        <f t="shared" si="2"/>
        <v>#DIV/0!</v>
      </c>
      <c r="AD81" s="42" t="e">
        <f t="shared" si="3"/>
        <v>#DIV/0!</v>
      </c>
      <c r="AE81" s="182"/>
      <c r="AF81" s="182"/>
      <c r="AG81" s="356" t="e">
        <f t="shared" si="4"/>
        <v>#DIV/0!</v>
      </c>
      <c r="AH81" s="42" t="e">
        <f t="shared" si="5"/>
        <v>#DIV/0!</v>
      </c>
      <c r="AI81" s="182"/>
      <c r="AJ81" s="182"/>
      <c r="AK81" s="356" t="e">
        <f t="shared" si="6"/>
        <v>#DIV/0!</v>
      </c>
      <c r="AL81" s="42" t="e">
        <f t="shared" si="7"/>
        <v>#DIV/0!</v>
      </c>
      <c r="AM81" s="374">
        <f t="shared" si="8"/>
        <v>1</v>
      </c>
      <c r="AN81" s="182"/>
      <c r="AO81" s="356">
        <f t="shared" si="9"/>
        <v>0</v>
      </c>
      <c r="AP81" s="42">
        <f t="shared" si="10"/>
        <v>0</v>
      </c>
    </row>
    <row r="82" spans="1:42" s="49" customFormat="1" ht="215.25" customHeight="1" x14ac:dyDescent="0.25">
      <c r="A82" s="72" t="s">
        <v>451</v>
      </c>
      <c r="B82" s="1089" t="s">
        <v>84</v>
      </c>
      <c r="C82" s="1090"/>
      <c r="D82" s="214" t="str">
        <f>+Hoja1!D281</f>
        <v>Políticas culturales para el patrimonio y la infraestructura cultural</v>
      </c>
      <c r="E82" s="427" t="s">
        <v>450</v>
      </c>
      <c r="F82" s="1082" t="str">
        <f>+Hoja1!C281</f>
        <v>Gestionar en un 100% la política cultural relacionada con el patrimonio y la infraestructura cultural, a partir de los instrumentos  priorizados</v>
      </c>
      <c r="G82" s="1083"/>
      <c r="H82" s="1074" t="str">
        <f>+Hoja1!H281</f>
        <v xml:space="preserve">Apoyar el componente jurídico de los BIC	</v>
      </c>
      <c r="I82" s="1075"/>
      <c r="J82" s="1076"/>
      <c r="K82" s="284">
        <f>+Hoja1!X281</f>
        <v>43879</v>
      </c>
      <c r="L82" s="284">
        <f>+Hoja1!AC283</f>
        <v>44179</v>
      </c>
      <c r="M82" s="285"/>
      <c r="N82" s="286">
        <f>+Hoja1!F281</f>
        <v>68143770</v>
      </c>
      <c r="O82" s="286"/>
      <c r="P82" s="803" t="s">
        <v>107</v>
      </c>
      <c r="Q82" s="804"/>
      <c r="R82" s="805"/>
      <c r="S82" s="93" t="s">
        <v>151</v>
      </c>
      <c r="T82" s="80" t="s">
        <v>58</v>
      </c>
      <c r="U82" s="294">
        <v>1</v>
      </c>
      <c r="V82" s="399">
        <v>1</v>
      </c>
      <c r="W82" s="399"/>
      <c r="X82" s="400">
        <f t="shared" si="0"/>
        <v>0</v>
      </c>
      <c r="Y82" s="42">
        <f t="shared" si="1"/>
        <v>0</v>
      </c>
      <c r="AA82" s="182"/>
      <c r="AB82" s="182"/>
      <c r="AC82" s="356" t="e">
        <f t="shared" si="2"/>
        <v>#DIV/0!</v>
      </c>
      <c r="AD82" s="42" t="e">
        <f t="shared" si="3"/>
        <v>#DIV/0!</v>
      </c>
      <c r="AE82" s="182"/>
      <c r="AF82" s="182"/>
      <c r="AG82" s="356" t="e">
        <f t="shared" si="4"/>
        <v>#DIV/0!</v>
      </c>
      <c r="AH82" s="42" t="e">
        <f t="shared" si="5"/>
        <v>#DIV/0!</v>
      </c>
      <c r="AI82" s="182"/>
      <c r="AJ82" s="182"/>
      <c r="AK82" s="356" t="e">
        <f t="shared" si="6"/>
        <v>#DIV/0!</v>
      </c>
      <c r="AL82" s="42" t="e">
        <f t="shared" si="7"/>
        <v>#DIV/0!</v>
      </c>
      <c r="AM82" s="374">
        <f t="shared" si="8"/>
        <v>1</v>
      </c>
      <c r="AN82" s="182"/>
      <c r="AO82" s="356">
        <f t="shared" si="9"/>
        <v>0</v>
      </c>
      <c r="AP82" s="42">
        <f t="shared" si="10"/>
        <v>0</v>
      </c>
    </row>
    <row r="83" spans="1:42" s="49" customFormat="1" ht="215.25" customHeight="1" x14ac:dyDescent="0.25">
      <c r="A83" s="72" t="s">
        <v>451</v>
      </c>
      <c r="B83" s="1089" t="s">
        <v>84</v>
      </c>
      <c r="C83" s="1090"/>
      <c r="D83" s="214" t="str">
        <f>+Hoja1!D282</f>
        <v>Políticas culturales para el patrimonio y la infraestructura cultural</v>
      </c>
      <c r="E83" s="103" t="s">
        <v>450</v>
      </c>
      <c r="F83" s="1082" t="str">
        <f>+Hoja1!C282</f>
        <v>Gestionar en un 100% la política cultural relacionada con el patrimonio y la infraestructura cultural, a partir de los instrumentos  priorizados</v>
      </c>
      <c r="G83" s="1083"/>
      <c r="H83" s="1074" t="str">
        <f>+Hoja1!H282</f>
        <v xml:space="preserve">Apoyar el componente técnico y realizar las visitas a los BIC	</v>
      </c>
      <c r="I83" s="1075"/>
      <c r="J83" s="1076"/>
      <c r="K83" s="284">
        <f>+Hoja1!X282</f>
        <v>43879</v>
      </c>
      <c r="L83" s="284">
        <f>+Hoja1!AC284</f>
        <v>44192</v>
      </c>
      <c r="M83" s="285"/>
      <c r="N83" s="286">
        <f>+Hoja1!F282</f>
        <v>75735900</v>
      </c>
      <c r="O83" s="286"/>
      <c r="P83" s="803" t="s">
        <v>107</v>
      </c>
      <c r="Q83" s="804"/>
      <c r="R83" s="805"/>
      <c r="S83" s="93" t="s">
        <v>151</v>
      </c>
      <c r="T83" s="80" t="s">
        <v>58</v>
      </c>
      <c r="U83" s="294">
        <v>1</v>
      </c>
      <c r="V83" s="399">
        <v>1</v>
      </c>
      <c r="W83" s="399"/>
      <c r="X83" s="400">
        <f t="shared" si="0"/>
        <v>0</v>
      </c>
      <c r="Y83" s="42">
        <f t="shared" si="1"/>
        <v>0</v>
      </c>
      <c r="AA83" s="182"/>
      <c r="AB83" s="182"/>
      <c r="AC83" s="356" t="e">
        <f t="shared" si="2"/>
        <v>#DIV/0!</v>
      </c>
      <c r="AD83" s="42" t="e">
        <f t="shared" si="3"/>
        <v>#DIV/0!</v>
      </c>
      <c r="AE83" s="182"/>
      <c r="AF83" s="182"/>
      <c r="AG83" s="356" t="e">
        <f t="shared" si="4"/>
        <v>#DIV/0!</v>
      </c>
      <c r="AH83" s="42" t="e">
        <f t="shared" si="5"/>
        <v>#DIV/0!</v>
      </c>
      <c r="AI83" s="182"/>
      <c r="AJ83" s="182"/>
      <c r="AK83" s="356" t="e">
        <f t="shared" si="6"/>
        <v>#DIV/0!</v>
      </c>
      <c r="AL83" s="42" t="e">
        <f t="shared" si="7"/>
        <v>#DIV/0!</v>
      </c>
      <c r="AM83" s="374">
        <f t="shared" si="8"/>
        <v>1</v>
      </c>
      <c r="AN83" s="182"/>
      <c r="AO83" s="356">
        <f t="shared" si="9"/>
        <v>0</v>
      </c>
      <c r="AP83" s="42">
        <f t="shared" si="10"/>
        <v>0</v>
      </c>
    </row>
    <row r="84" spans="1:42" s="49" customFormat="1" ht="215.25" customHeight="1" x14ac:dyDescent="0.25">
      <c r="A84" s="72" t="s">
        <v>451</v>
      </c>
      <c r="B84" s="1089" t="s">
        <v>84</v>
      </c>
      <c r="C84" s="1090"/>
      <c r="D84" s="214" t="str">
        <f>+Hoja1!D283</f>
        <v>Políticas culturales para el patrimonio y la infraestructura cultural</v>
      </c>
      <c r="E84" s="103" t="s">
        <v>450</v>
      </c>
      <c r="F84" s="1082" t="str">
        <f>+Hoja1!C283</f>
        <v>Gestionar en un 100% la política cultural relacionada con el patrimonio y la infraestructura cultural, a partir de los instrumentos  priorizados</v>
      </c>
      <c r="G84" s="1083"/>
      <c r="H84" s="1074" t="str">
        <f>+Hoja1!H283</f>
        <v xml:space="preserve">ARQUITECTO 4 CONTROL URBANO, para apoyar el componente técnico y realizar las visitas a los BIC	</v>
      </c>
      <c r="I84" s="1075"/>
      <c r="J84" s="1076"/>
      <c r="K84" s="284">
        <f>+Hoja1!X283</f>
        <v>43879</v>
      </c>
      <c r="L84" s="284">
        <f>+Hoja1!AC285</f>
        <v>44192</v>
      </c>
      <c r="M84" s="285"/>
      <c r="N84" s="286">
        <f>+Hoja1!F283</f>
        <v>68162310</v>
      </c>
      <c r="O84" s="286"/>
      <c r="P84" s="803" t="s">
        <v>107</v>
      </c>
      <c r="Q84" s="804"/>
      <c r="R84" s="805"/>
      <c r="S84" s="93" t="s">
        <v>151</v>
      </c>
      <c r="T84" s="80" t="s">
        <v>58</v>
      </c>
      <c r="U84" s="294">
        <v>1</v>
      </c>
      <c r="V84" s="399">
        <v>1</v>
      </c>
      <c r="W84" s="399"/>
      <c r="X84" s="400">
        <f t="shared" si="0"/>
        <v>0</v>
      </c>
      <c r="Y84" s="42">
        <f t="shared" si="1"/>
        <v>0</v>
      </c>
      <c r="AA84" s="182"/>
      <c r="AB84" s="182"/>
      <c r="AC84" s="356" t="e">
        <f t="shared" si="2"/>
        <v>#DIV/0!</v>
      </c>
      <c r="AD84" s="42" t="e">
        <f t="shared" si="3"/>
        <v>#DIV/0!</v>
      </c>
      <c r="AE84" s="182"/>
      <c r="AF84" s="182"/>
      <c r="AG84" s="356" t="e">
        <f t="shared" si="4"/>
        <v>#DIV/0!</v>
      </c>
      <c r="AH84" s="42" t="e">
        <f t="shared" si="5"/>
        <v>#DIV/0!</v>
      </c>
      <c r="AI84" s="182"/>
      <c r="AJ84" s="182"/>
      <c r="AK84" s="356" t="e">
        <f t="shared" si="6"/>
        <v>#DIV/0!</v>
      </c>
      <c r="AL84" s="42" t="e">
        <f t="shared" si="7"/>
        <v>#DIV/0!</v>
      </c>
      <c r="AM84" s="374">
        <f t="shared" si="8"/>
        <v>1</v>
      </c>
      <c r="AN84" s="182"/>
      <c r="AO84" s="356">
        <f t="shared" si="9"/>
        <v>0</v>
      </c>
      <c r="AP84" s="42">
        <f t="shared" si="10"/>
        <v>0</v>
      </c>
    </row>
    <row r="85" spans="1:42" s="49" customFormat="1" ht="215.25" customHeight="1" x14ac:dyDescent="0.25">
      <c r="A85" s="72" t="s">
        <v>451</v>
      </c>
      <c r="B85" s="1089" t="s">
        <v>84</v>
      </c>
      <c r="C85" s="1090"/>
      <c r="D85" s="214" t="str">
        <f>+Hoja1!D284</f>
        <v>Políticas culturales para el patrimonio y la infraestructura cultural</v>
      </c>
      <c r="E85" s="103" t="s">
        <v>450</v>
      </c>
      <c r="F85" s="1082" t="str">
        <f>+Hoja1!C284</f>
        <v>Gestionar en un 100% la política cultural relacionada con el patrimonio y la infraestructura cultural, a partir de los instrumentos  priorizados</v>
      </c>
      <c r="G85" s="1083"/>
      <c r="H85" s="1074" t="str">
        <f>+Hoja1!H284</f>
        <v>APOYAR LA IMPLEMENTACIÓN, EJECUCIÓN Y SEGUIMIENTO DE ACCIONES RELACIONADAS CON EL PATRIMONIO CULTURAL INMATERIAL DE LA CIUDAD.</v>
      </c>
      <c r="I85" s="1075"/>
      <c r="J85" s="1076"/>
      <c r="K85" s="284">
        <f>+Hoja1!X284</f>
        <v>43952</v>
      </c>
      <c r="L85" s="284">
        <f>+Hoja1!AC286</f>
        <v>44179</v>
      </c>
      <c r="M85" s="285"/>
      <c r="N85" s="286">
        <f>+Hoja1!F284</f>
        <v>49720160</v>
      </c>
      <c r="O85" s="286"/>
      <c r="P85" s="803" t="s">
        <v>107</v>
      </c>
      <c r="Q85" s="804"/>
      <c r="R85" s="805"/>
      <c r="S85" s="93" t="s">
        <v>151</v>
      </c>
      <c r="T85" s="80" t="s">
        <v>58</v>
      </c>
      <c r="U85" s="294">
        <v>1</v>
      </c>
      <c r="V85" s="399">
        <v>1</v>
      </c>
      <c r="W85" s="399"/>
      <c r="X85" s="400">
        <f t="shared" si="0"/>
        <v>0</v>
      </c>
      <c r="Y85" s="42">
        <f t="shared" si="1"/>
        <v>0</v>
      </c>
      <c r="AA85" s="182"/>
      <c r="AB85" s="182"/>
      <c r="AC85" s="356" t="e">
        <f t="shared" si="2"/>
        <v>#DIV/0!</v>
      </c>
      <c r="AD85" s="42" t="e">
        <f t="shared" si="3"/>
        <v>#DIV/0!</v>
      </c>
      <c r="AE85" s="182"/>
      <c r="AF85" s="182"/>
      <c r="AG85" s="356" t="e">
        <f t="shared" si="4"/>
        <v>#DIV/0!</v>
      </c>
      <c r="AH85" s="42" t="e">
        <f t="shared" si="5"/>
        <v>#DIV/0!</v>
      </c>
      <c r="AI85" s="182"/>
      <c r="AJ85" s="182"/>
      <c r="AK85" s="356" t="e">
        <f t="shared" si="6"/>
        <v>#DIV/0!</v>
      </c>
      <c r="AL85" s="42" t="e">
        <f t="shared" si="7"/>
        <v>#DIV/0!</v>
      </c>
      <c r="AM85" s="374">
        <f t="shared" si="8"/>
        <v>1</v>
      </c>
      <c r="AN85" s="182"/>
      <c r="AO85" s="356">
        <f t="shared" si="9"/>
        <v>0</v>
      </c>
      <c r="AP85" s="42">
        <f t="shared" si="10"/>
        <v>0</v>
      </c>
    </row>
    <row r="86" spans="1:42" s="49" customFormat="1" ht="215.25" customHeight="1" x14ac:dyDescent="0.25">
      <c r="A86" s="72" t="s">
        <v>451</v>
      </c>
      <c r="B86" s="1089" t="s">
        <v>84</v>
      </c>
      <c r="C86" s="1090"/>
      <c r="D86" s="214" t="str">
        <f>+Hoja1!D285</f>
        <v>Políticas culturales para el patrimonio y la infraestructura cultural</v>
      </c>
      <c r="E86" s="103" t="s">
        <v>450</v>
      </c>
      <c r="F86" s="1082" t="str">
        <f>+Hoja1!C285</f>
        <v>Gestionar en un 100% la política cultural relacionada con el patrimonio y la infraestructura cultural, a partir de los instrumentos  priorizados</v>
      </c>
      <c r="G86" s="1083"/>
      <c r="H86" s="1074" t="str">
        <f>+Hoja1!H285</f>
        <v>Apoyo Documental expedientes BIC</v>
      </c>
      <c r="I86" s="1075"/>
      <c r="J86" s="1076"/>
      <c r="K86" s="284">
        <f>+Hoja1!X285</f>
        <v>43892</v>
      </c>
      <c r="L86" s="284" t="s">
        <v>272</v>
      </c>
      <c r="M86" s="285"/>
      <c r="N86" s="286">
        <f>+Hoja1!F285</f>
        <v>38238750</v>
      </c>
      <c r="O86" s="286"/>
      <c r="P86" s="803" t="s">
        <v>107</v>
      </c>
      <c r="Q86" s="804"/>
      <c r="R86" s="805"/>
      <c r="S86" s="93" t="s">
        <v>151</v>
      </c>
      <c r="T86" s="80" t="s">
        <v>58</v>
      </c>
      <c r="U86" s="294">
        <v>1</v>
      </c>
      <c r="V86" s="399">
        <v>1</v>
      </c>
      <c r="W86" s="399"/>
      <c r="X86" s="400">
        <f t="shared" si="0"/>
        <v>0</v>
      </c>
      <c r="Y86" s="42">
        <f t="shared" si="1"/>
        <v>0</v>
      </c>
      <c r="AA86" s="182"/>
      <c r="AB86" s="182"/>
      <c r="AC86" s="356" t="e">
        <f t="shared" si="2"/>
        <v>#DIV/0!</v>
      </c>
      <c r="AD86" s="42" t="e">
        <f t="shared" si="3"/>
        <v>#DIV/0!</v>
      </c>
      <c r="AE86" s="182"/>
      <c r="AF86" s="182"/>
      <c r="AG86" s="356" t="e">
        <f t="shared" si="4"/>
        <v>#DIV/0!</v>
      </c>
      <c r="AH86" s="42" t="e">
        <f t="shared" si="5"/>
        <v>#DIV/0!</v>
      </c>
      <c r="AI86" s="182"/>
      <c r="AJ86" s="182"/>
      <c r="AK86" s="356" t="e">
        <f t="shared" si="6"/>
        <v>#DIV/0!</v>
      </c>
      <c r="AL86" s="42" t="e">
        <f t="shared" si="7"/>
        <v>#DIV/0!</v>
      </c>
      <c r="AM86" s="374">
        <f t="shared" si="8"/>
        <v>1</v>
      </c>
      <c r="AN86" s="182"/>
      <c r="AO86" s="356">
        <f t="shared" si="9"/>
        <v>0</v>
      </c>
      <c r="AP86" s="42">
        <f t="shared" si="10"/>
        <v>0</v>
      </c>
    </row>
    <row r="87" spans="1:42" s="49" customFormat="1" ht="215.25" customHeight="1" x14ac:dyDescent="0.25">
      <c r="A87" s="72" t="s">
        <v>451</v>
      </c>
      <c r="B87" s="1089" t="s">
        <v>84</v>
      </c>
      <c r="C87" s="1090"/>
      <c r="D87" s="214" t="str">
        <f>+Hoja1!D286</f>
        <v>Políticas culturales para el patrimonio y la infraestructura cultural</v>
      </c>
      <c r="E87" s="103" t="s">
        <v>450</v>
      </c>
      <c r="F87" s="1082" t="str">
        <f>+Hoja1!C286</f>
        <v>Gestionar en un 100% la política cultural relacionada con el patrimonio y la infraestructura cultural, a partir de los instrumentos  priorizados</v>
      </c>
      <c r="G87" s="1083"/>
      <c r="H87" s="1074" t="str">
        <f>+Hoja1!H286</f>
        <v>Procesos para la formulación, desarrollo y ejecución de los proyectos de equipamientos de infraestructura cultural, así como los procesos participativos. Gestión social Proyectos.</v>
      </c>
      <c r="I87" s="1075"/>
      <c r="J87" s="1076"/>
      <c r="K87" s="284">
        <f>+Hoja1!X286</f>
        <v>43879</v>
      </c>
      <c r="L87" s="284" t="s">
        <v>272</v>
      </c>
      <c r="M87" s="285"/>
      <c r="N87" s="286">
        <f>+Hoja1!F286</f>
        <v>55935180</v>
      </c>
      <c r="O87" s="286"/>
      <c r="P87" s="803" t="s">
        <v>107</v>
      </c>
      <c r="Q87" s="804"/>
      <c r="R87" s="805"/>
      <c r="S87" s="93" t="s">
        <v>151</v>
      </c>
      <c r="T87" s="80" t="s">
        <v>58</v>
      </c>
      <c r="U87" s="294">
        <v>1</v>
      </c>
      <c r="V87" s="399">
        <v>1</v>
      </c>
      <c r="W87" s="399"/>
      <c r="X87" s="400">
        <f t="shared" si="0"/>
        <v>0</v>
      </c>
      <c r="Y87" s="42">
        <f t="shared" si="1"/>
        <v>0</v>
      </c>
      <c r="AA87" s="182"/>
      <c r="AB87" s="182"/>
      <c r="AC87" s="356" t="e">
        <f t="shared" si="2"/>
        <v>#DIV/0!</v>
      </c>
      <c r="AD87" s="42" t="e">
        <f t="shared" si="3"/>
        <v>#DIV/0!</v>
      </c>
      <c r="AE87" s="182"/>
      <c r="AF87" s="182"/>
      <c r="AG87" s="356" t="e">
        <f t="shared" si="4"/>
        <v>#DIV/0!</v>
      </c>
      <c r="AH87" s="42" t="e">
        <f t="shared" si="5"/>
        <v>#DIV/0!</v>
      </c>
      <c r="AI87" s="182"/>
      <c r="AJ87" s="182"/>
      <c r="AK87" s="356" t="e">
        <f t="shared" si="6"/>
        <v>#DIV/0!</v>
      </c>
      <c r="AL87" s="42" t="e">
        <f t="shared" si="7"/>
        <v>#DIV/0!</v>
      </c>
      <c r="AM87" s="374">
        <f t="shared" si="8"/>
        <v>1</v>
      </c>
      <c r="AN87" s="182"/>
      <c r="AO87" s="356">
        <f t="shared" si="9"/>
        <v>0</v>
      </c>
      <c r="AP87" s="42">
        <f t="shared" si="10"/>
        <v>0</v>
      </c>
    </row>
    <row r="88" spans="1:42" s="49" customFormat="1" ht="215.25" customHeight="1" x14ac:dyDescent="0.25">
      <c r="A88" s="72" t="s">
        <v>451</v>
      </c>
      <c r="B88" s="1089" t="s">
        <v>84</v>
      </c>
      <c r="C88" s="1090"/>
      <c r="D88" s="214" t="str">
        <f>+Hoja1!D287</f>
        <v>Políticas culturales para el patrimonio y la infraestructura cultural</v>
      </c>
      <c r="E88" s="103" t="s">
        <v>450</v>
      </c>
      <c r="F88" s="1082" t="str">
        <f>+Hoja1!C287</f>
        <v>Gestionar en un 100% la política cultural relacionada con el patrimonio y la infraestructura cultural, a partir de los instrumentos  priorizados</v>
      </c>
      <c r="G88" s="1083"/>
      <c r="H88" s="1074" t="str">
        <f>+Hoja1!H287</f>
        <v>Adición y prórroga contrato No. 62 de 2019 suscrito con HYMER CASALLAS FONSECA</v>
      </c>
      <c r="I88" s="1075"/>
      <c r="J88" s="1076"/>
      <c r="K88" s="284">
        <f>+Hoja1!X287</f>
        <v>43861</v>
      </c>
      <c r="L88" s="284">
        <f>+Hoja1!AC289</f>
        <v>44192</v>
      </c>
      <c r="M88" s="285"/>
      <c r="N88" s="286">
        <f>+Hoja1!F287</f>
        <v>14702000</v>
      </c>
      <c r="O88" s="286"/>
      <c r="P88" s="803" t="s">
        <v>107</v>
      </c>
      <c r="Q88" s="804"/>
      <c r="R88" s="805"/>
      <c r="S88" s="93" t="s">
        <v>151</v>
      </c>
      <c r="T88" s="80" t="s">
        <v>58</v>
      </c>
      <c r="U88" s="294">
        <v>1</v>
      </c>
      <c r="V88" s="399">
        <v>1</v>
      </c>
      <c r="W88" s="399"/>
      <c r="X88" s="400">
        <f t="shared" si="0"/>
        <v>0</v>
      </c>
      <c r="Y88" s="42">
        <f t="shared" si="1"/>
        <v>0</v>
      </c>
      <c r="AA88" s="182"/>
      <c r="AB88" s="182"/>
      <c r="AC88" s="356" t="e">
        <f t="shared" si="2"/>
        <v>#DIV/0!</v>
      </c>
      <c r="AD88" s="42" t="e">
        <f t="shared" si="3"/>
        <v>#DIV/0!</v>
      </c>
      <c r="AE88" s="182"/>
      <c r="AF88" s="182"/>
      <c r="AG88" s="356" t="e">
        <f t="shared" si="4"/>
        <v>#DIV/0!</v>
      </c>
      <c r="AH88" s="42" t="e">
        <f t="shared" si="5"/>
        <v>#DIV/0!</v>
      </c>
      <c r="AI88" s="182"/>
      <c r="AJ88" s="182"/>
      <c r="AK88" s="356" t="e">
        <f t="shared" si="6"/>
        <v>#DIV/0!</v>
      </c>
      <c r="AL88" s="42" t="e">
        <f t="shared" si="7"/>
        <v>#DIV/0!</v>
      </c>
      <c r="AM88" s="374">
        <f t="shared" si="8"/>
        <v>1</v>
      </c>
      <c r="AN88" s="182"/>
      <c r="AO88" s="356">
        <f t="shared" si="9"/>
        <v>0</v>
      </c>
      <c r="AP88" s="42">
        <f t="shared" si="10"/>
        <v>0</v>
      </c>
    </row>
    <row r="89" spans="1:42" s="49" customFormat="1" ht="215.25" customHeight="1" x14ac:dyDescent="0.25">
      <c r="A89" s="72" t="s">
        <v>451</v>
      </c>
      <c r="B89" s="1089" t="s">
        <v>84</v>
      </c>
      <c r="C89" s="1090"/>
      <c r="D89" s="214" t="str">
        <f>+Hoja1!D288</f>
        <v>Políticas culturales para el patrimonio y la infraestructura cultural</v>
      </c>
      <c r="E89" s="103" t="s">
        <v>450</v>
      </c>
      <c r="F89" s="1082" t="str">
        <f>+Hoja1!C288</f>
        <v>Gestionar en un 100% la política cultural relacionada con el patrimonio y la infraestructura cultural, a partir de los instrumentos  priorizados</v>
      </c>
      <c r="G89" s="1083"/>
      <c r="H89" s="1074" t="str">
        <f>+Hoja1!H288</f>
        <v>Adición y prórroga contrato No. 78 de 2019 suscrito con RUBEN SOTO CASTRO</v>
      </c>
      <c r="I89" s="1075"/>
      <c r="J89" s="1076"/>
      <c r="K89" s="284">
        <f>+Hoja1!X288</f>
        <v>43861</v>
      </c>
      <c r="L89" s="284">
        <f>+Hoja1!AC290</f>
        <v>44179</v>
      </c>
      <c r="M89" s="285"/>
      <c r="N89" s="286">
        <f>+Hoja1!F288</f>
        <v>18660000</v>
      </c>
      <c r="O89" s="286"/>
      <c r="P89" s="803" t="s">
        <v>107</v>
      </c>
      <c r="Q89" s="804"/>
      <c r="R89" s="805"/>
      <c r="S89" s="93" t="s">
        <v>151</v>
      </c>
      <c r="T89" s="80" t="s">
        <v>58</v>
      </c>
      <c r="U89" s="294">
        <v>1</v>
      </c>
      <c r="V89" s="399">
        <v>1</v>
      </c>
      <c r="W89" s="399"/>
      <c r="X89" s="400">
        <f t="shared" si="0"/>
        <v>0</v>
      </c>
      <c r="Y89" s="42">
        <f t="shared" si="1"/>
        <v>0</v>
      </c>
      <c r="AA89" s="182"/>
      <c r="AB89" s="182"/>
      <c r="AC89" s="356" t="e">
        <f t="shared" si="2"/>
        <v>#DIV/0!</v>
      </c>
      <c r="AD89" s="42" t="e">
        <f t="shared" si="3"/>
        <v>#DIV/0!</v>
      </c>
      <c r="AE89" s="182"/>
      <c r="AF89" s="182"/>
      <c r="AG89" s="356" t="e">
        <f t="shared" si="4"/>
        <v>#DIV/0!</v>
      </c>
      <c r="AH89" s="42" t="e">
        <f t="shared" si="5"/>
        <v>#DIV/0!</v>
      </c>
      <c r="AI89" s="182"/>
      <c r="AJ89" s="182"/>
      <c r="AK89" s="356" t="e">
        <f t="shared" si="6"/>
        <v>#DIV/0!</v>
      </c>
      <c r="AL89" s="42" t="e">
        <f t="shared" si="7"/>
        <v>#DIV/0!</v>
      </c>
      <c r="AM89" s="374">
        <f t="shared" si="8"/>
        <v>1</v>
      </c>
      <c r="AN89" s="182"/>
      <c r="AO89" s="356">
        <f t="shared" si="9"/>
        <v>0</v>
      </c>
      <c r="AP89" s="42">
        <f t="shared" si="10"/>
        <v>0</v>
      </c>
    </row>
    <row r="90" spans="1:42" s="49" customFormat="1" ht="215.25" customHeight="1" x14ac:dyDescent="0.25">
      <c r="A90" s="72" t="s">
        <v>451</v>
      </c>
      <c r="B90" s="1089" t="s">
        <v>84</v>
      </c>
      <c r="C90" s="1090"/>
      <c r="D90" s="214" t="str">
        <f>+Hoja1!D289</f>
        <v>Políticas culturales para el patrimonio y la infraestructura cultural</v>
      </c>
      <c r="E90" s="103" t="s">
        <v>450</v>
      </c>
      <c r="F90" s="1082" t="str">
        <f>+Hoja1!C289</f>
        <v>Gestionar en un 100% la política cultural relacionada con el patrimonio y la infraestructura cultural, a partir de los instrumentos  priorizados</v>
      </c>
      <c r="G90" s="1083"/>
      <c r="H90" s="1074" t="str">
        <f>+Hoja1!H289</f>
        <v>COORDINADOR CONTROL URBANO,apoyo técnico para el seguimiento y gestión de las diferentes acciones de control urbano</v>
      </c>
      <c r="I90" s="1075"/>
      <c r="J90" s="1076"/>
      <c r="K90" s="284">
        <f>+Hoja1!X289</f>
        <v>43892</v>
      </c>
      <c r="L90" s="284">
        <f>+Hoja1!AC291</f>
        <v>44192</v>
      </c>
      <c r="M90" s="285"/>
      <c r="N90" s="286">
        <f>+Hoja1!F289</f>
        <v>76879200</v>
      </c>
      <c r="O90" s="286"/>
      <c r="P90" s="803" t="s">
        <v>107</v>
      </c>
      <c r="Q90" s="804"/>
      <c r="R90" s="805"/>
      <c r="S90" s="93" t="s">
        <v>151</v>
      </c>
      <c r="T90" s="80" t="s">
        <v>58</v>
      </c>
      <c r="U90" s="294">
        <v>1</v>
      </c>
      <c r="V90" s="399">
        <v>1</v>
      </c>
      <c r="W90" s="399"/>
      <c r="X90" s="400">
        <f t="shared" si="0"/>
        <v>0</v>
      </c>
      <c r="Y90" s="42">
        <f t="shared" si="1"/>
        <v>0</v>
      </c>
      <c r="AA90" s="182"/>
      <c r="AB90" s="182"/>
      <c r="AC90" s="356" t="e">
        <f t="shared" si="2"/>
        <v>#DIV/0!</v>
      </c>
      <c r="AD90" s="42" t="e">
        <f t="shared" si="3"/>
        <v>#DIV/0!</v>
      </c>
      <c r="AE90" s="182"/>
      <c r="AF90" s="182"/>
      <c r="AG90" s="356" t="e">
        <f t="shared" si="4"/>
        <v>#DIV/0!</v>
      </c>
      <c r="AH90" s="42" t="e">
        <f t="shared" si="5"/>
        <v>#DIV/0!</v>
      </c>
      <c r="AI90" s="182"/>
      <c r="AJ90" s="182"/>
      <c r="AK90" s="356" t="e">
        <f t="shared" si="6"/>
        <v>#DIV/0!</v>
      </c>
      <c r="AL90" s="42" t="e">
        <f t="shared" si="7"/>
        <v>#DIV/0!</v>
      </c>
      <c r="AM90" s="374">
        <f t="shared" si="8"/>
        <v>1</v>
      </c>
      <c r="AN90" s="182"/>
      <c r="AO90" s="356">
        <f t="shared" si="9"/>
        <v>0</v>
      </c>
      <c r="AP90" s="42">
        <f t="shared" si="10"/>
        <v>0</v>
      </c>
    </row>
    <row r="91" spans="1:42" s="49" customFormat="1" ht="215.25" customHeight="1" x14ac:dyDescent="0.25">
      <c r="A91" s="72" t="s">
        <v>451</v>
      </c>
      <c r="B91" s="1089" t="s">
        <v>84</v>
      </c>
      <c r="C91" s="1090"/>
      <c r="D91" s="214" t="str">
        <f>+Hoja1!D290</f>
        <v>Políticas culturales para el patrimonio y la infraestructura cultural</v>
      </c>
      <c r="E91" s="103" t="s">
        <v>450</v>
      </c>
      <c r="F91" s="1082" t="str">
        <f>+Hoja1!C290</f>
        <v>Gestionar en un 100% la política cultural relacionada con el patrimonio y la infraestructura cultural, a partir de los instrumentos  priorizados</v>
      </c>
      <c r="G91" s="1083"/>
      <c r="H91" s="1074" t="str">
        <f>+Hoja1!H290</f>
        <v xml:space="preserve">Apoyar el componente técnico y realizar las visitas a los BIC	</v>
      </c>
      <c r="I91" s="1075"/>
      <c r="J91" s="1076"/>
      <c r="K91" s="284">
        <f>+Hoja1!X290</f>
        <v>43879</v>
      </c>
      <c r="L91" s="284" t="s">
        <v>272</v>
      </c>
      <c r="M91" s="285"/>
      <c r="N91" s="286">
        <f>+Hoja1!F290</f>
        <v>75715300</v>
      </c>
      <c r="O91" s="286"/>
      <c r="P91" s="803" t="s">
        <v>107</v>
      </c>
      <c r="Q91" s="804"/>
      <c r="R91" s="805"/>
      <c r="S91" s="93" t="s">
        <v>151</v>
      </c>
      <c r="T91" s="80" t="s">
        <v>58</v>
      </c>
      <c r="U91" s="294">
        <v>1</v>
      </c>
      <c r="V91" s="399">
        <v>1</v>
      </c>
      <c r="W91" s="399"/>
      <c r="X91" s="400">
        <f t="shared" si="0"/>
        <v>0</v>
      </c>
      <c r="Y91" s="42">
        <f t="shared" si="1"/>
        <v>0</v>
      </c>
      <c r="AA91" s="182"/>
      <c r="AB91" s="182"/>
      <c r="AC91" s="356" t="e">
        <f t="shared" si="2"/>
        <v>#DIV/0!</v>
      </c>
      <c r="AD91" s="42" t="e">
        <f t="shared" si="3"/>
        <v>#DIV/0!</v>
      </c>
      <c r="AE91" s="182"/>
      <c r="AF91" s="182"/>
      <c r="AG91" s="356" t="e">
        <f t="shared" si="4"/>
        <v>#DIV/0!</v>
      </c>
      <c r="AH91" s="42" t="e">
        <f t="shared" si="5"/>
        <v>#DIV/0!</v>
      </c>
      <c r="AI91" s="182"/>
      <c r="AJ91" s="182"/>
      <c r="AK91" s="356" t="e">
        <f t="shared" si="6"/>
        <v>#DIV/0!</v>
      </c>
      <c r="AL91" s="42" t="e">
        <f t="shared" si="7"/>
        <v>#DIV/0!</v>
      </c>
      <c r="AM91" s="374">
        <f t="shared" si="8"/>
        <v>1</v>
      </c>
      <c r="AN91" s="182"/>
      <c r="AO91" s="356">
        <f t="shared" si="9"/>
        <v>0</v>
      </c>
      <c r="AP91" s="42">
        <f t="shared" si="10"/>
        <v>0</v>
      </c>
    </row>
    <row r="92" spans="1:42" s="49" customFormat="1" ht="215.25" customHeight="1" x14ac:dyDescent="0.25">
      <c r="A92" s="72" t="s">
        <v>451</v>
      </c>
      <c r="B92" s="1089" t="s">
        <v>84</v>
      </c>
      <c r="C92" s="1090"/>
      <c r="D92" s="214" t="str">
        <f>+Hoja1!D291</f>
        <v>Políticas culturales para el patrimonio y la infraestructura cultural</v>
      </c>
      <c r="E92" s="103" t="s">
        <v>450</v>
      </c>
      <c r="F92" s="1082" t="str">
        <f>+Hoja1!C291</f>
        <v>Gestionar en un 100% la política cultural relacionada con el patrimonio y la infraestructura cultural, a partir de los instrumentos  priorizados</v>
      </c>
      <c r="G92" s="1083"/>
      <c r="H92" s="1074" t="str">
        <f>+Hoja1!H291</f>
        <v>Apoyar el componente técnico y realizar las visitas a los BIC</v>
      </c>
      <c r="I92" s="1075"/>
      <c r="J92" s="1076"/>
      <c r="K92" s="284">
        <f>+Hoja1!X291</f>
        <v>43892</v>
      </c>
      <c r="L92" s="284">
        <f>+Hoja1!AC293</f>
        <v>44162</v>
      </c>
      <c r="M92" s="285"/>
      <c r="N92" s="286">
        <f>+Hoja1!F291</f>
        <v>60596960</v>
      </c>
      <c r="O92" s="286"/>
      <c r="P92" s="803" t="s">
        <v>107</v>
      </c>
      <c r="Q92" s="804"/>
      <c r="R92" s="805"/>
      <c r="S92" s="93" t="s">
        <v>151</v>
      </c>
      <c r="T92" s="80" t="s">
        <v>58</v>
      </c>
      <c r="U92" s="294">
        <v>1</v>
      </c>
      <c r="V92" s="399">
        <v>1</v>
      </c>
      <c r="W92" s="399"/>
      <c r="X92" s="400">
        <f t="shared" si="0"/>
        <v>0</v>
      </c>
      <c r="Y92" s="42">
        <f t="shared" si="1"/>
        <v>0</v>
      </c>
      <c r="AA92" s="182"/>
      <c r="AB92" s="182"/>
      <c r="AC92" s="356" t="e">
        <f t="shared" si="2"/>
        <v>#DIV/0!</v>
      </c>
      <c r="AD92" s="42" t="e">
        <f t="shared" si="3"/>
        <v>#DIV/0!</v>
      </c>
      <c r="AE92" s="182"/>
      <c r="AF92" s="182"/>
      <c r="AG92" s="356" t="e">
        <f t="shared" si="4"/>
        <v>#DIV/0!</v>
      </c>
      <c r="AH92" s="42" t="e">
        <f t="shared" si="5"/>
        <v>#DIV/0!</v>
      </c>
      <c r="AI92" s="182"/>
      <c r="AJ92" s="182"/>
      <c r="AK92" s="356" t="e">
        <f t="shared" si="6"/>
        <v>#DIV/0!</v>
      </c>
      <c r="AL92" s="42" t="e">
        <f t="shared" si="7"/>
        <v>#DIV/0!</v>
      </c>
      <c r="AM92" s="374">
        <f t="shared" si="8"/>
        <v>1</v>
      </c>
      <c r="AN92" s="182"/>
      <c r="AO92" s="356">
        <f t="shared" si="9"/>
        <v>0</v>
      </c>
      <c r="AP92" s="42">
        <f t="shared" si="10"/>
        <v>0</v>
      </c>
    </row>
    <row r="93" spans="1:42" s="49" customFormat="1" ht="215.25" customHeight="1" x14ac:dyDescent="0.25">
      <c r="A93" s="72" t="s">
        <v>451</v>
      </c>
      <c r="B93" s="1089" t="s">
        <v>84</v>
      </c>
      <c r="C93" s="1090"/>
      <c r="D93" s="214" t="str">
        <f>+Hoja1!D292</f>
        <v>Políticas culturales para el patrimonio y la infraestructura cultural</v>
      </c>
      <c r="E93" s="103" t="s">
        <v>450</v>
      </c>
      <c r="F93" s="1082" t="str">
        <f>+Hoja1!C292</f>
        <v>Gestionar en un 100% la política cultural relacionada con el patrimonio y la infraestructura cultural, a partir de los instrumentos  priorizados</v>
      </c>
      <c r="G93" s="1083"/>
      <c r="H93" s="1074" t="str">
        <f>+Hoja1!H292</f>
        <v>Adición y Prórroga Contrato No. 56 de 2019 suscrito con MARÍA MARGARITA VILLALBA LEITON</v>
      </c>
      <c r="I93" s="1075"/>
      <c r="J93" s="1076"/>
      <c r="K93" s="284">
        <f>+Hoja1!X292</f>
        <v>43861</v>
      </c>
      <c r="L93" s="284" t="s">
        <v>272</v>
      </c>
      <c r="M93" s="285"/>
      <c r="N93" s="286">
        <f>+Hoja1!F292</f>
        <v>14702000</v>
      </c>
      <c r="O93" s="286"/>
      <c r="P93" s="803" t="s">
        <v>107</v>
      </c>
      <c r="Q93" s="804"/>
      <c r="R93" s="805"/>
      <c r="S93" s="93" t="s">
        <v>151</v>
      </c>
      <c r="T93" s="80" t="s">
        <v>58</v>
      </c>
      <c r="U93" s="294">
        <v>1</v>
      </c>
      <c r="V93" s="399">
        <v>1</v>
      </c>
      <c r="W93" s="399"/>
      <c r="X93" s="400">
        <f t="shared" si="0"/>
        <v>0</v>
      </c>
      <c r="Y93" s="42">
        <f t="shared" si="1"/>
        <v>0</v>
      </c>
      <c r="AA93" s="182"/>
      <c r="AB93" s="182"/>
      <c r="AC93" s="356" t="e">
        <f t="shared" si="2"/>
        <v>#DIV/0!</v>
      </c>
      <c r="AD93" s="42" t="e">
        <f t="shared" si="3"/>
        <v>#DIV/0!</v>
      </c>
      <c r="AE93" s="182"/>
      <c r="AF93" s="182"/>
      <c r="AG93" s="356" t="e">
        <f t="shared" si="4"/>
        <v>#DIV/0!</v>
      </c>
      <c r="AH93" s="42" t="e">
        <f t="shared" si="5"/>
        <v>#DIV/0!</v>
      </c>
      <c r="AI93" s="182"/>
      <c r="AJ93" s="182"/>
      <c r="AK93" s="356" t="e">
        <f t="shared" si="6"/>
        <v>#DIV/0!</v>
      </c>
      <c r="AL93" s="42" t="e">
        <f t="shared" si="7"/>
        <v>#DIV/0!</v>
      </c>
      <c r="AM93" s="374">
        <f t="shared" si="8"/>
        <v>1</v>
      </c>
      <c r="AN93" s="182"/>
      <c r="AO93" s="356">
        <f t="shared" si="9"/>
        <v>0</v>
      </c>
      <c r="AP93" s="42">
        <f t="shared" si="10"/>
        <v>0</v>
      </c>
    </row>
    <row r="94" spans="1:42" s="49" customFormat="1" ht="215.25" customHeight="1" x14ac:dyDescent="0.25">
      <c r="A94" s="72" t="s">
        <v>451</v>
      </c>
      <c r="B94" s="1089" t="s">
        <v>84</v>
      </c>
      <c r="C94" s="1090"/>
      <c r="D94" s="214" t="str">
        <f>+Hoja1!D293</f>
        <v>Políticas culturales para el patrimonio y la infraestructura cultural</v>
      </c>
      <c r="E94" s="103" t="s">
        <v>450</v>
      </c>
      <c r="F94" s="1082" t="str">
        <f>+Hoja1!C293</f>
        <v>Gestionar en un 100% la política cultural relacionada con el patrimonio y la infraestructura cultural, a partir de los instrumentos  priorizados</v>
      </c>
      <c r="G94" s="1083"/>
      <c r="H94" s="1074" t="str">
        <f>+Hoja1!H293</f>
        <v>PRESTAR SERVICIOS PROFESIONALES A LA DIRECCIÓN DE ARTE, CULTURA Y PATRIMONIO EN EL APOYO Y SEGUIMIENTO DE LOS DIFERENTES PROCESOS PARTICIPATIVOS PARA FORTALECER LOS PROGRAMAS Y POLÍTICAS DEL SECTOR.</v>
      </c>
      <c r="I94" s="1075"/>
      <c r="J94" s="1076"/>
      <c r="K94" s="284">
        <f>+Hoja1!X293</f>
        <v>43922</v>
      </c>
      <c r="L94" s="284">
        <f>+Hoja1!AC295</f>
        <v>44210</v>
      </c>
      <c r="M94" s="285"/>
      <c r="N94" s="286">
        <f>+Hoja1!F293</f>
        <v>52827670</v>
      </c>
      <c r="O94" s="286"/>
      <c r="P94" s="803" t="s">
        <v>107</v>
      </c>
      <c r="Q94" s="804"/>
      <c r="R94" s="805"/>
      <c r="S94" s="93" t="s">
        <v>151</v>
      </c>
      <c r="T94" s="80" t="s">
        <v>58</v>
      </c>
      <c r="U94" s="294">
        <v>1</v>
      </c>
      <c r="V94" s="399">
        <v>1</v>
      </c>
      <c r="W94" s="399"/>
      <c r="X94" s="400">
        <f t="shared" si="0"/>
        <v>0</v>
      </c>
      <c r="Y94" s="42">
        <f t="shared" si="1"/>
        <v>0</v>
      </c>
      <c r="AA94" s="182"/>
      <c r="AB94" s="182"/>
      <c r="AC94" s="356" t="e">
        <f t="shared" si="2"/>
        <v>#DIV/0!</v>
      </c>
      <c r="AD94" s="42" t="e">
        <f t="shared" si="3"/>
        <v>#DIV/0!</v>
      </c>
      <c r="AE94" s="182"/>
      <c r="AF94" s="182"/>
      <c r="AG94" s="356" t="e">
        <f t="shared" si="4"/>
        <v>#DIV/0!</v>
      </c>
      <c r="AH94" s="42" t="e">
        <f t="shared" si="5"/>
        <v>#DIV/0!</v>
      </c>
      <c r="AI94" s="182"/>
      <c r="AJ94" s="182"/>
      <c r="AK94" s="356" t="e">
        <f t="shared" si="6"/>
        <v>#DIV/0!</v>
      </c>
      <c r="AL94" s="42" t="e">
        <f t="shared" si="7"/>
        <v>#DIV/0!</v>
      </c>
      <c r="AM94" s="374">
        <f t="shared" si="8"/>
        <v>1</v>
      </c>
      <c r="AN94" s="182"/>
      <c r="AO94" s="356">
        <f t="shared" si="9"/>
        <v>0</v>
      </c>
      <c r="AP94" s="42">
        <f t="shared" si="10"/>
        <v>0</v>
      </c>
    </row>
    <row r="95" spans="1:42" s="49" customFormat="1" ht="215.25" customHeight="1" x14ac:dyDescent="0.25">
      <c r="A95" s="72" t="s">
        <v>451</v>
      </c>
      <c r="B95" s="1089" t="s">
        <v>84</v>
      </c>
      <c r="C95" s="1090"/>
      <c r="D95" s="214" t="str">
        <f>+Hoja1!D294</f>
        <v>Políticas culturales para el patrimonio y la infraestructura cultural</v>
      </c>
      <c r="E95" s="103" t="s">
        <v>450</v>
      </c>
      <c r="F95" s="1082" t="str">
        <f>+Hoja1!C294</f>
        <v>Gestionar en un 100% la política cultural relacionada con el patrimonio y la infraestructura cultural, a partir de los instrumentos  priorizados</v>
      </c>
      <c r="G95" s="1083"/>
      <c r="H95" s="1074" t="str">
        <f>+Hoja1!H294</f>
        <v>Adición y Prorroga contrato No.85 de 2019 suscrito con OTTO ALEJANDRO BURBANO ORTEGA</v>
      </c>
      <c r="I95" s="1075"/>
      <c r="J95" s="1076"/>
      <c r="K95" s="284">
        <f>+Hoja1!X294</f>
        <v>43861</v>
      </c>
      <c r="L95" s="284" t="s">
        <v>272</v>
      </c>
      <c r="M95" s="285"/>
      <c r="N95" s="286">
        <f>+Hoja1!F294</f>
        <v>14708000</v>
      </c>
      <c r="O95" s="286"/>
      <c r="P95" s="803" t="s">
        <v>107</v>
      </c>
      <c r="Q95" s="804"/>
      <c r="R95" s="805"/>
      <c r="S95" s="93" t="s">
        <v>151</v>
      </c>
      <c r="T95" s="80" t="s">
        <v>58</v>
      </c>
      <c r="U95" s="294">
        <v>1</v>
      </c>
      <c r="V95" s="399">
        <v>1</v>
      </c>
      <c r="W95" s="399"/>
      <c r="X95" s="400">
        <f t="shared" si="0"/>
        <v>0</v>
      </c>
      <c r="Y95" s="42">
        <f t="shared" si="1"/>
        <v>0</v>
      </c>
      <c r="AA95" s="182"/>
      <c r="AB95" s="182"/>
      <c r="AC95" s="356" t="e">
        <f t="shared" si="2"/>
        <v>#DIV/0!</v>
      </c>
      <c r="AD95" s="42" t="e">
        <f t="shared" si="3"/>
        <v>#DIV/0!</v>
      </c>
      <c r="AE95" s="182"/>
      <c r="AF95" s="182"/>
      <c r="AG95" s="356" t="e">
        <f t="shared" si="4"/>
        <v>#DIV/0!</v>
      </c>
      <c r="AH95" s="42" t="e">
        <f t="shared" si="5"/>
        <v>#DIV/0!</v>
      </c>
      <c r="AI95" s="182"/>
      <c r="AJ95" s="182"/>
      <c r="AK95" s="356" t="e">
        <f t="shared" si="6"/>
        <v>#DIV/0!</v>
      </c>
      <c r="AL95" s="42" t="e">
        <f t="shared" si="7"/>
        <v>#DIV/0!</v>
      </c>
      <c r="AM95" s="374">
        <f t="shared" si="8"/>
        <v>1</v>
      </c>
      <c r="AN95" s="182"/>
      <c r="AO95" s="356">
        <f t="shared" si="9"/>
        <v>0</v>
      </c>
      <c r="AP95" s="42">
        <f t="shared" si="10"/>
        <v>0</v>
      </c>
    </row>
    <row r="96" spans="1:42" s="49" customFormat="1" ht="215.25" customHeight="1" x14ac:dyDescent="0.25">
      <c r="A96" s="72" t="s">
        <v>451</v>
      </c>
      <c r="B96" s="1089" t="s">
        <v>84</v>
      </c>
      <c r="C96" s="1090"/>
      <c r="D96" s="214" t="str">
        <f>+Hoja1!D295</f>
        <v>Políticas culturales para el patrimonio y la infraestructura cultural</v>
      </c>
      <c r="E96" s="103" t="s">
        <v>450</v>
      </c>
      <c r="F96" s="1082" t="str">
        <f>+Hoja1!C295</f>
        <v>Gestionar en un 100% la política cultural relacionada con el patrimonio y la infraestructura cultural, a partir de los instrumentos  priorizados</v>
      </c>
      <c r="G96" s="1083"/>
      <c r="H96" s="1074" t="str">
        <f>+Hoja1!H295</f>
        <v>Apoyar el componente jurídico de los BIC</v>
      </c>
      <c r="I96" s="1075"/>
      <c r="J96" s="1076"/>
      <c r="K96" s="284">
        <f>+Hoja1!X295</f>
        <v>43970</v>
      </c>
      <c r="L96" s="284" t="s">
        <v>272</v>
      </c>
      <c r="M96" s="285"/>
      <c r="N96" s="286">
        <f>+Hoja1!F295</f>
        <v>53000710</v>
      </c>
      <c r="O96" s="286"/>
      <c r="P96" s="803" t="s">
        <v>107</v>
      </c>
      <c r="Q96" s="804"/>
      <c r="R96" s="805"/>
      <c r="S96" s="93" t="s">
        <v>151</v>
      </c>
      <c r="T96" s="80" t="s">
        <v>58</v>
      </c>
      <c r="U96" s="294">
        <v>1</v>
      </c>
      <c r="V96" s="399">
        <v>1</v>
      </c>
      <c r="W96" s="399"/>
      <c r="X96" s="400">
        <f t="shared" si="0"/>
        <v>0</v>
      </c>
      <c r="Y96" s="42">
        <f t="shared" si="1"/>
        <v>0</v>
      </c>
      <c r="AA96" s="182"/>
      <c r="AB96" s="182"/>
      <c r="AC96" s="356" t="e">
        <f t="shared" si="2"/>
        <v>#DIV/0!</v>
      </c>
      <c r="AD96" s="42" t="e">
        <f t="shared" si="3"/>
        <v>#DIV/0!</v>
      </c>
      <c r="AE96" s="182"/>
      <c r="AF96" s="182"/>
      <c r="AG96" s="356" t="e">
        <f t="shared" si="4"/>
        <v>#DIV/0!</v>
      </c>
      <c r="AH96" s="42" t="e">
        <f t="shared" si="5"/>
        <v>#DIV/0!</v>
      </c>
      <c r="AI96" s="182"/>
      <c r="AJ96" s="182"/>
      <c r="AK96" s="356" t="e">
        <f t="shared" si="6"/>
        <v>#DIV/0!</v>
      </c>
      <c r="AL96" s="42" t="e">
        <f t="shared" si="7"/>
        <v>#DIV/0!</v>
      </c>
      <c r="AM96" s="374">
        <f t="shared" si="8"/>
        <v>1</v>
      </c>
      <c r="AN96" s="182"/>
      <c r="AO96" s="356">
        <f t="shared" si="9"/>
        <v>0</v>
      </c>
      <c r="AP96" s="42">
        <f t="shared" si="10"/>
        <v>0</v>
      </c>
    </row>
    <row r="97" spans="1:53" s="49" customFormat="1" ht="215.25" customHeight="1" x14ac:dyDescent="0.25">
      <c r="A97" s="72" t="s">
        <v>451</v>
      </c>
      <c r="B97" s="1089" t="s">
        <v>84</v>
      </c>
      <c r="C97" s="1090"/>
      <c r="D97" s="214" t="str">
        <f>+Hoja1!D296</f>
        <v>Políticas culturales para el patrimonio y la infraestructura cultural</v>
      </c>
      <c r="E97" s="103" t="s">
        <v>450</v>
      </c>
      <c r="F97" s="1082" t="str">
        <f>+Hoja1!C296</f>
        <v>Gestionar en un 100% la política cultural relacionada con el patrimonio y la infraestructura cultural, a partir de los instrumentos  priorizados</v>
      </c>
      <c r="G97" s="1083"/>
      <c r="H97" s="1074" t="str">
        <f>+Hoja1!H296</f>
        <v>SUSPENSIÓN PREVENTIVA</v>
      </c>
      <c r="I97" s="1075"/>
      <c r="J97" s="1076"/>
      <c r="K97" s="284">
        <f>+Hoja1!X296</f>
        <v>44013</v>
      </c>
      <c r="L97" s="284">
        <f>+Hoja1!AC298</f>
        <v>44094</v>
      </c>
      <c r="M97" s="285"/>
      <c r="N97" s="286">
        <f>+Hoja1!F296</f>
        <v>7549883</v>
      </c>
      <c r="O97" s="286"/>
      <c r="P97" s="803" t="s">
        <v>107</v>
      </c>
      <c r="Q97" s="804"/>
      <c r="R97" s="805"/>
      <c r="S97" s="93" t="s">
        <v>151</v>
      </c>
      <c r="T97" s="80" t="s">
        <v>58</v>
      </c>
      <c r="U97" s="294">
        <v>1</v>
      </c>
      <c r="V97" s="399">
        <v>1</v>
      </c>
      <c r="W97" s="399"/>
      <c r="X97" s="400">
        <f t="shared" si="0"/>
        <v>0</v>
      </c>
      <c r="Y97" s="42">
        <f t="shared" si="1"/>
        <v>0</v>
      </c>
      <c r="AA97" s="182"/>
      <c r="AB97" s="182"/>
      <c r="AC97" s="356" t="e">
        <f t="shared" si="2"/>
        <v>#DIV/0!</v>
      </c>
      <c r="AD97" s="42" t="e">
        <f t="shared" si="3"/>
        <v>#DIV/0!</v>
      </c>
      <c r="AE97" s="182"/>
      <c r="AF97" s="182"/>
      <c r="AG97" s="356" t="e">
        <f t="shared" si="4"/>
        <v>#DIV/0!</v>
      </c>
      <c r="AH97" s="42" t="e">
        <f t="shared" si="5"/>
        <v>#DIV/0!</v>
      </c>
      <c r="AI97" s="182"/>
      <c r="AJ97" s="182"/>
      <c r="AK97" s="356" t="e">
        <f t="shared" si="6"/>
        <v>#DIV/0!</v>
      </c>
      <c r="AL97" s="42" t="e">
        <f t="shared" si="7"/>
        <v>#DIV/0!</v>
      </c>
      <c r="AM97" s="374">
        <f t="shared" si="8"/>
        <v>1</v>
      </c>
      <c r="AN97" s="182"/>
      <c r="AO97" s="356">
        <f t="shared" si="9"/>
        <v>0</v>
      </c>
      <c r="AP97" s="42">
        <f t="shared" si="10"/>
        <v>0</v>
      </c>
    </row>
    <row r="98" spans="1:53" s="49" customFormat="1" ht="215.25" customHeight="1" x14ac:dyDescent="0.25">
      <c r="A98" s="72" t="s">
        <v>451</v>
      </c>
      <c r="B98" s="1089" t="s">
        <v>84</v>
      </c>
      <c r="C98" s="1090"/>
      <c r="D98" s="214" t="str">
        <f>+Hoja1!D297</f>
        <v>Políticas culturales para el patrimonio y la infraestructura cultural</v>
      </c>
      <c r="E98" s="103" t="s">
        <v>450</v>
      </c>
      <c r="F98" s="1082" t="str">
        <f>+Hoja1!C297</f>
        <v>Gestionar en un 100% la política cultural relacionada con el patrimonio y la infraestructura cultural, a partir de los instrumentos  priorizados</v>
      </c>
      <c r="G98" s="1083"/>
      <c r="H98" s="1074" t="str">
        <f>+Hoja1!H297</f>
        <v>Pago ARL nivel de riesgo V Control Urbano</v>
      </c>
      <c r="I98" s="1075"/>
      <c r="J98" s="1076"/>
      <c r="K98" s="284"/>
      <c r="L98" s="284">
        <f>+Hoja1!AC299</f>
        <v>44041</v>
      </c>
      <c r="M98" s="285"/>
      <c r="N98" s="286">
        <f>+Hoja1!F297</f>
        <v>3559117</v>
      </c>
      <c r="O98" s="286"/>
      <c r="P98" s="803" t="s">
        <v>107</v>
      </c>
      <c r="Q98" s="804"/>
      <c r="R98" s="805"/>
      <c r="S98" s="93" t="s">
        <v>151</v>
      </c>
      <c r="T98" s="80" t="s">
        <v>58</v>
      </c>
      <c r="U98" s="294">
        <v>1</v>
      </c>
      <c r="V98" s="399">
        <v>1</v>
      </c>
      <c r="W98" s="399"/>
      <c r="X98" s="400">
        <f t="shared" si="0"/>
        <v>0</v>
      </c>
      <c r="Y98" s="42">
        <f t="shared" si="1"/>
        <v>0</v>
      </c>
      <c r="AA98" s="182"/>
      <c r="AB98" s="182"/>
      <c r="AC98" s="356" t="e">
        <f t="shared" si="2"/>
        <v>#DIV/0!</v>
      </c>
      <c r="AD98" s="42" t="e">
        <f t="shared" si="3"/>
        <v>#DIV/0!</v>
      </c>
      <c r="AE98" s="182"/>
      <c r="AF98" s="182"/>
      <c r="AG98" s="356" t="e">
        <f t="shared" si="4"/>
        <v>#DIV/0!</v>
      </c>
      <c r="AH98" s="42" t="e">
        <f t="shared" si="5"/>
        <v>#DIV/0!</v>
      </c>
      <c r="AI98" s="182"/>
      <c r="AJ98" s="182"/>
      <c r="AK98" s="356" t="e">
        <f t="shared" si="6"/>
        <v>#DIV/0!</v>
      </c>
      <c r="AL98" s="42" t="e">
        <f t="shared" si="7"/>
        <v>#DIV/0!</v>
      </c>
      <c r="AM98" s="374">
        <f t="shared" si="8"/>
        <v>1</v>
      </c>
      <c r="AN98" s="182"/>
      <c r="AO98" s="356">
        <f t="shared" si="9"/>
        <v>0</v>
      </c>
      <c r="AP98" s="42">
        <f t="shared" si="10"/>
        <v>0</v>
      </c>
    </row>
    <row r="99" spans="1:53" s="49" customFormat="1" ht="332.25" customHeight="1" x14ac:dyDescent="0.25">
      <c r="A99" s="72" t="s">
        <v>451</v>
      </c>
      <c r="B99" s="1018" t="s">
        <v>1108</v>
      </c>
      <c r="C99" s="1019"/>
      <c r="D99" s="186" t="s">
        <v>91</v>
      </c>
      <c r="E99" s="103"/>
      <c r="F99" s="1082" t="s">
        <v>1143</v>
      </c>
      <c r="G99" s="1083"/>
      <c r="H99" s="1074" t="s">
        <v>1143</v>
      </c>
      <c r="I99" s="1075"/>
      <c r="J99" s="1076"/>
      <c r="K99" s="284"/>
      <c r="L99" s="284"/>
      <c r="M99" s="186"/>
      <c r="N99" s="428" t="s">
        <v>1120</v>
      </c>
      <c r="O99" s="428"/>
      <c r="P99" s="803" t="s">
        <v>1145</v>
      </c>
      <c r="Q99" s="804" t="s">
        <v>1145</v>
      </c>
      <c r="R99" s="805" t="s">
        <v>1145</v>
      </c>
      <c r="S99" s="93" t="s">
        <v>149</v>
      </c>
      <c r="T99" s="80" t="s">
        <v>58</v>
      </c>
      <c r="U99" s="294">
        <v>1</v>
      </c>
      <c r="V99" s="399">
        <v>1</v>
      </c>
      <c r="W99" s="399"/>
      <c r="X99" s="400">
        <f t="shared" ref="X99:X104" si="11">W99/V99</f>
        <v>0</v>
      </c>
      <c r="Y99" s="42">
        <f t="shared" ref="Y99:Y104" si="12">X99</f>
        <v>0</v>
      </c>
      <c r="AA99" s="182"/>
      <c r="AB99" s="182"/>
      <c r="AC99" s="356" t="e">
        <f t="shared" ref="AC99:AC104" si="13">AB99/AA99</f>
        <v>#DIV/0!</v>
      </c>
      <c r="AD99" s="42" t="e">
        <f t="shared" ref="AD99:AD104" si="14">AC99</f>
        <v>#DIV/0!</v>
      </c>
      <c r="AE99" s="182"/>
      <c r="AF99" s="182"/>
      <c r="AG99" s="356" t="e">
        <f t="shared" ref="AG99:AG104" si="15">AF99/AE99</f>
        <v>#DIV/0!</v>
      </c>
      <c r="AH99" s="42" t="e">
        <f t="shared" ref="AH99:AH104" si="16">AG99</f>
        <v>#DIV/0!</v>
      </c>
      <c r="AI99" s="182"/>
      <c r="AJ99" s="182"/>
      <c r="AK99" s="356" t="e">
        <f t="shared" ref="AK99:AK104" si="17">AJ99/AI99</f>
        <v>#DIV/0!</v>
      </c>
      <c r="AL99" s="42" t="e">
        <f t="shared" ref="AL99:AL104" si="18">AK99</f>
        <v>#DIV/0!</v>
      </c>
      <c r="AM99" s="374">
        <f t="shared" ref="AM99:AM104" si="19">+V99</f>
        <v>1</v>
      </c>
      <c r="AN99" s="182"/>
      <c r="AO99" s="356">
        <f t="shared" ref="AO99:AO104" si="20">AN99/AM99</f>
        <v>0</v>
      </c>
      <c r="AP99" s="42">
        <f t="shared" ref="AP99:AP104" si="21">AO99</f>
        <v>0</v>
      </c>
    </row>
    <row r="100" spans="1:53" s="49" customFormat="1" ht="332.25" customHeight="1" x14ac:dyDescent="0.25">
      <c r="A100" s="72" t="s">
        <v>451</v>
      </c>
      <c r="B100" s="1018" t="s">
        <v>1108</v>
      </c>
      <c r="C100" s="1019"/>
      <c r="D100" s="186" t="s">
        <v>91</v>
      </c>
      <c r="E100" s="103"/>
      <c r="F100" s="1082" t="s">
        <v>1144</v>
      </c>
      <c r="G100" s="1083"/>
      <c r="H100" s="429"/>
      <c r="I100" s="430"/>
      <c r="J100" s="431"/>
      <c r="K100" s="284"/>
      <c r="L100" s="284"/>
      <c r="M100" s="186"/>
      <c r="N100" s="428" t="s">
        <v>1120</v>
      </c>
      <c r="O100" s="428"/>
      <c r="P100" s="803" t="s">
        <v>1145</v>
      </c>
      <c r="Q100" s="804" t="s">
        <v>1145</v>
      </c>
      <c r="R100" s="805" t="s">
        <v>1145</v>
      </c>
      <c r="S100" s="93" t="s">
        <v>149</v>
      </c>
      <c r="T100" s="80" t="s">
        <v>58</v>
      </c>
      <c r="U100" s="294">
        <v>1</v>
      </c>
      <c r="V100" s="399">
        <v>1</v>
      </c>
      <c r="W100" s="399"/>
      <c r="X100" s="400">
        <f t="shared" si="11"/>
        <v>0</v>
      </c>
      <c r="Y100" s="42">
        <f t="shared" si="12"/>
        <v>0</v>
      </c>
      <c r="AA100" s="182"/>
      <c r="AB100" s="182"/>
      <c r="AC100" s="356" t="e">
        <f t="shared" si="13"/>
        <v>#DIV/0!</v>
      </c>
      <c r="AD100" s="42" t="e">
        <f t="shared" si="14"/>
        <v>#DIV/0!</v>
      </c>
      <c r="AE100" s="182"/>
      <c r="AF100" s="182"/>
      <c r="AG100" s="356" t="e">
        <f t="shared" si="15"/>
        <v>#DIV/0!</v>
      </c>
      <c r="AH100" s="42" t="e">
        <f t="shared" si="16"/>
        <v>#DIV/0!</v>
      </c>
      <c r="AI100" s="182"/>
      <c r="AJ100" s="182"/>
      <c r="AK100" s="356" t="e">
        <f t="shared" si="17"/>
        <v>#DIV/0!</v>
      </c>
      <c r="AL100" s="42" t="e">
        <f t="shared" si="18"/>
        <v>#DIV/0!</v>
      </c>
      <c r="AM100" s="374">
        <f t="shared" si="19"/>
        <v>1</v>
      </c>
      <c r="AN100" s="182"/>
      <c r="AO100" s="356">
        <f t="shared" si="20"/>
        <v>0</v>
      </c>
      <c r="AP100" s="42">
        <f t="shared" si="21"/>
        <v>0</v>
      </c>
    </row>
    <row r="101" spans="1:53" s="49" customFormat="1" ht="332.25" customHeight="1" x14ac:dyDescent="0.25">
      <c r="A101" s="72" t="s">
        <v>451</v>
      </c>
      <c r="B101" s="796" t="s">
        <v>1146</v>
      </c>
      <c r="C101" s="797"/>
      <c r="D101" s="186" t="s">
        <v>91</v>
      </c>
      <c r="E101" s="103"/>
      <c r="F101" s="414"/>
      <c r="G101" s="415"/>
      <c r="H101" s="1074" t="s">
        <v>690</v>
      </c>
      <c r="I101" s="1075"/>
      <c r="J101" s="1076"/>
      <c r="K101" s="284"/>
      <c r="L101" s="284"/>
      <c r="M101" s="186"/>
      <c r="N101" s="428" t="s">
        <v>1120</v>
      </c>
      <c r="O101" s="428"/>
      <c r="P101" s="803" t="s">
        <v>691</v>
      </c>
      <c r="Q101" s="804"/>
      <c r="R101" s="805"/>
      <c r="S101" s="93" t="s">
        <v>149</v>
      </c>
      <c r="T101" s="80" t="s">
        <v>58</v>
      </c>
      <c r="U101" s="294">
        <v>1</v>
      </c>
      <c r="V101" s="399">
        <v>1</v>
      </c>
      <c r="W101" s="399"/>
      <c r="X101" s="400">
        <f t="shared" si="11"/>
        <v>0</v>
      </c>
      <c r="Y101" s="42">
        <f t="shared" si="12"/>
        <v>0</v>
      </c>
      <c r="AA101" s="182"/>
      <c r="AB101" s="182"/>
      <c r="AC101" s="356" t="e">
        <f t="shared" si="13"/>
        <v>#DIV/0!</v>
      </c>
      <c r="AD101" s="42" t="e">
        <f t="shared" si="14"/>
        <v>#DIV/0!</v>
      </c>
      <c r="AE101" s="182"/>
      <c r="AF101" s="182"/>
      <c r="AG101" s="356" t="e">
        <f t="shared" si="15"/>
        <v>#DIV/0!</v>
      </c>
      <c r="AH101" s="42" t="e">
        <f t="shared" si="16"/>
        <v>#DIV/0!</v>
      </c>
      <c r="AI101" s="182"/>
      <c r="AJ101" s="182"/>
      <c r="AK101" s="356" t="e">
        <f t="shared" si="17"/>
        <v>#DIV/0!</v>
      </c>
      <c r="AL101" s="42" t="e">
        <f t="shared" si="18"/>
        <v>#DIV/0!</v>
      </c>
      <c r="AM101" s="374">
        <f t="shared" si="19"/>
        <v>1</v>
      </c>
      <c r="AN101" s="182"/>
      <c r="AO101" s="356">
        <f t="shared" si="20"/>
        <v>0</v>
      </c>
      <c r="AP101" s="42">
        <f t="shared" si="21"/>
        <v>0</v>
      </c>
    </row>
    <row r="102" spans="1:53" ht="381.75" customHeight="1" x14ac:dyDescent="0.25">
      <c r="A102" s="72" t="s">
        <v>451</v>
      </c>
      <c r="B102" s="1011" t="s">
        <v>681</v>
      </c>
      <c r="C102" s="1013"/>
      <c r="D102" s="186" t="s">
        <v>91</v>
      </c>
      <c r="E102" s="276" t="s">
        <v>450</v>
      </c>
      <c r="F102" s="1084" t="s">
        <v>449</v>
      </c>
      <c r="G102" s="1085"/>
      <c r="H102" s="1086" t="s">
        <v>682</v>
      </c>
      <c r="I102" s="1087"/>
      <c r="J102" s="1088"/>
      <c r="K102" s="284"/>
      <c r="L102" s="122"/>
      <c r="M102" s="186"/>
      <c r="N102" s="428" t="s">
        <v>1120</v>
      </c>
      <c r="O102" s="428"/>
      <c r="P102" s="803" t="s">
        <v>1147</v>
      </c>
      <c r="Q102" s="804" t="s">
        <v>1147</v>
      </c>
      <c r="R102" s="805" t="s">
        <v>1147</v>
      </c>
      <c r="S102" s="93" t="s">
        <v>149</v>
      </c>
      <c r="T102" s="80" t="s">
        <v>58</v>
      </c>
      <c r="U102" s="294">
        <v>1</v>
      </c>
      <c r="V102" s="399">
        <v>1</v>
      </c>
      <c r="W102" s="399"/>
      <c r="X102" s="400">
        <f t="shared" si="11"/>
        <v>0</v>
      </c>
      <c r="Y102" s="42">
        <f t="shared" si="12"/>
        <v>0</v>
      </c>
      <c r="Z102" s="49"/>
      <c r="AA102" s="182"/>
      <c r="AB102" s="182"/>
      <c r="AC102" s="356" t="e">
        <f t="shared" si="13"/>
        <v>#DIV/0!</v>
      </c>
      <c r="AD102" s="42" t="e">
        <f t="shared" si="14"/>
        <v>#DIV/0!</v>
      </c>
      <c r="AE102" s="182"/>
      <c r="AF102" s="182"/>
      <c r="AG102" s="356" t="e">
        <f t="shared" si="15"/>
        <v>#DIV/0!</v>
      </c>
      <c r="AH102" s="42" t="e">
        <f t="shared" si="16"/>
        <v>#DIV/0!</v>
      </c>
      <c r="AI102" s="182"/>
      <c r="AJ102" s="182"/>
      <c r="AK102" s="356" t="e">
        <f t="shared" si="17"/>
        <v>#DIV/0!</v>
      </c>
      <c r="AL102" s="42" t="e">
        <f t="shared" si="18"/>
        <v>#DIV/0!</v>
      </c>
      <c r="AM102" s="374">
        <f t="shared" si="19"/>
        <v>1</v>
      </c>
      <c r="AN102" s="182"/>
      <c r="AO102" s="356">
        <f t="shared" si="20"/>
        <v>0</v>
      </c>
      <c r="AP102" s="42">
        <f t="shared" si="21"/>
        <v>0</v>
      </c>
    </row>
    <row r="103" spans="1:53" ht="381.75" customHeight="1" x14ac:dyDescent="0.25">
      <c r="A103" s="72" t="s">
        <v>451</v>
      </c>
      <c r="B103" s="1011" t="s">
        <v>681</v>
      </c>
      <c r="C103" s="1013"/>
      <c r="D103" s="186" t="s">
        <v>91</v>
      </c>
      <c r="E103" s="276" t="s">
        <v>450</v>
      </c>
      <c r="F103" s="1084" t="s">
        <v>446</v>
      </c>
      <c r="G103" s="1085"/>
      <c r="H103" s="1086" t="s">
        <v>683</v>
      </c>
      <c r="I103" s="1087"/>
      <c r="J103" s="1088"/>
      <c r="K103" s="284"/>
      <c r="L103" s="122"/>
      <c r="M103" s="186"/>
      <c r="N103" s="428" t="s">
        <v>1120</v>
      </c>
      <c r="O103" s="428"/>
      <c r="P103" s="803" t="s">
        <v>684</v>
      </c>
      <c r="Q103" s="804" t="s">
        <v>684</v>
      </c>
      <c r="R103" s="805" t="s">
        <v>684</v>
      </c>
      <c r="S103" s="93" t="s">
        <v>149</v>
      </c>
      <c r="T103" s="80" t="s">
        <v>58</v>
      </c>
      <c r="U103" s="294">
        <v>1</v>
      </c>
      <c r="V103" s="399">
        <v>1</v>
      </c>
      <c r="W103" s="399"/>
      <c r="X103" s="400">
        <f t="shared" si="11"/>
        <v>0</v>
      </c>
      <c r="Y103" s="42">
        <f t="shared" si="12"/>
        <v>0</v>
      </c>
      <c r="Z103" s="49"/>
      <c r="AA103" s="182"/>
      <c r="AB103" s="182"/>
      <c r="AC103" s="356" t="e">
        <f t="shared" si="13"/>
        <v>#DIV/0!</v>
      </c>
      <c r="AD103" s="42" t="e">
        <f t="shared" si="14"/>
        <v>#DIV/0!</v>
      </c>
      <c r="AE103" s="182"/>
      <c r="AF103" s="182"/>
      <c r="AG103" s="356" t="e">
        <f t="shared" si="15"/>
        <v>#DIV/0!</v>
      </c>
      <c r="AH103" s="42" t="e">
        <f t="shared" si="16"/>
        <v>#DIV/0!</v>
      </c>
      <c r="AI103" s="182"/>
      <c r="AJ103" s="182"/>
      <c r="AK103" s="356" t="e">
        <f t="shared" si="17"/>
        <v>#DIV/0!</v>
      </c>
      <c r="AL103" s="42" t="e">
        <f t="shared" si="18"/>
        <v>#DIV/0!</v>
      </c>
      <c r="AM103" s="374">
        <f t="shared" si="19"/>
        <v>1</v>
      </c>
      <c r="AN103" s="182"/>
      <c r="AO103" s="356">
        <f t="shared" si="20"/>
        <v>0</v>
      </c>
      <c r="AP103" s="42">
        <f t="shared" si="21"/>
        <v>0</v>
      </c>
    </row>
    <row r="104" spans="1:53" s="49" customFormat="1" ht="296.25" customHeight="1" x14ac:dyDescent="0.25">
      <c r="A104" s="72" t="s">
        <v>451</v>
      </c>
      <c r="B104" s="1025" t="s">
        <v>1152</v>
      </c>
      <c r="C104" s="1026"/>
      <c r="D104" s="297"/>
      <c r="E104" s="298"/>
      <c r="F104" s="1008"/>
      <c r="G104" s="1009"/>
      <c r="H104" s="1008" t="s">
        <v>1153</v>
      </c>
      <c r="I104" s="1009"/>
      <c r="J104" s="1010"/>
      <c r="K104" s="404"/>
      <c r="L104" s="50"/>
      <c r="M104" s="403" t="s">
        <v>1098</v>
      </c>
      <c r="N104" s="69"/>
      <c r="O104" s="68"/>
      <c r="P104" s="587" t="s">
        <v>1123</v>
      </c>
      <c r="Q104" s="588"/>
      <c r="R104" s="589"/>
      <c r="S104" s="299" t="s">
        <v>151</v>
      </c>
      <c r="T104" s="293" t="s">
        <v>110</v>
      </c>
      <c r="U104" s="294">
        <v>1</v>
      </c>
      <c r="V104" s="399">
        <v>1</v>
      </c>
      <c r="W104" s="399"/>
      <c r="X104" s="400">
        <f t="shared" si="11"/>
        <v>0</v>
      </c>
      <c r="Y104" s="42">
        <f t="shared" si="12"/>
        <v>0</v>
      </c>
      <c r="AA104" s="182"/>
      <c r="AB104" s="182"/>
      <c r="AC104" s="356" t="e">
        <f t="shared" si="13"/>
        <v>#DIV/0!</v>
      </c>
      <c r="AD104" s="42" t="e">
        <f t="shared" si="14"/>
        <v>#DIV/0!</v>
      </c>
      <c r="AE104" s="182"/>
      <c r="AF104" s="182"/>
      <c r="AG104" s="356" t="e">
        <f t="shared" si="15"/>
        <v>#DIV/0!</v>
      </c>
      <c r="AH104" s="42" t="e">
        <f t="shared" si="16"/>
        <v>#DIV/0!</v>
      </c>
      <c r="AI104" s="182"/>
      <c r="AJ104" s="182"/>
      <c r="AK104" s="356" t="e">
        <f t="shared" si="17"/>
        <v>#DIV/0!</v>
      </c>
      <c r="AL104" s="42" t="e">
        <f t="shared" si="18"/>
        <v>#DIV/0!</v>
      </c>
      <c r="AM104" s="374">
        <f t="shared" si="19"/>
        <v>1</v>
      </c>
      <c r="AN104" s="182"/>
      <c r="AO104" s="356">
        <f t="shared" si="20"/>
        <v>0</v>
      </c>
      <c r="AP104" s="42">
        <f t="shared" si="21"/>
        <v>0</v>
      </c>
    </row>
    <row r="105" spans="1:53" ht="61.5" x14ac:dyDescent="0.25">
      <c r="A105" s="21"/>
      <c r="B105" s="21"/>
      <c r="C105" s="21"/>
      <c r="D105" s="21"/>
      <c r="E105" s="21"/>
      <c r="F105" s="21"/>
      <c r="G105" s="21"/>
      <c r="H105" s="21"/>
      <c r="I105" s="21"/>
      <c r="J105" s="21"/>
      <c r="K105" s="21"/>
      <c r="L105" s="21"/>
      <c r="M105" s="21"/>
      <c r="N105" s="21"/>
      <c r="O105" s="12"/>
      <c r="P105" s="22"/>
      <c r="Q105" s="22"/>
      <c r="R105" s="22"/>
      <c r="S105" s="89"/>
      <c r="T105" s="22"/>
      <c r="U105" s="13"/>
      <c r="X105" s="15"/>
      <c r="Y105" s="15"/>
      <c r="Z105" s="15"/>
      <c r="AA105" s="15"/>
      <c r="AB105" s="15"/>
      <c r="AC105" s="15"/>
      <c r="AD105" s="15"/>
      <c r="AE105" s="15"/>
      <c r="AF105" s="15"/>
      <c r="AG105" s="15"/>
      <c r="AH105" s="15"/>
      <c r="AI105" s="15"/>
      <c r="AJ105" s="15"/>
      <c r="AK105" s="15"/>
      <c r="AL105" s="15"/>
      <c r="AM105" s="15"/>
      <c r="AN105" s="15"/>
      <c r="AO105" s="15"/>
      <c r="AP105" s="15"/>
    </row>
    <row r="106" spans="1:53" ht="92.25" x14ac:dyDescent="0.25">
      <c r="A106" s="596" t="s">
        <v>641</v>
      </c>
      <c r="B106" s="596"/>
      <c r="C106" s="596"/>
      <c r="D106" s="596"/>
      <c r="E106" s="596"/>
      <c r="F106" s="596"/>
      <c r="G106" s="596"/>
      <c r="H106" s="596"/>
      <c r="I106" s="596"/>
      <c r="J106" s="596"/>
      <c r="K106" s="596"/>
      <c r="L106" s="596"/>
      <c r="M106" s="596"/>
      <c r="N106" s="596"/>
      <c r="O106" s="596"/>
      <c r="P106" s="596"/>
      <c r="Q106" s="596"/>
      <c r="R106" s="596"/>
      <c r="S106" s="596"/>
      <c r="T106" s="596"/>
      <c r="U106" s="596"/>
      <c r="V106" s="74"/>
      <c r="W106" s="74"/>
    </row>
    <row r="107" spans="1:53" ht="32.25" customHeight="1" thickBot="1" x14ac:dyDescent="0.3">
      <c r="A107" s="30"/>
      <c r="B107" s="30"/>
      <c r="C107" s="30"/>
      <c r="D107" s="30"/>
      <c r="E107" s="30"/>
      <c r="F107" s="30"/>
      <c r="G107" s="30"/>
      <c r="H107" s="30"/>
      <c r="I107" s="30"/>
      <c r="J107" s="30"/>
      <c r="K107" s="30"/>
      <c r="L107" s="30"/>
      <c r="M107" s="30"/>
      <c r="N107" s="30"/>
      <c r="O107" s="30"/>
      <c r="P107" s="30"/>
      <c r="Q107" s="30"/>
      <c r="R107" s="30"/>
      <c r="S107" s="30"/>
      <c r="T107" s="30"/>
      <c r="U107" s="30"/>
      <c r="V107" s="74"/>
      <c r="W107" s="74"/>
    </row>
    <row r="108" spans="1:53" ht="82.5" customHeight="1" thickTop="1" x14ac:dyDescent="0.25">
      <c r="A108" s="851" t="s">
        <v>472</v>
      </c>
      <c r="B108" s="851"/>
      <c r="C108" s="851"/>
      <c r="D108" s="851"/>
      <c r="E108" s="1058" t="s">
        <v>1292</v>
      </c>
      <c r="F108" s="1059"/>
      <c r="G108" s="1059"/>
      <c r="H108" s="1059"/>
      <c r="I108" s="1059"/>
      <c r="J108" s="1060"/>
      <c r="K108" s="1061"/>
      <c r="L108" s="592"/>
      <c r="M108" s="592"/>
      <c r="N108" s="592"/>
      <c r="O108" s="592"/>
      <c r="P108" s="592"/>
      <c r="Q108" s="246"/>
      <c r="R108" s="246"/>
      <c r="S108" s="246"/>
      <c r="T108" s="246"/>
      <c r="U108" s="246"/>
      <c r="V108" s="46"/>
      <c r="W108" s="46"/>
    </row>
    <row r="109" spans="1:53" ht="95.25" customHeight="1" thickBot="1" x14ac:dyDescent="0.3">
      <c r="A109" s="851"/>
      <c r="B109" s="851"/>
      <c r="C109" s="851"/>
      <c r="D109" s="852"/>
      <c r="E109" s="1158" t="s">
        <v>29</v>
      </c>
      <c r="F109" s="1159"/>
      <c r="G109" s="1160" t="s">
        <v>30</v>
      </c>
      <c r="H109" s="1159"/>
      <c r="I109" s="114" t="s">
        <v>9</v>
      </c>
      <c r="J109" s="115" t="s">
        <v>10</v>
      </c>
      <c r="K109" s="207"/>
      <c r="L109" s="162"/>
      <c r="M109" s="162"/>
      <c r="N109" s="162"/>
      <c r="O109" s="162"/>
      <c r="P109" s="162"/>
      <c r="Q109" s="31"/>
      <c r="R109" s="31"/>
      <c r="S109" s="31"/>
      <c r="T109" s="31"/>
      <c r="U109" s="31"/>
      <c r="V109" s="46"/>
      <c r="W109" s="46"/>
    </row>
    <row r="110" spans="1:53" ht="408" customHeight="1" thickTop="1" x14ac:dyDescent="0.25">
      <c r="A110" s="1142" t="s">
        <v>642</v>
      </c>
      <c r="B110" s="1142"/>
      <c r="C110" s="1142"/>
      <c r="D110" s="1143"/>
      <c r="E110" s="1133">
        <f>+E114+E115+E116+E118+E117</f>
        <v>35444233000</v>
      </c>
      <c r="F110" s="1134"/>
      <c r="G110" s="1133">
        <f>G119</f>
        <v>0</v>
      </c>
      <c r="H110" s="1134"/>
      <c r="I110" s="1139">
        <f>G110/E110</f>
        <v>0</v>
      </c>
      <c r="J110" s="1067">
        <f>+I110</f>
        <v>0</v>
      </c>
      <c r="K110" s="31"/>
      <c r="L110" s="31"/>
      <c r="M110" s="31"/>
      <c r="N110" s="31"/>
      <c r="O110" s="31"/>
      <c r="P110" s="162"/>
      <c r="Q110" s="31"/>
      <c r="R110" s="31"/>
      <c r="S110" s="31"/>
      <c r="T110" s="31"/>
      <c r="U110" s="31"/>
      <c r="V110" s="46"/>
      <c r="W110" s="46"/>
      <c r="AL110" s="644" t="s">
        <v>1283</v>
      </c>
      <c r="AM110" s="645"/>
      <c r="AN110" s="645"/>
      <c r="AO110" s="645"/>
      <c r="AP110" s="645"/>
      <c r="AQ110" s="645"/>
      <c r="AR110" s="645"/>
      <c r="AS110" s="645"/>
      <c r="AT110" s="645"/>
      <c r="AU110" s="645"/>
      <c r="AV110" s="645"/>
      <c r="AW110" s="645"/>
      <c r="AX110" s="645"/>
      <c r="AY110" s="645"/>
      <c r="AZ110" s="645"/>
      <c r="BA110" s="646"/>
    </row>
    <row r="111" spans="1:53" ht="65.25" customHeight="1" x14ac:dyDescent="0.25">
      <c r="A111" s="1144"/>
      <c r="B111" s="1144"/>
      <c r="C111" s="1144"/>
      <c r="D111" s="1145"/>
      <c r="E111" s="1135"/>
      <c r="F111" s="1136"/>
      <c r="G111" s="1135"/>
      <c r="H111" s="1136"/>
      <c r="I111" s="1140"/>
      <c r="J111" s="1068"/>
      <c r="K111" s="207"/>
      <c r="L111" s="162"/>
      <c r="M111" s="162"/>
      <c r="N111" s="162"/>
      <c r="O111" s="162"/>
      <c r="P111" s="162"/>
      <c r="Q111" s="586">
        <v>2016</v>
      </c>
      <c r="R111" s="586"/>
      <c r="S111" s="586"/>
      <c r="T111" s="586"/>
      <c r="U111" s="586">
        <v>2017</v>
      </c>
      <c r="V111" s="586"/>
      <c r="W111" s="586"/>
      <c r="X111" s="586"/>
      <c r="Y111" s="586">
        <v>2018</v>
      </c>
      <c r="Z111" s="586"/>
      <c r="AA111" s="586"/>
      <c r="AB111" s="586"/>
      <c r="AC111" s="586">
        <v>2019</v>
      </c>
      <c r="AD111" s="586"/>
      <c r="AE111" s="586"/>
      <c r="AF111" s="586"/>
      <c r="AG111" s="586">
        <v>2020</v>
      </c>
      <c r="AH111" s="586"/>
      <c r="AI111" s="586"/>
      <c r="AJ111" s="586"/>
    </row>
    <row r="112" spans="1:53" ht="82.5" customHeight="1" thickBot="1" x14ac:dyDescent="0.3">
      <c r="A112" s="1146"/>
      <c r="B112" s="1146"/>
      <c r="C112" s="1146"/>
      <c r="D112" s="1147"/>
      <c r="E112" s="1137"/>
      <c r="F112" s="1138"/>
      <c r="G112" s="1137"/>
      <c r="H112" s="1138"/>
      <c r="I112" s="1141"/>
      <c r="J112" s="1069"/>
      <c r="K112" s="208"/>
      <c r="L112" s="209"/>
      <c r="M112" s="209"/>
      <c r="N112" s="209"/>
      <c r="O112" s="209"/>
      <c r="P112" s="209"/>
      <c r="Q112" s="586"/>
      <c r="R112" s="586"/>
      <c r="S112" s="586"/>
      <c r="T112" s="586"/>
      <c r="U112" s="586"/>
      <c r="V112" s="586"/>
      <c r="W112" s="586"/>
      <c r="X112" s="586"/>
      <c r="Y112" s="586"/>
      <c r="Z112" s="586"/>
      <c r="AA112" s="586"/>
      <c r="AB112" s="586"/>
      <c r="AC112" s="586"/>
      <c r="AD112" s="586"/>
      <c r="AE112" s="586"/>
      <c r="AF112" s="586"/>
      <c r="AG112" s="586"/>
      <c r="AH112" s="586"/>
      <c r="AI112" s="586"/>
      <c r="AJ112" s="586"/>
      <c r="AL112" s="590" t="s">
        <v>1284</v>
      </c>
      <c r="AM112" s="590"/>
      <c r="AN112" s="590"/>
      <c r="AO112" s="590"/>
      <c r="AP112" s="590" t="s">
        <v>1285</v>
      </c>
      <c r="AQ112" s="590"/>
      <c r="AR112" s="590"/>
      <c r="AS112" s="590"/>
      <c r="AT112" s="590" t="s">
        <v>1286</v>
      </c>
      <c r="AU112" s="590"/>
      <c r="AV112" s="590"/>
      <c r="AW112" s="590"/>
      <c r="AX112" s="590" t="s">
        <v>1287</v>
      </c>
      <c r="AY112" s="590"/>
      <c r="AZ112" s="590"/>
      <c r="BA112" s="590"/>
    </row>
    <row r="113" spans="1:53" ht="110.25" customHeight="1" thickTop="1" thickBot="1" x14ac:dyDescent="0.3">
      <c r="A113" s="591" t="s">
        <v>27</v>
      </c>
      <c r="B113" s="591"/>
      <c r="C113" s="591"/>
      <c r="D113" s="244" t="s">
        <v>147</v>
      </c>
      <c r="E113" s="34" t="s">
        <v>29</v>
      </c>
      <c r="F113" s="267" t="s">
        <v>833</v>
      </c>
      <c r="G113" s="1129" t="s">
        <v>30</v>
      </c>
      <c r="H113" s="1130"/>
      <c r="I113" s="34" t="s">
        <v>31</v>
      </c>
      <c r="J113" s="43" t="s">
        <v>10</v>
      </c>
      <c r="K113" s="591" t="s">
        <v>32</v>
      </c>
      <c r="L113" s="591"/>
      <c r="M113" s="591"/>
      <c r="N113" s="591"/>
      <c r="O113" s="259" t="s">
        <v>7</v>
      </c>
      <c r="P113" s="272" t="s">
        <v>836</v>
      </c>
      <c r="Q113" s="266" t="s">
        <v>11</v>
      </c>
      <c r="R113" s="266" t="s">
        <v>12</v>
      </c>
      <c r="S113" s="39" t="s">
        <v>9</v>
      </c>
      <c r="T113" s="354" t="s">
        <v>10</v>
      </c>
      <c r="U113" s="266" t="s">
        <v>11</v>
      </c>
      <c r="V113" s="266" t="s">
        <v>12</v>
      </c>
      <c r="W113" s="160" t="s">
        <v>9</v>
      </c>
      <c r="X113" s="354" t="s">
        <v>10</v>
      </c>
      <c r="Y113" s="266" t="s">
        <v>11</v>
      </c>
      <c r="Z113" s="266" t="s">
        <v>12</v>
      </c>
      <c r="AA113" s="39" t="s">
        <v>9</v>
      </c>
      <c r="AB113" s="354" t="s">
        <v>10</v>
      </c>
      <c r="AC113" s="266" t="s">
        <v>11</v>
      </c>
      <c r="AD113" s="266" t="s">
        <v>12</v>
      </c>
      <c r="AE113" s="160" t="s">
        <v>9</v>
      </c>
      <c r="AF113" s="354" t="s">
        <v>10</v>
      </c>
      <c r="AG113" s="266" t="s">
        <v>11</v>
      </c>
      <c r="AH113" s="266" t="s">
        <v>12</v>
      </c>
      <c r="AI113" s="160" t="s">
        <v>9</v>
      </c>
      <c r="AJ113" s="354" t="s">
        <v>10</v>
      </c>
      <c r="AL113" s="353" t="s">
        <v>13</v>
      </c>
      <c r="AM113" s="353" t="s">
        <v>14</v>
      </c>
      <c r="AN113" s="165" t="s">
        <v>9</v>
      </c>
      <c r="AO113" s="354" t="s">
        <v>10</v>
      </c>
      <c r="AP113" s="353" t="s">
        <v>13</v>
      </c>
      <c r="AQ113" s="353" t="s">
        <v>14</v>
      </c>
      <c r="AR113" s="165" t="s">
        <v>9</v>
      </c>
      <c r="AS113" s="354" t="s">
        <v>10</v>
      </c>
      <c r="AT113" s="353" t="s">
        <v>13</v>
      </c>
      <c r="AU113" s="353" t="s">
        <v>14</v>
      </c>
      <c r="AV113" s="165" t="s">
        <v>9</v>
      </c>
      <c r="AW113" s="354" t="s">
        <v>10</v>
      </c>
      <c r="AX113" s="353" t="s">
        <v>13</v>
      </c>
      <c r="AY113" s="353" t="s">
        <v>14</v>
      </c>
      <c r="AZ113" s="165" t="s">
        <v>9</v>
      </c>
      <c r="BA113" s="354" t="s">
        <v>10</v>
      </c>
    </row>
    <row r="114" spans="1:53" ht="321.75" customHeight="1" thickTop="1" thickBot="1" x14ac:dyDescent="0.3">
      <c r="A114" s="1091" t="s">
        <v>33</v>
      </c>
      <c r="B114" s="1103" t="s">
        <v>449</v>
      </c>
      <c r="C114" s="1103"/>
      <c r="D114" s="138" t="s">
        <v>448</v>
      </c>
      <c r="E114" s="37">
        <v>1205785000</v>
      </c>
      <c r="F114" s="36">
        <f>+E114/'FUENTES '!$L$9</f>
        <v>3.4019215481401445E-2</v>
      </c>
      <c r="G114" s="814"/>
      <c r="H114" s="815"/>
      <c r="I114" s="36">
        <f t="shared" ref="I114:I119" si="22">G114/E114</f>
        <v>0</v>
      </c>
      <c r="J114" s="54">
        <f>+I114</f>
        <v>0</v>
      </c>
      <c r="K114" s="1079" t="s">
        <v>447</v>
      </c>
      <c r="L114" s="1080"/>
      <c r="M114" s="1080"/>
      <c r="N114" s="1081"/>
      <c r="O114" s="81" t="s">
        <v>110</v>
      </c>
      <c r="P114" s="23">
        <v>1</v>
      </c>
      <c r="Q114" s="170">
        <v>0.15</v>
      </c>
      <c r="R114" s="170">
        <v>0.15</v>
      </c>
      <c r="S114" s="359">
        <f>+R114/Q114</f>
        <v>1</v>
      </c>
      <c r="T114" s="53">
        <f>+S114</f>
        <v>1</v>
      </c>
      <c r="U114" s="170">
        <v>0.3</v>
      </c>
      <c r="V114" s="171">
        <v>0.3</v>
      </c>
      <c r="W114" s="359">
        <f>+V114/U114</f>
        <v>1</v>
      </c>
      <c r="X114" s="53">
        <f>+W114</f>
        <v>1</v>
      </c>
      <c r="Y114" s="170">
        <v>0.3</v>
      </c>
      <c r="Z114" s="170">
        <v>0.3</v>
      </c>
      <c r="AA114" s="359">
        <f>+Z114/Y114</f>
        <v>1</v>
      </c>
      <c r="AB114" s="53">
        <f>+AA114</f>
        <v>1</v>
      </c>
      <c r="AC114" s="170">
        <v>0.2</v>
      </c>
      <c r="AD114" s="171">
        <v>0.2</v>
      </c>
      <c r="AE114" s="362">
        <f>+AD114/AC114</f>
        <v>1</v>
      </c>
      <c r="AF114" s="53">
        <f>+AE114</f>
        <v>1</v>
      </c>
      <c r="AG114" s="170">
        <v>0.05</v>
      </c>
      <c r="AH114" s="171">
        <v>0</v>
      </c>
      <c r="AI114" s="359">
        <f>+AH114/AG114</f>
        <v>0</v>
      </c>
      <c r="AJ114" s="53">
        <f>+AI114</f>
        <v>0</v>
      </c>
      <c r="AL114" s="171"/>
      <c r="AM114" s="171"/>
      <c r="AN114" s="359" t="e">
        <f>+AM114/AL114</f>
        <v>#DIV/0!</v>
      </c>
      <c r="AO114" s="42" t="e">
        <f>AN114</f>
        <v>#DIV/0!</v>
      </c>
      <c r="AP114" s="171">
        <f>+AG114</f>
        <v>0.05</v>
      </c>
      <c r="AQ114" s="171"/>
      <c r="AR114" s="359">
        <f>+AQ114/AP114</f>
        <v>0</v>
      </c>
      <c r="AS114" s="42">
        <f>AR114</f>
        <v>0</v>
      </c>
      <c r="AT114" s="171"/>
      <c r="AU114" s="171"/>
      <c r="AV114" s="359" t="e">
        <f>+AU114/AT114</f>
        <v>#DIV/0!</v>
      </c>
      <c r="AW114" s="42" t="e">
        <f>AV114</f>
        <v>#DIV/0!</v>
      </c>
      <c r="AX114" s="171"/>
      <c r="AY114" s="171"/>
      <c r="AZ114" s="359" t="e">
        <f>+AY114/AX114</f>
        <v>#DIV/0!</v>
      </c>
      <c r="BA114" s="42" t="e">
        <f>AZ114</f>
        <v>#DIV/0!</v>
      </c>
    </row>
    <row r="115" spans="1:53" ht="171.75" customHeight="1" thickTop="1" thickBot="1" x14ac:dyDescent="0.3">
      <c r="A115" s="1092"/>
      <c r="B115" s="1104" t="s">
        <v>446</v>
      </c>
      <c r="C115" s="1105"/>
      <c r="D115" s="138" t="s">
        <v>445</v>
      </c>
      <c r="E115" s="37">
        <v>10420646000</v>
      </c>
      <c r="F115" s="36">
        <f>+E115/'FUENTES '!$L$9</f>
        <v>0.29400117079695304</v>
      </c>
      <c r="G115" s="814"/>
      <c r="H115" s="815"/>
      <c r="I115" s="36">
        <f t="shared" si="22"/>
        <v>0</v>
      </c>
      <c r="J115" s="54">
        <f>+I115</f>
        <v>0</v>
      </c>
      <c r="K115" s="1150" t="s">
        <v>444</v>
      </c>
      <c r="L115" s="1151"/>
      <c r="M115" s="1151"/>
      <c r="N115" s="1152"/>
      <c r="O115" s="882" t="s">
        <v>110</v>
      </c>
      <c r="P115" s="1156">
        <v>30</v>
      </c>
      <c r="Q115" s="1097">
        <v>0</v>
      </c>
      <c r="R115" s="1097">
        <v>0</v>
      </c>
      <c r="S115" s="1101">
        <v>0</v>
      </c>
      <c r="T115" s="1099">
        <f>+S115</f>
        <v>0</v>
      </c>
      <c r="U115" s="1097">
        <v>11</v>
      </c>
      <c r="V115" s="1097">
        <v>11</v>
      </c>
      <c r="W115" s="1094">
        <f>V115/U115</f>
        <v>1</v>
      </c>
      <c r="X115" s="1099">
        <f>+W115</f>
        <v>1</v>
      </c>
      <c r="Y115" s="1097">
        <v>8</v>
      </c>
      <c r="Z115" s="1097">
        <v>8</v>
      </c>
      <c r="AA115" s="1094">
        <f>Z115/Y115</f>
        <v>1</v>
      </c>
      <c r="AB115" s="1099">
        <f>+AA115</f>
        <v>1</v>
      </c>
      <c r="AC115" s="1097">
        <v>8</v>
      </c>
      <c r="AD115" s="1097">
        <v>10</v>
      </c>
      <c r="AE115" s="1094">
        <f>AD115/AC115</f>
        <v>1.25</v>
      </c>
      <c r="AF115" s="1099">
        <f>+AE115</f>
        <v>1.25</v>
      </c>
      <c r="AG115" s="1097">
        <v>3</v>
      </c>
      <c r="AH115" s="1097">
        <v>0</v>
      </c>
      <c r="AI115" s="1094">
        <f>AH115/AG115</f>
        <v>0</v>
      </c>
      <c r="AJ115" s="1099">
        <f>+AI115</f>
        <v>0</v>
      </c>
      <c r="AL115" s="1108"/>
      <c r="AM115" s="1108"/>
      <c r="AN115" s="1094" t="e">
        <f>AM115/AL115</f>
        <v>#DIV/0!</v>
      </c>
      <c r="AO115" s="860" t="e">
        <f>AN115</f>
        <v>#DIV/0!</v>
      </c>
      <c r="AP115" s="1096">
        <f>+AG115</f>
        <v>3</v>
      </c>
      <c r="AQ115" s="1108"/>
      <c r="AR115" s="1094">
        <f>AQ115/AP115</f>
        <v>0</v>
      </c>
      <c r="AS115" s="860">
        <f>AR115</f>
        <v>0</v>
      </c>
      <c r="AT115" s="1108"/>
      <c r="AU115" s="1108"/>
      <c r="AV115" s="1094" t="e">
        <f>AU115/AT115</f>
        <v>#DIV/0!</v>
      </c>
      <c r="AW115" s="860" t="e">
        <f>AV115</f>
        <v>#DIV/0!</v>
      </c>
      <c r="AX115" s="1096"/>
      <c r="AY115" s="1108"/>
      <c r="AZ115" s="1094" t="e">
        <f>AY115/AX115</f>
        <v>#DIV/0!</v>
      </c>
      <c r="BA115" s="860" t="e">
        <f>AZ115</f>
        <v>#DIV/0!</v>
      </c>
    </row>
    <row r="116" spans="1:53" ht="222" customHeight="1" thickTop="1" thickBot="1" x14ac:dyDescent="0.3">
      <c r="A116" s="1092"/>
      <c r="B116" s="1106"/>
      <c r="C116" s="1107"/>
      <c r="D116" s="138" t="s">
        <v>443</v>
      </c>
      <c r="E116" s="37">
        <v>20517802000</v>
      </c>
      <c r="F116" s="36">
        <f>+E116/'FUENTES '!$L$9</f>
        <v>0.57887561003224419</v>
      </c>
      <c r="G116" s="814"/>
      <c r="H116" s="815"/>
      <c r="I116" s="36">
        <f t="shared" si="22"/>
        <v>0</v>
      </c>
      <c r="J116" s="54">
        <f>+I116</f>
        <v>0</v>
      </c>
      <c r="K116" s="1153"/>
      <c r="L116" s="1154"/>
      <c r="M116" s="1154"/>
      <c r="N116" s="1155"/>
      <c r="O116" s="883"/>
      <c r="P116" s="1157"/>
      <c r="Q116" s="1098"/>
      <c r="R116" s="1098"/>
      <c r="S116" s="1102"/>
      <c r="T116" s="1100"/>
      <c r="U116" s="1098"/>
      <c r="V116" s="1098"/>
      <c r="W116" s="1095"/>
      <c r="X116" s="1100"/>
      <c r="Y116" s="1098"/>
      <c r="Z116" s="1098"/>
      <c r="AA116" s="1095"/>
      <c r="AB116" s="1100"/>
      <c r="AC116" s="1098"/>
      <c r="AD116" s="1098"/>
      <c r="AE116" s="1095"/>
      <c r="AF116" s="1100"/>
      <c r="AG116" s="1098"/>
      <c r="AH116" s="1098"/>
      <c r="AI116" s="1095"/>
      <c r="AJ116" s="1100"/>
      <c r="AL116" s="858"/>
      <c r="AM116" s="858"/>
      <c r="AN116" s="1095"/>
      <c r="AO116" s="861"/>
      <c r="AP116" s="858"/>
      <c r="AQ116" s="858"/>
      <c r="AR116" s="1095"/>
      <c r="AS116" s="861"/>
      <c r="AT116" s="858"/>
      <c r="AU116" s="858"/>
      <c r="AV116" s="1095"/>
      <c r="AW116" s="861"/>
      <c r="AX116" s="858"/>
      <c r="AY116" s="858"/>
      <c r="AZ116" s="1095"/>
      <c r="BA116" s="861"/>
    </row>
    <row r="117" spans="1:53" ht="222" customHeight="1" thickTop="1" thickBot="1" x14ac:dyDescent="0.3">
      <c r="A117" s="1092"/>
      <c r="B117" s="1077" t="s">
        <v>837</v>
      </c>
      <c r="C117" s="1078"/>
      <c r="D117" s="501" t="s">
        <v>1181</v>
      </c>
      <c r="E117" s="37">
        <v>3300000000</v>
      </c>
      <c r="F117" s="36">
        <f>+E117/'FUENTES '!$L$9</f>
        <v>9.3104003689401318E-2</v>
      </c>
      <c r="G117" s="814"/>
      <c r="H117" s="815"/>
      <c r="I117" s="36">
        <f t="shared" si="22"/>
        <v>0</v>
      </c>
      <c r="J117" s="54">
        <f>+I117</f>
        <v>0</v>
      </c>
      <c r="K117" s="1079" t="s">
        <v>838</v>
      </c>
      <c r="L117" s="1080"/>
      <c r="M117" s="1080"/>
      <c r="N117" s="1081"/>
      <c r="O117" s="363" t="s">
        <v>110</v>
      </c>
      <c r="P117" s="105">
        <v>1</v>
      </c>
      <c r="Q117" s="283">
        <v>0</v>
      </c>
      <c r="R117" s="283">
        <v>0</v>
      </c>
      <c r="S117" s="359">
        <v>0</v>
      </c>
      <c r="T117" s="53">
        <f>+S117</f>
        <v>0</v>
      </c>
      <c r="U117" s="283">
        <v>0</v>
      </c>
      <c r="V117" s="283">
        <v>0</v>
      </c>
      <c r="W117" s="359">
        <v>0</v>
      </c>
      <c r="X117" s="53">
        <f>+W117</f>
        <v>0</v>
      </c>
      <c r="Y117" s="283">
        <v>0</v>
      </c>
      <c r="Z117" s="283">
        <v>0</v>
      </c>
      <c r="AA117" s="359">
        <v>0</v>
      </c>
      <c r="AB117" s="53">
        <f>+AA117</f>
        <v>0</v>
      </c>
      <c r="AC117" s="331">
        <v>0.6</v>
      </c>
      <c r="AD117" s="331">
        <v>0.6</v>
      </c>
      <c r="AE117" s="362">
        <f>+AD117/AC117</f>
        <v>1</v>
      </c>
      <c r="AF117" s="53">
        <f>+AE117</f>
        <v>1</v>
      </c>
      <c r="AG117" s="331">
        <v>0.4</v>
      </c>
      <c r="AH117" s="331">
        <v>0</v>
      </c>
      <c r="AI117" s="362">
        <f>+AH117/AG117</f>
        <v>0</v>
      </c>
      <c r="AJ117" s="53">
        <f>+AI117</f>
        <v>0</v>
      </c>
      <c r="AL117" s="331"/>
      <c r="AM117" s="331"/>
      <c r="AN117" s="362" t="e">
        <f>+AM117/AL117</f>
        <v>#DIV/0!</v>
      </c>
      <c r="AO117" s="42" t="e">
        <f>AN117</f>
        <v>#DIV/0!</v>
      </c>
      <c r="AP117" s="331">
        <f>+AG117</f>
        <v>0.4</v>
      </c>
      <c r="AQ117" s="331"/>
      <c r="AR117" s="362">
        <f>+AQ117/AP117</f>
        <v>0</v>
      </c>
      <c r="AS117" s="42">
        <f>AR117</f>
        <v>0</v>
      </c>
      <c r="AT117" s="331"/>
      <c r="AU117" s="331"/>
      <c r="AV117" s="362" t="e">
        <f>+AU117/AT117</f>
        <v>#DIV/0!</v>
      </c>
      <c r="AW117" s="42" t="e">
        <f>AV117</f>
        <v>#DIV/0!</v>
      </c>
      <c r="AX117" s="331"/>
      <c r="AY117" s="331"/>
      <c r="AZ117" s="362" t="e">
        <f>+AY117/AX117</f>
        <v>#DIV/0!</v>
      </c>
      <c r="BA117" s="42" t="e">
        <f>AZ117</f>
        <v>#DIV/0!</v>
      </c>
    </row>
    <row r="118" spans="1:53" ht="222" customHeight="1" thickTop="1" thickBot="1" x14ac:dyDescent="0.3">
      <c r="A118" s="1093"/>
      <c r="B118" s="1077" t="s">
        <v>781</v>
      </c>
      <c r="C118" s="1078"/>
      <c r="D118" s="326" t="s">
        <v>782</v>
      </c>
      <c r="E118" s="37">
        <v>0</v>
      </c>
      <c r="F118" s="36">
        <f>+E118/'FUENTES '!$L$9</f>
        <v>0</v>
      </c>
      <c r="G118" s="814"/>
      <c r="H118" s="815"/>
      <c r="I118" s="36" t="e">
        <f t="shared" si="22"/>
        <v>#DIV/0!</v>
      </c>
      <c r="J118" s="54" t="e">
        <f>+I118</f>
        <v>#DIV/0!</v>
      </c>
      <c r="K118" s="1079" t="s">
        <v>783</v>
      </c>
      <c r="L118" s="1080"/>
      <c r="M118" s="1080"/>
      <c r="N118" s="1081"/>
      <c r="O118" s="81" t="s">
        <v>58</v>
      </c>
      <c r="P118" s="23">
        <v>1</v>
      </c>
      <c r="Q118" s="170" t="s">
        <v>784</v>
      </c>
      <c r="R118" s="170" t="s">
        <v>784</v>
      </c>
      <c r="S118" s="170" t="s">
        <v>784</v>
      </c>
      <c r="T118" s="170" t="s">
        <v>784</v>
      </c>
      <c r="U118" s="170" t="s">
        <v>784</v>
      </c>
      <c r="V118" s="170" t="s">
        <v>784</v>
      </c>
      <c r="W118" s="170" t="s">
        <v>784</v>
      </c>
      <c r="X118" s="170" t="s">
        <v>784</v>
      </c>
      <c r="Y118" s="170" t="s">
        <v>784</v>
      </c>
      <c r="Z118" s="170" t="s">
        <v>784</v>
      </c>
      <c r="AA118" s="170" t="s">
        <v>784</v>
      </c>
      <c r="AB118" s="170" t="s">
        <v>784</v>
      </c>
      <c r="AC118" s="170">
        <v>1</v>
      </c>
      <c r="AD118" s="171">
        <v>0</v>
      </c>
      <c r="AE118" s="255">
        <v>0</v>
      </c>
      <c r="AF118" s="53">
        <f>+AE118</f>
        <v>0</v>
      </c>
      <c r="AG118" s="170">
        <v>0</v>
      </c>
      <c r="AH118" s="171">
        <v>0</v>
      </c>
      <c r="AI118" s="255">
        <v>0</v>
      </c>
      <c r="AJ118" s="53">
        <f>+AI118</f>
        <v>0</v>
      </c>
      <c r="AL118" s="331"/>
      <c r="AM118" s="331"/>
      <c r="AN118" s="362" t="e">
        <f>+AM118/AL118</f>
        <v>#DIV/0!</v>
      </c>
      <c r="AO118" s="42" t="e">
        <f>AN118</f>
        <v>#DIV/0!</v>
      </c>
      <c r="AP118" s="331"/>
      <c r="AQ118" s="331"/>
      <c r="AR118" s="362" t="e">
        <f>+AQ118/AP118</f>
        <v>#DIV/0!</v>
      </c>
      <c r="AS118" s="42" t="e">
        <f>AR118</f>
        <v>#DIV/0!</v>
      </c>
      <c r="AT118" s="331"/>
      <c r="AU118" s="331"/>
      <c r="AV118" s="362" t="e">
        <f>+AU118/AT118</f>
        <v>#DIV/0!</v>
      </c>
      <c r="AW118" s="42" t="e">
        <f>AV118</f>
        <v>#DIV/0!</v>
      </c>
      <c r="AX118" s="331"/>
      <c r="AY118" s="331"/>
      <c r="AZ118" s="362" t="e">
        <f>+AY118/AX118</f>
        <v>#DIV/0!</v>
      </c>
      <c r="BA118" s="42" t="e">
        <f>AZ118</f>
        <v>#DIV/0!</v>
      </c>
    </row>
    <row r="119" spans="1:53" ht="124.5" customHeight="1" thickTop="1" thickBot="1" x14ac:dyDescent="0.3">
      <c r="A119" s="809" t="s">
        <v>34</v>
      </c>
      <c r="B119" s="810"/>
      <c r="C119" s="811"/>
      <c r="D119" s="235"/>
      <c r="E119" s="38">
        <f>+SUM(E114:E118)</f>
        <v>35444233000</v>
      </c>
      <c r="F119" s="337">
        <f>+E119/'FUENTES '!$L$9</f>
        <v>1</v>
      </c>
      <c r="G119" s="812"/>
      <c r="H119" s="813"/>
      <c r="I119" s="337">
        <f t="shared" si="22"/>
        <v>0</v>
      </c>
      <c r="J119" s="54">
        <f>+J110</f>
        <v>0</v>
      </c>
      <c r="K119" s="1148"/>
      <c r="L119" s="600"/>
      <c r="M119" s="600"/>
      <c r="N119" s="600"/>
      <c r="O119" s="144"/>
      <c r="P119" s="74"/>
      <c r="Q119" s="74"/>
      <c r="R119" s="74"/>
      <c r="S119" s="90"/>
      <c r="T119" s="74"/>
      <c r="U119" s="74"/>
      <c r="V119" s="46"/>
      <c r="W119" s="46"/>
    </row>
    <row r="120" spans="1:53" s="15" customFormat="1" ht="124.5" customHeight="1" thickTop="1" thickBot="1" x14ac:dyDescent="0.3">
      <c r="A120" s="340"/>
      <c r="B120" s="340"/>
      <c r="C120" s="340"/>
      <c r="D120" s="340"/>
      <c r="E120" s="340"/>
      <c r="F120" s="341"/>
      <c r="G120" s="342"/>
      <c r="H120" s="342"/>
      <c r="I120" s="340"/>
      <c r="J120" s="340"/>
      <c r="K120" s="340"/>
      <c r="L120" s="343"/>
      <c r="M120" s="343"/>
      <c r="N120" s="343"/>
      <c r="O120" s="343"/>
      <c r="P120" s="344"/>
      <c r="Q120" s="344"/>
      <c r="R120" s="344"/>
      <c r="S120" s="345"/>
      <c r="T120" s="344"/>
      <c r="U120" s="344"/>
    </row>
    <row r="121" spans="1:53" ht="144.75" customHeight="1" thickTop="1" thickBot="1" x14ac:dyDescent="0.3">
      <c r="A121" s="1072" t="s">
        <v>35</v>
      </c>
      <c r="B121" s="1073"/>
      <c r="C121" s="637">
        <v>43860</v>
      </c>
      <c r="D121" s="637"/>
      <c r="E121" s="157" t="s">
        <v>36</v>
      </c>
      <c r="F121" s="52"/>
      <c r="G121" s="638" t="s">
        <v>37</v>
      </c>
      <c r="H121" s="639"/>
      <c r="I121" s="44"/>
      <c r="J121" s="184" t="s">
        <v>38</v>
      </c>
      <c r="K121" s="44"/>
      <c r="L121" s="640" t="s">
        <v>39</v>
      </c>
      <c r="M121" s="641"/>
      <c r="N121" s="158"/>
      <c r="O121" s="185" t="s">
        <v>40</v>
      </c>
      <c r="V121" s="74"/>
      <c r="W121" s="46"/>
    </row>
    <row r="122" spans="1:53" ht="13.5" thickTop="1" x14ac:dyDescent="0.25"/>
  </sheetData>
  <autoFilter ref="A39:AP104" xr:uid="{00000000-0009-0000-0000-000007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39">
    <mergeCell ref="B35:C35"/>
    <mergeCell ref="E35:I35"/>
    <mergeCell ref="K35:N35"/>
    <mergeCell ref="P35:R35"/>
    <mergeCell ref="B52:C52"/>
    <mergeCell ref="F52:G52"/>
    <mergeCell ref="P48:R48"/>
    <mergeCell ref="P49:R49"/>
    <mergeCell ref="P50:R50"/>
    <mergeCell ref="P51:R51"/>
    <mergeCell ref="F42:G42"/>
    <mergeCell ref="B43:C43"/>
    <mergeCell ref="F43:G43"/>
    <mergeCell ref="B44:C44"/>
    <mergeCell ref="F44:G44"/>
    <mergeCell ref="P52:R52"/>
    <mergeCell ref="P42:R42"/>
    <mergeCell ref="P43:R43"/>
    <mergeCell ref="P44:R44"/>
    <mergeCell ref="P45:R45"/>
    <mergeCell ref="P46:R46"/>
    <mergeCell ref="P47:R47"/>
    <mergeCell ref="H41:J41"/>
    <mergeCell ref="H42:J42"/>
    <mergeCell ref="P53:R53"/>
    <mergeCell ref="P54:R54"/>
    <mergeCell ref="H50:J50"/>
    <mergeCell ref="H51:J51"/>
    <mergeCell ref="H52:J52"/>
    <mergeCell ref="H53:J53"/>
    <mergeCell ref="H54:J54"/>
    <mergeCell ref="B53:C53"/>
    <mergeCell ref="F53:G53"/>
    <mergeCell ref="B54:C54"/>
    <mergeCell ref="F54:G54"/>
    <mergeCell ref="B48:C48"/>
    <mergeCell ref="F48:G48"/>
    <mergeCell ref="B49:C49"/>
    <mergeCell ref="F49:G49"/>
    <mergeCell ref="B50:C50"/>
    <mergeCell ref="F50:G50"/>
    <mergeCell ref="B78:C78"/>
    <mergeCell ref="F78:G78"/>
    <mergeCell ref="B79:C79"/>
    <mergeCell ref="B74:C74"/>
    <mergeCell ref="F74:G74"/>
    <mergeCell ref="B55:C55"/>
    <mergeCell ref="F55:G55"/>
    <mergeCell ref="F98:G98"/>
    <mergeCell ref="H83:J83"/>
    <mergeCell ref="H84:J84"/>
    <mergeCell ref="H85:J85"/>
    <mergeCell ref="H86:J86"/>
    <mergeCell ref="H87:J87"/>
    <mergeCell ref="H88:J88"/>
    <mergeCell ref="H89:J89"/>
    <mergeCell ref="H90:J90"/>
    <mergeCell ref="H91:J91"/>
    <mergeCell ref="F93:G93"/>
    <mergeCell ref="F94:G94"/>
    <mergeCell ref="F95:G95"/>
    <mergeCell ref="F96:G96"/>
    <mergeCell ref="F97:G97"/>
    <mergeCell ref="H81:J81"/>
    <mergeCell ref="H82:J82"/>
    <mergeCell ref="B75:C75"/>
    <mergeCell ref="F75:G75"/>
    <mergeCell ref="B76:C76"/>
    <mergeCell ref="F76:G76"/>
    <mergeCell ref="B77:C77"/>
    <mergeCell ref="F77:G77"/>
    <mergeCell ref="H75:J75"/>
    <mergeCell ref="H76:J76"/>
    <mergeCell ref="H77:J77"/>
    <mergeCell ref="H78:J78"/>
    <mergeCell ref="H79:J79"/>
    <mergeCell ref="H80:J80"/>
    <mergeCell ref="F79:G79"/>
    <mergeCell ref="B80:C80"/>
    <mergeCell ref="F80:G80"/>
    <mergeCell ref="B81:C81"/>
    <mergeCell ref="F81:G81"/>
    <mergeCell ref="B82:C82"/>
    <mergeCell ref="F82:G82"/>
    <mergeCell ref="B71:C71"/>
    <mergeCell ref="F71:G71"/>
    <mergeCell ref="B72:C72"/>
    <mergeCell ref="F72:G72"/>
    <mergeCell ref="B73:C73"/>
    <mergeCell ref="F73:G73"/>
    <mergeCell ref="P55:R55"/>
    <mergeCell ref="P56:R56"/>
    <mergeCell ref="P57:R57"/>
    <mergeCell ref="P58:R58"/>
    <mergeCell ref="P59:R59"/>
    <mergeCell ref="B69:C69"/>
    <mergeCell ref="F69:G69"/>
    <mergeCell ref="B70:C70"/>
    <mergeCell ref="F70:G70"/>
    <mergeCell ref="B61:C61"/>
    <mergeCell ref="F61:G61"/>
    <mergeCell ref="B62:C62"/>
    <mergeCell ref="F62:G62"/>
    <mergeCell ref="B63:C63"/>
    <mergeCell ref="F63:G63"/>
    <mergeCell ref="B66:C66"/>
    <mergeCell ref="F66:G66"/>
    <mergeCell ref="B67:C67"/>
    <mergeCell ref="F67:G67"/>
    <mergeCell ref="B68:C68"/>
    <mergeCell ref="F68:G68"/>
    <mergeCell ref="P60:R60"/>
    <mergeCell ref="P61:R61"/>
    <mergeCell ref="P62:R62"/>
    <mergeCell ref="P63:R63"/>
    <mergeCell ref="P70:R70"/>
    <mergeCell ref="P71:R71"/>
    <mergeCell ref="P69:R69"/>
    <mergeCell ref="B64:C64"/>
    <mergeCell ref="F64:G64"/>
    <mergeCell ref="B65:C65"/>
    <mergeCell ref="F65:G65"/>
    <mergeCell ref="B56:C56"/>
    <mergeCell ref="F56:G56"/>
    <mergeCell ref="B57:C57"/>
    <mergeCell ref="F57:G57"/>
    <mergeCell ref="B58:C58"/>
    <mergeCell ref="F58:G58"/>
    <mergeCell ref="B59:C59"/>
    <mergeCell ref="F59:G59"/>
    <mergeCell ref="H67:J67"/>
    <mergeCell ref="H68:J68"/>
    <mergeCell ref="P65:R65"/>
    <mergeCell ref="P66:R66"/>
    <mergeCell ref="P67:R67"/>
    <mergeCell ref="P68:R68"/>
    <mergeCell ref="H71:J71"/>
    <mergeCell ref="H43:J43"/>
    <mergeCell ref="H44:J44"/>
    <mergeCell ref="H45:J45"/>
    <mergeCell ref="H46:J46"/>
    <mergeCell ref="H47:J47"/>
    <mergeCell ref="H62:J62"/>
    <mergeCell ref="H63:J63"/>
    <mergeCell ref="H64:J64"/>
    <mergeCell ref="H65:J65"/>
    <mergeCell ref="H48:J48"/>
    <mergeCell ref="H49:J49"/>
    <mergeCell ref="H59:J59"/>
    <mergeCell ref="H60:J60"/>
    <mergeCell ref="H55:J55"/>
    <mergeCell ref="H56:J56"/>
    <mergeCell ref="H57:J57"/>
    <mergeCell ref="H58:J58"/>
    <mergeCell ref="A26:Y26"/>
    <mergeCell ref="C30:Y30"/>
    <mergeCell ref="C29:Y29"/>
    <mergeCell ref="C28:Y28"/>
    <mergeCell ref="V22:Y22"/>
    <mergeCell ref="P24:R24"/>
    <mergeCell ref="A22:H23"/>
    <mergeCell ref="F41:G41"/>
    <mergeCell ref="F51:G51"/>
    <mergeCell ref="A28:B28"/>
    <mergeCell ref="A29:B29"/>
    <mergeCell ref="A37:Y37"/>
    <mergeCell ref="B32:C33"/>
    <mergeCell ref="U22:U23"/>
    <mergeCell ref="I24:N24"/>
    <mergeCell ref="H39:J40"/>
    <mergeCell ref="B51:C51"/>
    <mergeCell ref="B45:C45"/>
    <mergeCell ref="F45:G45"/>
    <mergeCell ref="B46:C46"/>
    <mergeCell ref="F46:G46"/>
    <mergeCell ref="B47:C47"/>
    <mergeCell ref="F47:G47"/>
    <mergeCell ref="B42:C42"/>
    <mergeCell ref="V32:Y32"/>
    <mergeCell ref="K115:N116"/>
    <mergeCell ref="O115:O116"/>
    <mergeCell ref="P115:P116"/>
    <mergeCell ref="E108:J108"/>
    <mergeCell ref="K108:P108"/>
    <mergeCell ref="E109:F109"/>
    <mergeCell ref="G109:H109"/>
    <mergeCell ref="H102:J102"/>
    <mergeCell ref="P102:R102"/>
    <mergeCell ref="J110:J112"/>
    <mergeCell ref="A106:U106"/>
    <mergeCell ref="U111:X112"/>
    <mergeCell ref="F100:G100"/>
    <mergeCell ref="P100:R100"/>
    <mergeCell ref="B101:C101"/>
    <mergeCell ref="H101:J101"/>
    <mergeCell ref="P101:R101"/>
    <mergeCell ref="B104:C104"/>
    <mergeCell ref="F104:G104"/>
    <mergeCell ref="H104:J104"/>
    <mergeCell ref="P104:R104"/>
    <mergeCell ref="F102:G102"/>
    <mergeCell ref="U39:U40"/>
    <mergeCell ref="C121:D121"/>
    <mergeCell ref="G121:H121"/>
    <mergeCell ref="L121:M121"/>
    <mergeCell ref="A119:C119"/>
    <mergeCell ref="G119:H119"/>
    <mergeCell ref="K119:N119"/>
    <mergeCell ref="S32:S33"/>
    <mergeCell ref="K39:K40"/>
    <mergeCell ref="L39:L40"/>
    <mergeCell ref="G116:H116"/>
    <mergeCell ref="G118:H118"/>
    <mergeCell ref="K118:N118"/>
    <mergeCell ref="F87:G87"/>
    <mergeCell ref="F88:G88"/>
    <mergeCell ref="F89:G89"/>
    <mergeCell ref="F90:G90"/>
    <mergeCell ref="P34:R34"/>
    <mergeCell ref="A32:A33"/>
    <mergeCell ref="D32:D33"/>
    <mergeCell ref="J32:J33"/>
    <mergeCell ref="A121:B121"/>
    <mergeCell ref="F39:G40"/>
    <mergeCell ref="O32:O33"/>
    <mergeCell ref="P32:R33"/>
    <mergeCell ref="A113:C113"/>
    <mergeCell ref="G113:H113"/>
    <mergeCell ref="B84:C84"/>
    <mergeCell ref="S39:S40"/>
    <mergeCell ref="T39:T40"/>
    <mergeCell ref="D39:D40"/>
    <mergeCell ref="B86:C86"/>
    <mergeCell ref="B87:C87"/>
    <mergeCell ref="A39:A40"/>
    <mergeCell ref="F86:G86"/>
    <mergeCell ref="E110:F112"/>
    <mergeCell ref="G110:H112"/>
    <mergeCell ref="I110:I112"/>
    <mergeCell ref="F92:G92"/>
    <mergeCell ref="B96:C96"/>
    <mergeCell ref="B39:C40"/>
    <mergeCell ref="A108:D109"/>
    <mergeCell ref="A110:D112"/>
    <mergeCell ref="B100:C100"/>
    <mergeCell ref="H61:J61"/>
    <mergeCell ref="P64:R64"/>
    <mergeCell ref="B60:C60"/>
    <mergeCell ref="F60:G60"/>
    <mergeCell ref="H66:J66"/>
    <mergeCell ref="B93:C93"/>
    <mergeCell ref="B94:C94"/>
    <mergeCell ref="B95:C95"/>
    <mergeCell ref="A30:B30"/>
    <mergeCell ref="E39:E40"/>
    <mergeCell ref="B88:C88"/>
    <mergeCell ref="B89:C89"/>
    <mergeCell ref="B90:C90"/>
    <mergeCell ref="V39:Y39"/>
    <mergeCell ref="P39:R40"/>
    <mergeCell ref="M39:M40"/>
    <mergeCell ref="N39:N40"/>
    <mergeCell ref="O39:O40"/>
    <mergeCell ref="B85:C85"/>
    <mergeCell ref="F83:G83"/>
    <mergeCell ref="F84:G84"/>
    <mergeCell ref="F85:G85"/>
    <mergeCell ref="H69:J69"/>
    <mergeCell ref="U32:U33"/>
    <mergeCell ref="T32:T33"/>
    <mergeCell ref="B34:C34"/>
    <mergeCell ref="E34:I34"/>
    <mergeCell ref="E32:I33"/>
    <mergeCell ref="K34:N34"/>
    <mergeCell ref="B91:C91"/>
    <mergeCell ref="B92:C92"/>
    <mergeCell ref="B41:C41"/>
    <mergeCell ref="B83:C83"/>
    <mergeCell ref="A24:H24"/>
    <mergeCell ref="A3:U3"/>
    <mergeCell ref="A5:U5"/>
    <mergeCell ref="J14:O15"/>
    <mergeCell ref="P14:S15"/>
    <mergeCell ref="T14:T15"/>
    <mergeCell ref="J17:O17"/>
    <mergeCell ref="P17:S17"/>
    <mergeCell ref="K32:N33"/>
    <mergeCell ref="A14:C15"/>
    <mergeCell ref="J18:O18"/>
    <mergeCell ref="P18:S18"/>
    <mergeCell ref="I22:N23"/>
    <mergeCell ref="O22:O23"/>
    <mergeCell ref="P22:R23"/>
    <mergeCell ref="S22:S23"/>
    <mergeCell ref="T22:T23"/>
    <mergeCell ref="A16:C18"/>
    <mergeCell ref="D16:E18"/>
    <mergeCell ref="F16:H18"/>
    <mergeCell ref="AA12:AP12"/>
    <mergeCell ref="AA14:AD14"/>
    <mergeCell ref="AE14:AH14"/>
    <mergeCell ref="AI14:AL14"/>
    <mergeCell ref="AM14:AP14"/>
    <mergeCell ref="AA20:AP20"/>
    <mergeCell ref="A6:B6"/>
    <mergeCell ref="C6:U6"/>
    <mergeCell ref="C8:U8"/>
    <mergeCell ref="C9:U9"/>
    <mergeCell ref="C10:U10"/>
    <mergeCell ref="I14:I15"/>
    <mergeCell ref="U14:U15"/>
    <mergeCell ref="D14:E15"/>
    <mergeCell ref="J16:O16"/>
    <mergeCell ref="P16:S16"/>
    <mergeCell ref="V14:Y14"/>
    <mergeCell ref="A12:Y12"/>
    <mergeCell ref="A20:Y20"/>
    <mergeCell ref="F14:H15"/>
    <mergeCell ref="AA22:AD22"/>
    <mergeCell ref="AE22:AH22"/>
    <mergeCell ref="AI22:AL22"/>
    <mergeCell ref="AM22:AP22"/>
    <mergeCell ref="AA30:AP30"/>
    <mergeCell ref="AA32:AD32"/>
    <mergeCell ref="AE32:AH32"/>
    <mergeCell ref="AI32:AL32"/>
    <mergeCell ref="AM32:AP32"/>
    <mergeCell ref="AA37:AP37"/>
    <mergeCell ref="AA39:AD39"/>
    <mergeCell ref="AE39:AH39"/>
    <mergeCell ref="AI39:AL39"/>
    <mergeCell ref="AM39:AP39"/>
    <mergeCell ref="AY115:AY116"/>
    <mergeCell ref="AL110:BA110"/>
    <mergeCell ref="AL112:AO112"/>
    <mergeCell ref="AP112:AS112"/>
    <mergeCell ref="AT112:AW112"/>
    <mergeCell ref="Y111:AB112"/>
    <mergeCell ref="AG111:AJ112"/>
    <mergeCell ref="AG115:AG116"/>
    <mergeCell ref="AH115:AH116"/>
    <mergeCell ref="AI115:AI116"/>
    <mergeCell ref="AJ115:AJ116"/>
    <mergeCell ref="P103:R103"/>
    <mergeCell ref="P88:R88"/>
    <mergeCell ref="P89:R89"/>
    <mergeCell ref="P90:R90"/>
    <mergeCell ref="AX112:BA112"/>
    <mergeCell ref="AC111:AF112"/>
    <mergeCell ref="AT115:AT116"/>
    <mergeCell ref="AU115:AU116"/>
    <mergeCell ref="F99:G99"/>
    <mergeCell ref="H99:J99"/>
    <mergeCell ref="P99:R99"/>
    <mergeCell ref="T115:T116"/>
    <mergeCell ref="Q115:Q116"/>
    <mergeCell ref="R115:R116"/>
    <mergeCell ref="AZ115:AZ116"/>
    <mergeCell ref="BA115:BA116"/>
    <mergeCell ref="AM115:AM116"/>
    <mergeCell ref="AN115:AN116"/>
    <mergeCell ref="AO115:AO116"/>
    <mergeCell ref="AP115:AP116"/>
    <mergeCell ref="AQ115:AQ116"/>
    <mergeCell ref="G114:H114"/>
    <mergeCell ref="K114:N114"/>
    <mergeCell ref="G115:H115"/>
    <mergeCell ref="A114:A118"/>
    <mergeCell ref="AV115:AV116"/>
    <mergeCell ref="AW115:AW116"/>
    <mergeCell ref="AX115:AX116"/>
    <mergeCell ref="AR115:AR116"/>
    <mergeCell ref="AS115:AS116"/>
    <mergeCell ref="U115:U116"/>
    <mergeCell ref="V115:V116"/>
    <mergeCell ref="W115:W116"/>
    <mergeCell ref="X115:X116"/>
    <mergeCell ref="S115:S116"/>
    <mergeCell ref="B114:C114"/>
    <mergeCell ref="B115:C116"/>
    <mergeCell ref="AE115:AE116"/>
    <mergeCell ref="AF115:AF116"/>
    <mergeCell ref="AL115:AL116"/>
    <mergeCell ref="Y115:Y116"/>
    <mergeCell ref="Z115:Z116"/>
    <mergeCell ref="AA115:AA116"/>
    <mergeCell ref="AB115:AB116"/>
    <mergeCell ref="AC115:AC116"/>
    <mergeCell ref="AD115:AD116"/>
    <mergeCell ref="B118:C118"/>
    <mergeCell ref="G117:H117"/>
    <mergeCell ref="B117:C117"/>
    <mergeCell ref="K117:N117"/>
    <mergeCell ref="P41:R41"/>
    <mergeCell ref="P83:R83"/>
    <mergeCell ref="P84:R84"/>
    <mergeCell ref="P85:R85"/>
    <mergeCell ref="P86:R86"/>
    <mergeCell ref="P87:R87"/>
    <mergeCell ref="F91:G91"/>
    <mergeCell ref="B103:C103"/>
    <mergeCell ref="F103:G103"/>
    <mergeCell ref="H103:J103"/>
    <mergeCell ref="B102:C102"/>
    <mergeCell ref="B99:C99"/>
    <mergeCell ref="P98:R98"/>
    <mergeCell ref="P95:R95"/>
    <mergeCell ref="P96:R96"/>
    <mergeCell ref="H70:J70"/>
    <mergeCell ref="B97:C97"/>
    <mergeCell ref="B98:C98"/>
    <mergeCell ref="K113:N113"/>
    <mergeCell ref="Q111:T112"/>
    <mergeCell ref="P80:R80"/>
    <mergeCell ref="P73:R73"/>
    <mergeCell ref="P74:R74"/>
    <mergeCell ref="P75:R75"/>
    <mergeCell ref="P76:R76"/>
    <mergeCell ref="P77:R77"/>
    <mergeCell ref="P78:R78"/>
    <mergeCell ref="P79:R79"/>
    <mergeCell ref="P72:R72"/>
    <mergeCell ref="H98:J98"/>
    <mergeCell ref="P97:R97"/>
    <mergeCell ref="H92:J92"/>
    <mergeCell ref="H93:J93"/>
    <mergeCell ref="H94:J94"/>
    <mergeCell ref="H95:J95"/>
    <mergeCell ref="H96:J96"/>
    <mergeCell ref="H97:J97"/>
    <mergeCell ref="P81:R81"/>
    <mergeCell ref="P82:R82"/>
    <mergeCell ref="P91:R91"/>
    <mergeCell ref="P92:R92"/>
    <mergeCell ref="P93:R93"/>
    <mergeCell ref="P94:R94"/>
    <mergeCell ref="H74:J74"/>
    <mergeCell ref="H72:J72"/>
    <mergeCell ref="H73:J73"/>
  </mergeCells>
  <conditionalFormatting sqref="Y34">
    <cfRule type="iconSet" priority="2021">
      <iconSet iconSet="4Arrows" showValue="0">
        <cfvo type="percent" val="0"/>
        <cfvo type="num" val="0.6"/>
        <cfvo type="num" val="0.8"/>
        <cfvo type="num" val="0.9"/>
      </iconSet>
    </cfRule>
    <cfRule type="cellIs" dxfId="1091" priority="2022" operator="lessThan">
      <formula>0.6</formula>
    </cfRule>
    <cfRule type="cellIs" dxfId="1090" priority="2023" operator="between">
      <formula>0.8</formula>
      <formula>0.899999999999999</formula>
    </cfRule>
    <cfRule type="cellIs" dxfId="1089" priority="2024" operator="between">
      <formula>0.6</formula>
      <formula>0.8</formula>
    </cfRule>
    <cfRule type="cellIs" dxfId="1088" priority="2025" operator="greaterThanOrEqual">
      <formula>0.9</formula>
    </cfRule>
  </conditionalFormatting>
  <conditionalFormatting sqref="Y16">
    <cfRule type="iconSet" priority="1731">
      <iconSet iconSet="4Arrows" showValue="0">
        <cfvo type="percent" val="0"/>
        <cfvo type="num" val="0.6"/>
        <cfvo type="num" val="0.8"/>
        <cfvo type="num" val="0.9"/>
      </iconSet>
    </cfRule>
    <cfRule type="cellIs" dxfId="1087" priority="1732" operator="lessThan">
      <formula>0.6</formula>
    </cfRule>
    <cfRule type="cellIs" dxfId="1086" priority="1733" operator="between">
      <formula>0.8</formula>
      <formula>0.899999999999999</formula>
    </cfRule>
    <cfRule type="cellIs" dxfId="1085" priority="1734" operator="between">
      <formula>0.6</formula>
      <formula>0.8</formula>
    </cfRule>
    <cfRule type="cellIs" dxfId="1084" priority="1735" operator="greaterThanOrEqual">
      <formula>0.9</formula>
    </cfRule>
  </conditionalFormatting>
  <conditionalFormatting sqref="Y17">
    <cfRule type="iconSet" priority="1726">
      <iconSet iconSet="4Arrows" showValue="0">
        <cfvo type="percent" val="0"/>
        <cfvo type="num" val="0.6"/>
        <cfvo type="num" val="0.8"/>
        <cfvo type="num" val="0.9"/>
      </iconSet>
    </cfRule>
    <cfRule type="cellIs" dxfId="1083" priority="1727" operator="lessThan">
      <formula>0.6</formula>
    </cfRule>
    <cfRule type="cellIs" dxfId="1082" priority="1728" operator="between">
      <formula>0.8</formula>
      <formula>0.899999999999999</formula>
    </cfRule>
    <cfRule type="cellIs" dxfId="1081" priority="1729" operator="between">
      <formula>0.6</formula>
      <formula>0.8</formula>
    </cfRule>
    <cfRule type="cellIs" dxfId="1080" priority="1730" operator="greaterThanOrEqual">
      <formula>0.9</formula>
    </cfRule>
  </conditionalFormatting>
  <conditionalFormatting sqref="AD16:AD18 AH16:AH18 AL16:AL18 AP16:AP18">
    <cfRule type="iconSet" priority="1721">
      <iconSet iconSet="4Arrows" showValue="0">
        <cfvo type="percent" val="0"/>
        <cfvo type="num" val="0.6"/>
        <cfvo type="num" val="0.8"/>
        <cfvo type="num" val="0.9"/>
      </iconSet>
    </cfRule>
    <cfRule type="cellIs" dxfId="1079" priority="1722" operator="lessThan">
      <formula>0.6</formula>
    </cfRule>
    <cfRule type="cellIs" dxfId="1078" priority="1723" operator="between">
      <formula>0.8</formula>
      <formula>0.899999999999999</formula>
    </cfRule>
    <cfRule type="cellIs" dxfId="1077" priority="1724" operator="between">
      <formula>0.6</formula>
      <formula>0.8</formula>
    </cfRule>
    <cfRule type="cellIs" dxfId="1076" priority="1725" operator="greaterThanOrEqual">
      <formula>0.9</formula>
    </cfRule>
  </conditionalFormatting>
  <conditionalFormatting sqref="Y24">
    <cfRule type="iconSet" priority="1701">
      <iconSet iconSet="4Arrows" showValue="0">
        <cfvo type="percent" val="0"/>
        <cfvo type="num" val="0.6"/>
        <cfvo type="num" val="0.8"/>
        <cfvo type="num" val="0.9"/>
      </iconSet>
    </cfRule>
    <cfRule type="cellIs" dxfId="1075" priority="1702" operator="lessThan">
      <formula>0.6</formula>
    </cfRule>
    <cfRule type="cellIs" dxfId="1074" priority="1703" operator="between">
      <formula>0.8</formula>
      <formula>0.899999999999999</formula>
    </cfRule>
    <cfRule type="cellIs" dxfId="1073" priority="1704" operator="between">
      <formula>0.6</formula>
      <formula>0.8</formula>
    </cfRule>
    <cfRule type="cellIs" dxfId="1072" priority="1705" operator="greaterThanOrEqual">
      <formula>0.9</formula>
    </cfRule>
  </conditionalFormatting>
  <conditionalFormatting sqref="J110">
    <cfRule type="iconSet" priority="1671">
      <iconSet iconSet="4Arrows" showValue="0">
        <cfvo type="percent" val="0"/>
        <cfvo type="num" val="0.6"/>
        <cfvo type="num" val="0.8"/>
        <cfvo type="num" val="0.9"/>
      </iconSet>
    </cfRule>
    <cfRule type="cellIs" dxfId="1071" priority="1672" operator="lessThan">
      <formula>0.6</formula>
    </cfRule>
    <cfRule type="cellIs" dxfId="1070" priority="1673" operator="between">
      <formula>0.8</formula>
      <formula>0.899999999999999</formula>
    </cfRule>
    <cfRule type="cellIs" dxfId="1069" priority="1674" operator="between">
      <formula>0.6</formula>
      <formula>0.8</formula>
    </cfRule>
    <cfRule type="cellIs" dxfId="1068" priority="1675" operator="greaterThanOrEqual">
      <formula>0.9</formula>
    </cfRule>
  </conditionalFormatting>
  <conditionalFormatting sqref="J119">
    <cfRule type="iconSet" priority="1666">
      <iconSet iconSet="4Arrows" showValue="0">
        <cfvo type="percent" val="0"/>
        <cfvo type="num" val="0.6"/>
        <cfvo type="num" val="0.8"/>
        <cfvo type="num" val="0.9"/>
      </iconSet>
    </cfRule>
    <cfRule type="cellIs" dxfId="1067" priority="1667" operator="lessThan">
      <formula>0.6</formula>
    </cfRule>
    <cfRule type="cellIs" dxfId="1066" priority="1668" operator="between">
      <formula>0.8</formula>
      <formula>0.899999999999999</formula>
    </cfRule>
    <cfRule type="cellIs" dxfId="1065" priority="1669" operator="between">
      <formula>0.6</formula>
      <formula>0.8</formula>
    </cfRule>
    <cfRule type="cellIs" dxfId="1064" priority="1670" operator="greaterThanOrEqual">
      <formula>0.9</formula>
    </cfRule>
  </conditionalFormatting>
  <conditionalFormatting sqref="J114:J116">
    <cfRule type="iconSet" priority="1676">
      <iconSet iconSet="4Arrows" showValue="0">
        <cfvo type="percent" val="0"/>
        <cfvo type="num" val="0.6"/>
        <cfvo type="num" val="0.8"/>
        <cfvo type="num" val="0.9"/>
      </iconSet>
    </cfRule>
    <cfRule type="cellIs" dxfId="1063" priority="1677" operator="lessThan">
      <formula>0.6</formula>
    </cfRule>
    <cfRule type="cellIs" dxfId="1062" priority="1678" operator="between">
      <formula>0.8</formula>
      <formula>0.899999999999999</formula>
    </cfRule>
    <cfRule type="cellIs" dxfId="1061" priority="1679" operator="between">
      <formula>0.6</formula>
      <formula>0.8</formula>
    </cfRule>
    <cfRule type="cellIs" dxfId="1060" priority="1680" operator="greaterThanOrEqual">
      <formula>0.9</formula>
    </cfRule>
  </conditionalFormatting>
  <conditionalFormatting sqref="X114">
    <cfRule type="iconSet" priority="1661">
      <iconSet iconSet="4Arrows" showValue="0">
        <cfvo type="percent" val="0"/>
        <cfvo type="num" val="0.6"/>
        <cfvo type="num" val="0.8"/>
        <cfvo type="num" val="0.9"/>
      </iconSet>
    </cfRule>
    <cfRule type="cellIs" dxfId="1059" priority="1662" operator="lessThan">
      <formula>0.6</formula>
    </cfRule>
    <cfRule type="cellIs" dxfId="1058" priority="1663" operator="between">
      <formula>0.8</formula>
      <formula>0.899999999999999</formula>
    </cfRule>
    <cfRule type="cellIs" dxfId="1057" priority="1664" operator="between">
      <formula>0.6</formula>
      <formula>0.8</formula>
    </cfRule>
    <cfRule type="cellIs" dxfId="1056" priority="1665" operator="greaterThanOrEqual">
      <formula>0.9</formula>
    </cfRule>
  </conditionalFormatting>
  <conditionalFormatting sqref="T114">
    <cfRule type="iconSet" priority="1656">
      <iconSet iconSet="4Arrows" showValue="0">
        <cfvo type="percent" val="0"/>
        <cfvo type="num" val="0.6"/>
        <cfvo type="num" val="0.8"/>
        <cfvo type="num" val="0.9"/>
      </iconSet>
    </cfRule>
    <cfRule type="cellIs" dxfId="1055" priority="1657" operator="lessThan">
      <formula>0.6</formula>
    </cfRule>
    <cfRule type="cellIs" dxfId="1054" priority="1658" operator="between">
      <formula>0.8</formula>
      <formula>0.899999999999999</formula>
    </cfRule>
    <cfRule type="cellIs" dxfId="1053" priority="1659" operator="between">
      <formula>0.6</formula>
      <formula>0.8</formula>
    </cfRule>
    <cfRule type="cellIs" dxfId="1052" priority="1660" operator="greaterThanOrEqual">
      <formula>0.9</formula>
    </cfRule>
  </conditionalFormatting>
  <conditionalFormatting sqref="X115">
    <cfRule type="iconSet" priority="1651">
      <iconSet iconSet="4Arrows" showValue="0">
        <cfvo type="percent" val="0"/>
        <cfvo type="num" val="0.6"/>
        <cfvo type="num" val="0.8"/>
        <cfvo type="num" val="0.9"/>
      </iconSet>
    </cfRule>
    <cfRule type="cellIs" dxfId="1051" priority="1652" operator="lessThan">
      <formula>0.6</formula>
    </cfRule>
    <cfRule type="cellIs" dxfId="1050" priority="1653" operator="between">
      <formula>0.8</formula>
      <formula>0.899999999999999</formula>
    </cfRule>
    <cfRule type="cellIs" dxfId="1049" priority="1654" operator="between">
      <formula>0.6</formula>
      <formula>0.8</formula>
    </cfRule>
    <cfRule type="cellIs" dxfId="1048" priority="1655" operator="greaterThanOrEqual">
      <formula>0.9</formula>
    </cfRule>
  </conditionalFormatting>
  <conditionalFormatting sqref="T115">
    <cfRule type="iconSet" priority="1646">
      <iconSet iconSet="4Arrows" showValue="0">
        <cfvo type="percent" val="0"/>
        <cfvo type="num" val="0.6"/>
        <cfvo type="num" val="0.8"/>
        <cfvo type="num" val="0.9"/>
      </iconSet>
    </cfRule>
    <cfRule type="cellIs" dxfId="1047" priority="1647" operator="lessThan">
      <formula>0.6</formula>
    </cfRule>
    <cfRule type="cellIs" dxfId="1046" priority="1648" operator="between">
      <formula>0.8</formula>
      <formula>0.899999999999999</formula>
    </cfRule>
    <cfRule type="cellIs" dxfId="1045" priority="1649" operator="between">
      <formula>0.6</formula>
      <formula>0.8</formula>
    </cfRule>
    <cfRule type="cellIs" dxfId="1044" priority="1650" operator="greaterThanOrEqual">
      <formula>0.9</formula>
    </cfRule>
  </conditionalFormatting>
  <conditionalFormatting sqref="AO114:AO115">
    <cfRule type="iconSet" priority="1641">
      <iconSet iconSet="4Arrows" showValue="0">
        <cfvo type="percent" val="0"/>
        <cfvo type="num" val="0.6"/>
        <cfvo type="num" val="0.8"/>
        <cfvo type="num" val="0.9"/>
      </iconSet>
    </cfRule>
    <cfRule type="cellIs" dxfId="1043" priority="1642" operator="lessThan">
      <formula>0.6</formula>
    </cfRule>
    <cfRule type="cellIs" dxfId="1042" priority="1643" operator="between">
      <formula>0.8</formula>
      <formula>0.899999999999999</formula>
    </cfRule>
    <cfRule type="cellIs" dxfId="1041" priority="1644" operator="between">
      <formula>0.6</formula>
      <formula>0.8</formula>
    </cfRule>
    <cfRule type="cellIs" dxfId="1040" priority="1645" operator="greaterThanOrEqual">
      <formula>0.9</formula>
    </cfRule>
  </conditionalFormatting>
  <conditionalFormatting sqref="AS114:AS115">
    <cfRule type="iconSet" priority="1636">
      <iconSet iconSet="4Arrows" showValue="0">
        <cfvo type="percent" val="0"/>
        <cfvo type="num" val="0.6"/>
        <cfvo type="num" val="0.8"/>
        <cfvo type="num" val="0.9"/>
      </iconSet>
    </cfRule>
    <cfRule type="cellIs" dxfId="1039" priority="1637" operator="lessThan">
      <formula>0.6</formula>
    </cfRule>
    <cfRule type="cellIs" dxfId="1038" priority="1638" operator="between">
      <formula>0.8</formula>
      <formula>0.899999999999999</formula>
    </cfRule>
    <cfRule type="cellIs" dxfId="1037" priority="1639" operator="between">
      <formula>0.6</formula>
      <formula>0.8</formula>
    </cfRule>
    <cfRule type="cellIs" dxfId="1036" priority="1640" operator="greaterThanOrEqual">
      <formula>0.9</formula>
    </cfRule>
  </conditionalFormatting>
  <conditionalFormatting sqref="AW114:AW115">
    <cfRule type="iconSet" priority="1631">
      <iconSet iconSet="4Arrows" showValue="0">
        <cfvo type="percent" val="0"/>
        <cfvo type="num" val="0.6"/>
        <cfvo type="num" val="0.8"/>
        <cfvo type="num" val="0.9"/>
      </iconSet>
    </cfRule>
    <cfRule type="cellIs" dxfId="1035" priority="1632" operator="lessThan">
      <formula>0.6</formula>
    </cfRule>
    <cfRule type="cellIs" dxfId="1034" priority="1633" operator="between">
      <formula>0.8</formula>
      <formula>0.899999999999999</formula>
    </cfRule>
    <cfRule type="cellIs" dxfId="1033" priority="1634" operator="between">
      <formula>0.6</formula>
      <formula>0.8</formula>
    </cfRule>
    <cfRule type="cellIs" dxfId="1032" priority="1635" operator="greaterThanOrEqual">
      <formula>0.9</formula>
    </cfRule>
  </conditionalFormatting>
  <conditionalFormatting sqref="BA114:BA115">
    <cfRule type="iconSet" priority="1626">
      <iconSet iconSet="4Arrows" showValue="0">
        <cfvo type="percent" val="0"/>
        <cfvo type="num" val="0.6"/>
        <cfvo type="num" val="0.8"/>
        <cfvo type="num" val="0.9"/>
      </iconSet>
    </cfRule>
    <cfRule type="cellIs" dxfId="1031" priority="1627" operator="lessThan">
      <formula>0.6</formula>
    </cfRule>
    <cfRule type="cellIs" dxfId="1030" priority="1628" operator="between">
      <formula>0.8</formula>
      <formula>0.899999999999999</formula>
    </cfRule>
    <cfRule type="cellIs" dxfId="1029" priority="1629" operator="between">
      <formula>0.6</formula>
      <formula>0.8</formula>
    </cfRule>
    <cfRule type="cellIs" dxfId="1028" priority="1630" operator="greaterThanOrEqual">
      <formula>0.9</formula>
    </cfRule>
  </conditionalFormatting>
  <conditionalFormatting sqref="J118">
    <cfRule type="iconSet" priority="1621">
      <iconSet iconSet="4Arrows" showValue="0">
        <cfvo type="percent" val="0"/>
        <cfvo type="num" val="0.6"/>
        <cfvo type="num" val="0.8"/>
        <cfvo type="num" val="0.9"/>
      </iconSet>
    </cfRule>
    <cfRule type="cellIs" dxfId="1027" priority="1622" operator="lessThan">
      <formula>0.6</formula>
    </cfRule>
    <cfRule type="cellIs" dxfId="1026" priority="1623" operator="between">
      <formula>0.8</formula>
      <formula>0.899999999999999</formula>
    </cfRule>
    <cfRule type="cellIs" dxfId="1025" priority="1624" operator="between">
      <formula>0.6</formula>
      <formula>0.8</formula>
    </cfRule>
    <cfRule type="cellIs" dxfId="1024" priority="1625" operator="greaterThanOrEqual">
      <formula>0.9</formula>
    </cfRule>
  </conditionalFormatting>
  <conditionalFormatting sqref="AF114">
    <cfRule type="iconSet" priority="1591">
      <iconSet iconSet="4Arrows" showValue="0">
        <cfvo type="percent" val="0"/>
        <cfvo type="num" val="0.6"/>
        <cfvo type="num" val="0.8"/>
        <cfvo type="num" val="0.9"/>
      </iconSet>
    </cfRule>
    <cfRule type="cellIs" dxfId="1023" priority="1592" operator="lessThan">
      <formula>0.6</formula>
    </cfRule>
    <cfRule type="cellIs" dxfId="1022" priority="1593" operator="between">
      <formula>0.8</formula>
      <formula>0.899999999999999</formula>
    </cfRule>
    <cfRule type="cellIs" dxfId="1021" priority="1594" operator="between">
      <formula>0.6</formula>
      <formula>0.8</formula>
    </cfRule>
    <cfRule type="cellIs" dxfId="1020" priority="1595" operator="greaterThanOrEqual">
      <formula>0.9</formula>
    </cfRule>
  </conditionalFormatting>
  <conditionalFormatting sqref="AB114">
    <cfRule type="iconSet" priority="1586">
      <iconSet iconSet="4Arrows" showValue="0">
        <cfvo type="percent" val="0"/>
        <cfvo type="num" val="0.6"/>
        <cfvo type="num" val="0.8"/>
        <cfvo type="num" val="0.9"/>
      </iconSet>
    </cfRule>
    <cfRule type="cellIs" dxfId="1019" priority="1587" operator="lessThan">
      <formula>0.6</formula>
    </cfRule>
    <cfRule type="cellIs" dxfId="1018" priority="1588" operator="between">
      <formula>0.8</formula>
      <formula>0.899999999999999</formula>
    </cfRule>
    <cfRule type="cellIs" dxfId="1017" priority="1589" operator="between">
      <formula>0.6</formula>
      <formula>0.8</formula>
    </cfRule>
    <cfRule type="cellIs" dxfId="1016" priority="1590" operator="greaterThanOrEqual">
      <formula>0.9</formula>
    </cfRule>
  </conditionalFormatting>
  <conditionalFormatting sqref="AF115">
    <cfRule type="iconSet" priority="1581">
      <iconSet iconSet="4Arrows" showValue="0">
        <cfvo type="percent" val="0"/>
        <cfvo type="num" val="0.6"/>
        <cfvo type="num" val="0.8"/>
        <cfvo type="num" val="0.9"/>
      </iconSet>
    </cfRule>
    <cfRule type="cellIs" dxfId="1015" priority="1582" operator="lessThan">
      <formula>0.6</formula>
    </cfRule>
    <cfRule type="cellIs" dxfId="1014" priority="1583" operator="between">
      <formula>0.8</formula>
      <formula>0.899999999999999</formula>
    </cfRule>
    <cfRule type="cellIs" dxfId="1013" priority="1584" operator="between">
      <formula>0.6</formula>
      <formula>0.8</formula>
    </cfRule>
    <cfRule type="cellIs" dxfId="1012" priority="1585" operator="greaterThanOrEqual">
      <formula>0.9</formula>
    </cfRule>
  </conditionalFormatting>
  <conditionalFormatting sqref="AB115">
    <cfRule type="iconSet" priority="1576">
      <iconSet iconSet="4Arrows" showValue="0">
        <cfvo type="percent" val="0"/>
        <cfvo type="num" val="0.6"/>
        <cfvo type="num" val="0.8"/>
        <cfvo type="num" val="0.9"/>
      </iconSet>
    </cfRule>
    <cfRule type="cellIs" dxfId="1011" priority="1577" operator="lessThan">
      <formula>0.6</formula>
    </cfRule>
    <cfRule type="cellIs" dxfId="1010" priority="1578" operator="between">
      <formula>0.8</formula>
      <formula>0.899999999999999</formula>
    </cfRule>
    <cfRule type="cellIs" dxfId="1009" priority="1579" operator="between">
      <formula>0.6</formula>
      <formula>0.8</formula>
    </cfRule>
    <cfRule type="cellIs" dxfId="1008" priority="1580" operator="greaterThanOrEqual">
      <formula>0.9</formula>
    </cfRule>
  </conditionalFormatting>
  <conditionalFormatting sqref="AF118">
    <cfRule type="iconSet" priority="1571">
      <iconSet iconSet="4Arrows" showValue="0">
        <cfvo type="percent" val="0"/>
        <cfvo type="num" val="0.6"/>
        <cfvo type="num" val="0.8"/>
        <cfvo type="num" val="0.9"/>
      </iconSet>
    </cfRule>
    <cfRule type="cellIs" dxfId="1007" priority="1572" operator="lessThan">
      <formula>0.6</formula>
    </cfRule>
    <cfRule type="cellIs" dxfId="1006" priority="1573" operator="between">
      <formula>0.8</formula>
      <formula>0.899999999999999</formula>
    </cfRule>
    <cfRule type="cellIs" dxfId="1005" priority="1574" operator="between">
      <formula>0.6</formula>
      <formula>0.8</formula>
    </cfRule>
    <cfRule type="cellIs" dxfId="1004" priority="1575" operator="greaterThanOrEqual">
      <formula>0.9</formula>
    </cfRule>
  </conditionalFormatting>
  <conditionalFormatting sqref="AJ114">
    <cfRule type="iconSet" priority="1566">
      <iconSet iconSet="4Arrows" showValue="0">
        <cfvo type="percent" val="0"/>
        <cfvo type="num" val="0.6"/>
        <cfvo type="num" val="0.8"/>
        <cfvo type="num" val="0.9"/>
      </iconSet>
    </cfRule>
    <cfRule type="cellIs" dxfId="1003" priority="1567" operator="lessThan">
      <formula>0.6</formula>
    </cfRule>
    <cfRule type="cellIs" dxfId="1002" priority="1568" operator="between">
      <formula>0.8</formula>
      <formula>0.899999999999999</formula>
    </cfRule>
    <cfRule type="cellIs" dxfId="1001" priority="1569" operator="between">
      <formula>0.6</formula>
      <formula>0.8</formula>
    </cfRule>
    <cfRule type="cellIs" dxfId="1000" priority="1570" operator="greaterThanOrEqual">
      <formula>0.9</formula>
    </cfRule>
  </conditionalFormatting>
  <conditionalFormatting sqref="AJ115">
    <cfRule type="iconSet" priority="1561">
      <iconSet iconSet="4Arrows" showValue="0">
        <cfvo type="percent" val="0"/>
        <cfvo type="num" val="0.6"/>
        <cfvo type="num" val="0.8"/>
        <cfvo type="num" val="0.9"/>
      </iconSet>
    </cfRule>
    <cfRule type="cellIs" dxfId="999" priority="1562" operator="lessThan">
      <formula>0.6</formula>
    </cfRule>
    <cfRule type="cellIs" dxfId="998" priority="1563" operator="between">
      <formula>0.8</formula>
      <formula>0.899999999999999</formula>
    </cfRule>
    <cfRule type="cellIs" dxfId="997" priority="1564" operator="between">
      <formula>0.6</formula>
      <formula>0.8</formula>
    </cfRule>
    <cfRule type="cellIs" dxfId="996" priority="1565" operator="greaterThanOrEqual">
      <formula>0.9</formula>
    </cfRule>
  </conditionalFormatting>
  <conditionalFormatting sqref="AJ118">
    <cfRule type="iconSet" priority="1556">
      <iconSet iconSet="4Arrows" showValue="0">
        <cfvo type="percent" val="0"/>
        <cfvo type="num" val="0.6"/>
        <cfvo type="num" val="0.8"/>
        <cfvo type="num" val="0.9"/>
      </iconSet>
    </cfRule>
    <cfRule type="cellIs" dxfId="995" priority="1557" operator="lessThan">
      <formula>0.6</formula>
    </cfRule>
    <cfRule type="cellIs" dxfId="994" priority="1558" operator="between">
      <formula>0.8</formula>
      <formula>0.899999999999999</formula>
    </cfRule>
    <cfRule type="cellIs" dxfId="993" priority="1559" operator="between">
      <formula>0.6</formula>
      <formula>0.8</formula>
    </cfRule>
    <cfRule type="cellIs" dxfId="992" priority="1560" operator="greaterThanOrEqual">
      <formula>0.9</formula>
    </cfRule>
  </conditionalFormatting>
  <conditionalFormatting sqref="X117">
    <cfRule type="iconSet" priority="1551">
      <iconSet iconSet="4Arrows" showValue="0">
        <cfvo type="percent" val="0"/>
        <cfvo type="num" val="0.6"/>
        <cfvo type="num" val="0.8"/>
        <cfvo type="num" val="0.9"/>
      </iconSet>
    </cfRule>
    <cfRule type="cellIs" dxfId="991" priority="1552" operator="lessThan">
      <formula>0.6</formula>
    </cfRule>
    <cfRule type="cellIs" dxfId="990" priority="1553" operator="between">
      <formula>0.8</formula>
      <formula>0.899999999999999</formula>
    </cfRule>
    <cfRule type="cellIs" dxfId="989" priority="1554" operator="between">
      <formula>0.6</formula>
      <formula>0.8</formula>
    </cfRule>
    <cfRule type="cellIs" dxfId="988" priority="1555" operator="greaterThanOrEqual">
      <formula>0.9</formula>
    </cfRule>
  </conditionalFormatting>
  <conditionalFormatting sqref="T117">
    <cfRule type="iconSet" priority="1546">
      <iconSet iconSet="4Arrows" showValue="0">
        <cfvo type="percent" val="0"/>
        <cfvo type="num" val="0.6"/>
        <cfvo type="num" val="0.8"/>
        <cfvo type="num" val="0.9"/>
      </iconSet>
    </cfRule>
    <cfRule type="cellIs" dxfId="987" priority="1547" operator="lessThan">
      <formula>0.6</formula>
    </cfRule>
    <cfRule type="cellIs" dxfId="986" priority="1548" operator="between">
      <formula>0.8</formula>
      <formula>0.899999999999999</formula>
    </cfRule>
    <cfRule type="cellIs" dxfId="985" priority="1549" operator="between">
      <formula>0.6</formula>
      <formula>0.8</formula>
    </cfRule>
    <cfRule type="cellIs" dxfId="984" priority="1550" operator="greaterThanOrEqual">
      <formula>0.9</formula>
    </cfRule>
  </conditionalFormatting>
  <conditionalFormatting sqref="AO117:AO118">
    <cfRule type="iconSet" priority="1541">
      <iconSet iconSet="4Arrows" showValue="0">
        <cfvo type="percent" val="0"/>
        <cfvo type="num" val="0.6"/>
        <cfvo type="num" val="0.8"/>
        <cfvo type="num" val="0.9"/>
      </iconSet>
    </cfRule>
    <cfRule type="cellIs" dxfId="983" priority="1542" operator="lessThan">
      <formula>0.6</formula>
    </cfRule>
    <cfRule type="cellIs" dxfId="982" priority="1543" operator="between">
      <formula>0.8</formula>
      <formula>0.899999999999999</formula>
    </cfRule>
    <cfRule type="cellIs" dxfId="981" priority="1544" operator="between">
      <formula>0.6</formula>
      <formula>0.8</formula>
    </cfRule>
    <cfRule type="cellIs" dxfId="980" priority="1545" operator="greaterThanOrEqual">
      <formula>0.9</formula>
    </cfRule>
  </conditionalFormatting>
  <conditionalFormatting sqref="AS117:AS118">
    <cfRule type="iconSet" priority="1536">
      <iconSet iconSet="4Arrows" showValue="0">
        <cfvo type="percent" val="0"/>
        <cfvo type="num" val="0.6"/>
        <cfvo type="num" val="0.8"/>
        <cfvo type="num" val="0.9"/>
      </iconSet>
    </cfRule>
    <cfRule type="cellIs" dxfId="979" priority="1537" operator="lessThan">
      <formula>0.6</formula>
    </cfRule>
    <cfRule type="cellIs" dxfId="978" priority="1538" operator="between">
      <formula>0.8</formula>
      <formula>0.899999999999999</formula>
    </cfRule>
    <cfRule type="cellIs" dxfId="977" priority="1539" operator="between">
      <formula>0.6</formula>
      <formula>0.8</formula>
    </cfRule>
    <cfRule type="cellIs" dxfId="976" priority="1540" operator="greaterThanOrEqual">
      <formula>0.9</formula>
    </cfRule>
  </conditionalFormatting>
  <conditionalFormatting sqref="AW117:AW118">
    <cfRule type="iconSet" priority="1531">
      <iconSet iconSet="4Arrows" showValue="0">
        <cfvo type="percent" val="0"/>
        <cfvo type="num" val="0.6"/>
        <cfvo type="num" val="0.8"/>
        <cfvo type="num" val="0.9"/>
      </iconSet>
    </cfRule>
    <cfRule type="cellIs" dxfId="975" priority="1532" operator="lessThan">
      <formula>0.6</formula>
    </cfRule>
    <cfRule type="cellIs" dxfId="974" priority="1533" operator="between">
      <formula>0.8</formula>
      <formula>0.899999999999999</formula>
    </cfRule>
    <cfRule type="cellIs" dxfId="973" priority="1534" operator="between">
      <formula>0.6</formula>
      <formula>0.8</formula>
    </cfRule>
    <cfRule type="cellIs" dxfId="972" priority="1535" operator="greaterThanOrEqual">
      <formula>0.9</formula>
    </cfRule>
  </conditionalFormatting>
  <conditionalFormatting sqref="BA117:BA118">
    <cfRule type="iconSet" priority="1526">
      <iconSet iconSet="4Arrows" showValue="0">
        <cfvo type="percent" val="0"/>
        <cfvo type="num" val="0.6"/>
        <cfvo type="num" val="0.8"/>
        <cfvo type="num" val="0.9"/>
      </iconSet>
    </cfRule>
    <cfRule type="cellIs" dxfId="971" priority="1527" operator="lessThan">
      <formula>0.6</formula>
    </cfRule>
    <cfRule type="cellIs" dxfId="970" priority="1528" operator="between">
      <formula>0.8</formula>
      <formula>0.899999999999999</formula>
    </cfRule>
    <cfRule type="cellIs" dxfId="969" priority="1529" operator="between">
      <formula>0.6</formula>
      <formula>0.8</formula>
    </cfRule>
    <cfRule type="cellIs" dxfId="968" priority="1530" operator="greaterThanOrEqual">
      <formula>0.9</formula>
    </cfRule>
  </conditionalFormatting>
  <conditionalFormatting sqref="AF117">
    <cfRule type="iconSet" priority="1521">
      <iconSet iconSet="4Arrows" showValue="0">
        <cfvo type="percent" val="0"/>
        <cfvo type="num" val="0.6"/>
        <cfvo type="num" val="0.8"/>
        <cfvo type="num" val="0.9"/>
      </iconSet>
    </cfRule>
    <cfRule type="cellIs" dxfId="967" priority="1522" operator="lessThan">
      <formula>0.6</formula>
    </cfRule>
    <cfRule type="cellIs" dxfId="966" priority="1523" operator="between">
      <formula>0.8</formula>
      <formula>0.899999999999999</formula>
    </cfRule>
    <cfRule type="cellIs" dxfId="965" priority="1524" operator="between">
      <formula>0.6</formula>
      <formula>0.8</formula>
    </cfRule>
    <cfRule type="cellIs" dxfId="964" priority="1525" operator="greaterThanOrEqual">
      <formula>0.9</formula>
    </cfRule>
  </conditionalFormatting>
  <conditionalFormatting sqref="AB117">
    <cfRule type="iconSet" priority="1516">
      <iconSet iconSet="4Arrows" showValue="0">
        <cfvo type="percent" val="0"/>
        <cfvo type="num" val="0.6"/>
        <cfvo type="num" val="0.8"/>
        <cfvo type="num" val="0.9"/>
      </iconSet>
    </cfRule>
    <cfRule type="cellIs" dxfId="963" priority="1517" operator="lessThan">
      <formula>0.6</formula>
    </cfRule>
    <cfRule type="cellIs" dxfId="962" priority="1518" operator="between">
      <formula>0.8</formula>
      <formula>0.899999999999999</formula>
    </cfRule>
    <cfRule type="cellIs" dxfId="961" priority="1519" operator="between">
      <formula>0.6</formula>
      <formula>0.8</formula>
    </cfRule>
    <cfRule type="cellIs" dxfId="960" priority="1520" operator="greaterThanOrEqual">
      <formula>0.9</formula>
    </cfRule>
  </conditionalFormatting>
  <conditionalFormatting sqref="AJ117">
    <cfRule type="iconSet" priority="1511">
      <iconSet iconSet="4Arrows" showValue="0">
        <cfvo type="percent" val="0"/>
        <cfvo type="num" val="0.6"/>
        <cfvo type="num" val="0.8"/>
        <cfvo type="num" val="0.9"/>
      </iconSet>
    </cfRule>
    <cfRule type="cellIs" dxfId="959" priority="1512" operator="lessThan">
      <formula>0.6</formula>
    </cfRule>
    <cfRule type="cellIs" dxfId="958" priority="1513" operator="between">
      <formula>0.8</formula>
      <formula>0.899999999999999</formula>
    </cfRule>
    <cfRule type="cellIs" dxfId="957" priority="1514" operator="between">
      <formula>0.6</formula>
      <formula>0.8</formula>
    </cfRule>
    <cfRule type="cellIs" dxfId="956" priority="1515" operator="greaterThanOrEqual">
      <formula>0.9</formula>
    </cfRule>
  </conditionalFormatting>
  <conditionalFormatting sqref="Y18">
    <cfRule type="iconSet" priority="1486">
      <iconSet iconSet="4Arrows" showValue="0">
        <cfvo type="percent" val="0"/>
        <cfvo type="num" val="0.6"/>
        <cfvo type="num" val="0.8"/>
        <cfvo type="num" val="0.9"/>
      </iconSet>
    </cfRule>
    <cfRule type="cellIs" dxfId="955" priority="1487" operator="lessThan">
      <formula>0.6</formula>
    </cfRule>
    <cfRule type="cellIs" dxfId="954" priority="1488" operator="between">
      <formula>0.8</formula>
      <formula>0.899999999999999</formula>
    </cfRule>
    <cfRule type="cellIs" dxfId="953" priority="1489" operator="between">
      <formula>0.6</formula>
      <formula>0.8</formula>
    </cfRule>
    <cfRule type="cellIs" dxfId="952" priority="1490" operator="greaterThanOrEqual">
      <formula>0.9</formula>
    </cfRule>
  </conditionalFormatting>
  <conditionalFormatting sqref="J117">
    <cfRule type="iconSet" priority="1301">
      <iconSet iconSet="4Arrows" showValue="0">
        <cfvo type="percent" val="0"/>
        <cfvo type="num" val="0.6"/>
        <cfvo type="num" val="0.8"/>
        <cfvo type="num" val="0.9"/>
      </iconSet>
    </cfRule>
    <cfRule type="cellIs" dxfId="951" priority="1302" operator="lessThan">
      <formula>0.6</formula>
    </cfRule>
    <cfRule type="cellIs" dxfId="950" priority="1303" operator="between">
      <formula>0.8</formula>
      <formula>0.899999999999999</formula>
    </cfRule>
    <cfRule type="cellIs" dxfId="949" priority="1304" operator="between">
      <formula>0.6</formula>
      <formula>0.8</formula>
    </cfRule>
    <cfRule type="cellIs" dxfId="948" priority="1305" operator="greaterThanOrEqual">
      <formula>0.9</formula>
    </cfRule>
  </conditionalFormatting>
  <conditionalFormatting sqref="AD24 AH24 AL24 AP24">
    <cfRule type="iconSet" priority="21">
      <iconSet iconSet="4Arrows" showValue="0">
        <cfvo type="percent" val="0"/>
        <cfvo type="num" val="0.6"/>
        <cfvo type="num" val="0.8"/>
        <cfvo type="num" val="0.9"/>
      </iconSet>
    </cfRule>
    <cfRule type="cellIs" dxfId="947" priority="22" operator="lessThan">
      <formula>0.6</formula>
    </cfRule>
    <cfRule type="cellIs" dxfId="946" priority="23" operator="between">
      <formula>0.8</formula>
      <formula>0.899999999999999</formula>
    </cfRule>
    <cfRule type="cellIs" dxfId="945" priority="24" operator="between">
      <formula>0.6</formula>
      <formula>0.8</formula>
    </cfRule>
    <cfRule type="cellIs" dxfId="944" priority="25" operator="greaterThanOrEqual">
      <formula>0.9</formula>
    </cfRule>
  </conditionalFormatting>
  <conditionalFormatting sqref="AD34 AH34 AL34 AP34">
    <cfRule type="iconSet" priority="16">
      <iconSet iconSet="4Arrows" showValue="0">
        <cfvo type="percent" val="0"/>
        <cfvo type="num" val="0.6"/>
        <cfvo type="num" val="0.8"/>
        <cfvo type="num" val="0.9"/>
      </iconSet>
    </cfRule>
    <cfRule type="cellIs" dxfId="943" priority="17" operator="lessThan">
      <formula>0.6</formula>
    </cfRule>
    <cfRule type="cellIs" dxfId="942" priority="18" operator="between">
      <formula>0.8</formula>
      <formula>0.899999999999999</formula>
    </cfRule>
    <cfRule type="cellIs" dxfId="941" priority="19" operator="between">
      <formula>0.6</formula>
      <formula>0.8</formula>
    </cfRule>
    <cfRule type="cellIs" dxfId="940" priority="20" operator="greaterThanOrEqual">
      <formula>0.9</formula>
    </cfRule>
  </conditionalFormatting>
  <conditionalFormatting sqref="Y35">
    <cfRule type="iconSet" priority="6">
      <iconSet iconSet="4Arrows" showValue="0">
        <cfvo type="percent" val="0"/>
        <cfvo type="num" val="0.6"/>
        <cfvo type="num" val="0.8"/>
        <cfvo type="num" val="0.9"/>
      </iconSet>
    </cfRule>
    <cfRule type="cellIs" dxfId="939" priority="7" operator="lessThan">
      <formula>0.6</formula>
    </cfRule>
    <cfRule type="cellIs" dxfId="938" priority="8" operator="between">
      <formula>0.8</formula>
      <formula>0.899999999999999</formula>
    </cfRule>
    <cfRule type="cellIs" dxfId="937" priority="9" operator="between">
      <formula>0.6</formula>
      <formula>0.8</formula>
    </cfRule>
    <cfRule type="cellIs" dxfId="936" priority="10" operator="greaterThanOrEqual">
      <formula>0.9</formula>
    </cfRule>
  </conditionalFormatting>
  <conditionalFormatting sqref="AD35 AH35 AL35 AP35">
    <cfRule type="iconSet" priority="1">
      <iconSet iconSet="4Arrows" showValue="0">
        <cfvo type="percent" val="0"/>
        <cfvo type="num" val="0.6"/>
        <cfvo type="num" val="0.8"/>
        <cfvo type="num" val="0.9"/>
      </iconSet>
    </cfRule>
    <cfRule type="cellIs" dxfId="935" priority="2" operator="lessThan">
      <formula>0.6</formula>
    </cfRule>
    <cfRule type="cellIs" dxfId="934" priority="3" operator="between">
      <formula>0.8</formula>
      <formula>0.899999999999999</formula>
    </cfRule>
    <cfRule type="cellIs" dxfId="933" priority="4" operator="between">
      <formula>0.6</formula>
      <formula>0.8</formula>
    </cfRule>
    <cfRule type="cellIs" dxfId="932" priority="5" operator="greaterThanOrEqual">
      <formula>0.9</formula>
    </cfRule>
  </conditionalFormatting>
  <conditionalFormatting sqref="Y41:Y104">
    <cfRule type="iconSet" priority="19134">
      <iconSet iconSet="4Arrows" showValue="0">
        <cfvo type="percent" val="0"/>
        <cfvo type="num" val="0.6"/>
        <cfvo type="num" val="0.8"/>
        <cfvo type="num" val="0.9"/>
      </iconSet>
    </cfRule>
    <cfRule type="cellIs" dxfId="931" priority="19135" operator="lessThan">
      <formula>0.6</formula>
    </cfRule>
    <cfRule type="cellIs" dxfId="930" priority="19136" operator="between">
      <formula>0.8</formula>
      <formula>0.899999999999999</formula>
    </cfRule>
    <cfRule type="cellIs" dxfId="929" priority="19137" operator="between">
      <formula>0.6</formula>
      <formula>0.8</formula>
    </cfRule>
    <cfRule type="cellIs" dxfId="928" priority="19138" operator="greaterThanOrEqual">
      <formula>0.9</formula>
    </cfRule>
  </conditionalFormatting>
  <conditionalFormatting sqref="AD41:AD104 AH41:AH104 AL41:AL104 AP41:AP104">
    <cfRule type="iconSet" priority="19144">
      <iconSet iconSet="4Arrows" showValue="0">
        <cfvo type="percent" val="0"/>
        <cfvo type="num" val="0.6"/>
        <cfvo type="num" val="0.8"/>
        <cfvo type="num" val="0.9"/>
      </iconSet>
    </cfRule>
    <cfRule type="cellIs" dxfId="927" priority="19145" operator="lessThan">
      <formula>0.6</formula>
    </cfRule>
    <cfRule type="cellIs" dxfId="926" priority="19146" operator="between">
      <formula>0.8</formula>
      <formula>0.899999999999999</formula>
    </cfRule>
    <cfRule type="cellIs" dxfId="925" priority="19147" operator="between">
      <formula>0.6</formula>
      <formula>0.8</formula>
    </cfRule>
    <cfRule type="cellIs" dxfId="924" priority="19148" operator="greaterThanOrEqual">
      <formula>0.9</formula>
    </cfRule>
  </conditionalFormatting>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BA79"/>
  <sheetViews>
    <sheetView topLeftCell="A31" zoomScale="18" zoomScaleNormal="18" workbookViewId="0">
      <selection activeCell="O54" sqref="O54:O57"/>
    </sheetView>
  </sheetViews>
  <sheetFormatPr baseColWidth="10" defaultColWidth="18.42578125" defaultRowHeight="12.75" x14ac:dyDescent="0.25"/>
  <cols>
    <col min="1" max="1" width="67.85546875" style="46" customWidth="1"/>
    <col min="2" max="2" width="48.85546875" style="46" customWidth="1"/>
    <col min="3" max="3" width="69.7109375" style="46" customWidth="1"/>
    <col min="4" max="4" width="74.140625" style="46" customWidth="1"/>
    <col min="5" max="5" width="78" style="46" customWidth="1"/>
    <col min="6" max="8" width="63.28515625" style="46" customWidth="1"/>
    <col min="9" max="9" width="93.7109375" style="46" customWidth="1"/>
    <col min="10" max="10" width="107.42578125" style="46" customWidth="1"/>
    <col min="11" max="11" width="59.7109375" style="46" customWidth="1"/>
    <col min="12" max="12" width="48.85546875" style="46" customWidth="1"/>
    <col min="13" max="13" width="72.42578125" style="46" customWidth="1"/>
    <col min="14" max="14" width="74.7109375" style="46" customWidth="1"/>
    <col min="15" max="15" width="86.42578125" style="46" customWidth="1"/>
    <col min="16" max="16" width="49.7109375" style="46" customWidth="1"/>
    <col min="17" max="18" width="30.7109375" style="46" customWidth="1"/>
    <col min="19" max="19" width="30.7109375" style="56" customWidth="1"/>
    <col min="20" max="20" width="37.85546875" style="46" customWidth="1"/>
    <col min="21" max="21" width="43.42578125" style="46" customWidth="1"/>
    <col min="22" max="23" width="30.7109375" style="46" customWidth="1"/>
    <col min="24" max="24" width="33.85546875" style="46" customWidth="1"/>
    <col min="25" max="27" width="30.7109375" style="46" customWidth="1"/>
    <col min="28" max="28" width="35.42578125" style="46" customWidth="1"/>
    <col min="29" max="31" width="30.7109375" style="46" customWidth="1"/>
    <col min="32" max="32" width="33" style="46" customWidth="1"/>
    <col min="33" max="35" width="30.7109375" style="46" customWidth="1"/>
    <col min="36" max="36" width="34.7109375" style="46" customWidth="1"/>
    <col min="37" max="53" width="30.7109375" style="46" customWidth="1"/>
    <col min="54" max="216" width="11.42578125" style="46" customWidth="1"/>
    <col min="217" max="218" width="21.28515625" style="46" customWidth="1"/>
    <col min="219" max="219" width="37.140625" style="46" customWidth="1"/>
    <col min="220" max="220" width="49.28515625" style="46" customWidth="1"/>
    <col min="221" max="221" width="18.42578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16384" width="18.42578125" style="46"/>
  </cols>
  <sheetData>
    <row r="1" spans="1:42" ht="69.75" customHeight="1" x14ac:dyDescent="0.25">
      <c r="B1" s="55"/>
      <c r="C1" s="55" t="s">
        <v>139</v>
      </c>
      <c r="D1" s="59"/>
      <c r="E1" s="59"/>
      <c r="F1" s="59"/>
      <c r="G1" s="59"/>
      <c r="H1" s="59"/>
      <c r="I1" s="59"/>
      <c r="J1" s="59"/>
      <c r="K1" s="59"/>
      <c r="L1" s="59"/>
      <c r="M1" s="59"/>
      <c r="N1" s="59"/>
      <c r="O1" s="59"/>
      <c r="P1" s="59"/>
      <c r="Q1" s="59"/>
      <c r="R1" s="59"/>
      <c r="S1" s="82"/>
      <c r="T1" s="59"/>
      <c r="U1" s="59"/>
    </row>
    <row r="2" spans="1:42" ht="69.75" customHeight="1" x14ac:dyDescent="0.25">
      <c r="B2" s="55"/>
      <c r="C2" s="55" t="s">
        <v>140</v>
      </c>
      <c r="D2" s="55"/>
      <c r="E2" s="55"/>
      <c r="F2" s="55"/>
      <c r="G2" s="55"/>
      <c r="H2" s="55"/>
      <c r="I2" s="55"/>
      <c r="J2" s="55"/>
      <c r="K2" s="55"/>
      <c r="L2" s="55"/>
      <c r="M2" s="55"/>
      <c r="N2" s="55"/>
      <c r="O2" s="55"/>
      <c r="P2" s="55"/>
      <c r="Q2" s="55"/>
      <c r="R2" s="55"/>
      <c r="S2" s="82"/>
      <c r="T2" s="55"/>
      <c r="U2" s="55"/>
    </row>
    <row r="3" spans="1:42" ht="18.75" customHeight="1" x14ac:dyDescent="0.25">
      <c r="A3" s="682"/>
      <c r="B3" s="682"/>
      <c r="C3" s="682"/>
      <c r="D3" s="682"/>
      <c r="E3" s="682"/>
      <c r="F3" s="682"/>
      <c r="G3" s="682"/>
      <c r="H3" s="682"/>
      <c r="I3" s="682"/>
      <c r="J3" s="682"/>
      <c r="K3" s="682"/>
      <c r="L3" s="682"/>
      <c r="M3" s="682"/>
      <c r="N3" s="682"/>
      <c r="O3" s="682"/>
      <c r="P3" s="682"/>
      <c r="Q3" s="682"/>
      <c r="R3" s="682"/>
      <c r="S3" s="682"/>
      <c r="T3" s="682"/>
      <c r="U3" s="682"/>
    </row>
    <row r="4" spans="1:42" ht="114.75" customHeight="1" x14ac:dyDescent="0.25">
      <c r="B4" s="60"/>
      <c r="C4" s="60" t="s">
        <v>1251</v>
      </c>
      <c r="D4" s="60"/>
      <c r="E4" s="60"/>
      <c r="F4" s="60"/>
      <c r="G4" s="60"/>
      <c r="H4" s="60"/>
      <c r="I4" s="60"/>
      <c r="J4" s="60"/>
      <c r="K4" s="60"/>
      <c r="L4" s="60"/>
      <c r="M4" s="60"/>
      <c r="N4" s="60"/>
      <c r="O4" s="60"/>
      <c r="P4" s="60"/>
      <c r="Q4" s="60"/>
      <c r="R4" s="60"/>
      <c r="S4" s="83"/>
      <c r="T4" s="60"/>
      <c r="U4" s="60"/>
    </row>
    <row r="5" spans="1:42" ht="57.75" customHeight="1" x14ac:dyDescent="0.25">
      <c r="A5" s="683"/>
      <c r="B5" s="684"/>
      <c r="C5" s="684"/>
      <c r="D5" s="684"/>
      <c r="E5" s="684"/>
      <c r="F5" s="684"/>
      <c r="G5" s="684"/>
      <c r="H5" s="684"/>
      <c r="I5" s="684"/>
      <c r="J5" s="684"/>
      <c r="K5" s="684"/>
      <c r="L5" s="684"/>
      <c r="M5" s="684"/>
      <c r="N5" s="684"/>
      <c r="O5" s="684"/>
      <c r="P5" s="684"/>
      <c r="Q5" s="684"/>
      <c r="R5" s="684"/>
      <c r="S5" s="684"/>
      <c r="T5" s="684"/>
      <c r="U5" s="684"/>
    </row>
    <row r="6" spans="1:42" ht="135.75" customHeight="1" x14ac:dyDescent="0.25">
      <c r="A6" s="832" t="s">
        <v>591</v>
      </c>
      <c r="B6" s="832"/>
      <c r="C6" s="762" t="s">
        <v>638</v>
      </c>
      <c r="D6" s="762"/>
      <c r="E6" s="762"/>
      <c r="F6" s="762"/>
      <c r="G6" s="762"/>
      <c r="H6" s="762"/>
      <c r="I6" s="762"/>
      <c r="J6" s="762"/>
      <c r="K6" s="762"/>
      <c r="L6" s="762"/>
      <c r="M6" s="762"/>
      <c r="N6" s="762"/>
      <c r="O6" s="762"/>
      <c r="P6" s="762"/>
      <c r="Q6" s="762"/>
      <c r="R6" s="762"/>
      <c r="S6" s="762"/>
      <c r="T6" s="762"/>
      <c r="U6" s="762"/>
    </row>
    <row r="7" spans="1:42" ht="13.5" customHeight="1" x14ac:dyDescent="0.25">
      <c r="A7" s="65"/>
      <c r="B7" s="65"/>
      <c r="C7" s="66"/>
      <c r="D7" s="25"/>
      <c r="E7" s="64"/>
      <c r="F7" s="58"/>
      <c r="G7" s="58"/>
      <c r="H7" s="58"/>
      <c r="I7" s="1"/>
      <c r="J7" s="1"/>
      <c r="K7" s="1"/>
      <c r="L7" s="1"/>
      <c r="M7" s="1"/>
      <c r="N7" s="1"/>
      <c r="O7" s="1"/>
      <c r="P7" s="1"/>
      <c r="Q7" s="1"/>
      <c r="R7" s="1"/>
      <c r="S7" s="1"/>
      <c r="T7" s="1"/>
      <c r="U7" s="1"/>
    </row>
    <row r="8" spans="1:42" ht="363" customHeight="1" x14ac:dyDescent="0.25">
      <c r="A8" s="64"/>
      <c r="B8" s="64"/>
      <c r="C8" s="1109" t="s">
        <v>635</v>
      </c>
      <c r="D8" s="1110"/>
      <c r="E8" s="1110"/>
      <c r="F8" s="1110"/>
      <c r="G8" s="1110"/>
      <c r="H8" s="1110"/>
      <c r="I8" s="1110"/>
      <c r="J8" s="1110"/>
      <c r="K8" s="1110"/>
      <c r="L8" s="1110"/>
      <c r="M8" s="1110"/>
      <c r="N8" s="1110"/>
      <c r="O8" s="1110"/>
      <c r="P8" s="1110"/>
      <c r="Q8" s="1110"/>
      <c r="R8" s="1110"/>
      <c r="S8" s="1110"/>
      <c r="T8" s="1110"/>
      <c r="U8" s="1111"/>
    </row>
    <row r="9" spans="1:42" ht="408.75" customHeight="1" x14ac:dyDescent="0.25">
      <c r="A9" s="67"/>
      <c r="B9" s="67"/>
      <c r="C9" s="1112" t="s">
        <v>636</v>
      </c>
      <c r="D9" s="1048"/>
      <c r="E9" s="1048"/>
      <c r="F9" s="1048"/>
      <c r="G9" s="1048"/>
      <c r="H9" s="1048"/>
      <c r="I9" s="1048"/>
      <c r="J9" s="1048"/>
      <c r="K9" s="1048"/>
      <c r="L9" s="1048"/>
      <c r="M9" s="1048"/>
      <c r="N9" s="1048"/>
      <c r="O9" s="1048"/>
      <c r="P9" s="1048"/>
      <c r="Q9" s="1048"/>
      <c r="R9" s="1048"/>
      <c r="S9" s="1048"/>
      <c r="T9" s="1048"/>
      <c r="U9" s="1113"/>
    </row>
    <row r="10" spans="1:42" ht="408.75" customHeight="1" x14ac:dyDescent="0.25">
      <c r="A10" s="64" t="s">
        <v>628</v>
      </c>
      <c r="B10" s="64"/>
      <c r="C10" s="836" t="s">
        <v>629</v>
      </c>
      <c r="D10" s="837"/>
      <c r="E10" s="837"/>
      <c r="F10" s="837"/>
      <c r="G10" s="837"/>
      <c r="H10" s="837"/>
      <c r="I10" s="837"/>
      <c r="J10" s="837"/>
      <c r="K10" s="837"/>
      <c r="L10" s="837"/>
      <c r="M10" s="837"/>
      <c r="N10" s="837"/>
      <c r="O10" s="837"/>
      <c r="P10" s="837"/>
      <c r="Q10" s="837"/>
      <c r="R10" s="837"/>
      <c r="S10" s="837"/>
      <c r="T10" s="837"/>
      <c r="U10" s="838"/>
    </row>
    <row r="11" spans="1:42" ht="21.75" customHeight="1" x14ac:dyDescent="0.25">
      <c r="A11" s="2"/>
      <c r="B11" s="2"/>
      <c r="C11" s="2"/>
      <c r="D11" s="2"/>
      <c r="E11" s="14"/>
      <c r="F11" s="14"/>
      <c r="G11" s="14"/>
      <c r="H11" s="14"/>
      <c r="I11" s="14"/>
      <c r="J11" s="14"/>
      <c r="K11" s="14"/>
      <c r="L11" s="14"/>
      <c r="M11" s="14"/>
      <c r="N11" s="14"/>
      <c r="O11" s="14"/>
      <c r="P11" s="14"/>
      <c r="Q11" s="14"/>
      <c r="R11" s="14"/>
      <c r="S11" s="84"/>
      <c r="T11" s="14"/>
      <c r="U11" s="14"/>
    </row>
    <row r="12" spans="1:42" ht="95.25" customHeight="1" x14ac:dyDescent="0.25">
      <c r="A12" s="711" t="s">
        <v>592</v>
      </c>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AA12" s="644" t="s">
        <v>1252</v>
      </c>
      <c r="AB12" s="645"/>
      <c r="AC12" s="645"/>
      <c r="AD12" s="645"/>
      <c r="AE12" s="645"/>
      <c r="AF12" s="645"/>
      <c r="AG12" s="645"/>
      <c r="AH12" s="645"/>
      <c r="AI12" s="645"/>
      <c r="AJ12" s="645"/>
      <c r="AK12" s="645"/>
      <c r="AL12" s="645"/>
      <c r="AM12" s="645"/>
      <c r="AN12" s="645"/>
      <c r="AO12" s="645"/>
      <c r="AP12" s="646"/>
    </row>
    <row r="13" spans="1:42" ht="21.75" customHeight="1" x14ac:dyDescent="0.25">
      <c r="A13" s="3"/>
      <c r="B13" s="3"/>
      <c r="C13" s="3"/>
      <c r="D13" s="3"/>
      <c r="E13" s="3"/>
      <c r="F13" s="3"/>
      <c r="G13" s="3"/>
      <c r="H13" s="3"/>
      <c r="I13" s="3"/>
      <c r="J13" s="3"/>
      <c r="K13" s="3"/>
      <c r="L13" s="3"/>
      <c r="M13" s="3"/>
      <c r="N13" s="3"/>
      <c r="O13" s="3"/>
      <c r="P13" s="3"/>
      <c r="Q13" s="3"/>
      <c r="R13" s="3"/>
      <c r="S13" s="3"/>
      <c r="T13" s="4"/>
      <c r="U13" s="4"/>
      <c r="V13" s="3"/>
      <c r="W13" s="3"/>
      <c r="X13" s="3"/>
      <c r="Y13" s="3"/>
    </row>
    <row r="14" spans="1:42" s="62" customFormat="1" ht="99" customHeight="1" x14ac:dyDescent="0.25">
      <c r="A14" s="659" t="s">
        <v>1</v>
      </c>
      <c r="B14" s="659"/>
      <c r="C14" s="659"/>
      <c r="D14" s="659" t="s">
        <v>2</v>
      </c>
      <c r="E14" s="659"/>
      <c r="F14" s="659" t="s">
        <v>3</v>
      </c>
      <c r="G14" s="659"/>
      <c r="H14" s="659"/>
      <c r="I14" s="659" t="s">
        <v>4</v>
      </c>
      <c r="J14" s="702" t="s">
        <v>5</v>
      </c>
      <c r="K14" s="703"/>
      <c r="L14" s="703"/>
      <c r="M14" s="703"/>
      <c r="N14" s="703"/>
      <c r="O14" s="704"/>
      <c r="P14" s="691" t="s">
        <v>6</v>
      </c>
      <c r="Q14" s="691"/>
      <c r="R14" s="691"/>
      <c r="S14" s="691"/>
      <c r="T14" s="740" t="s">
        <v>7</v>
      </c>
      <c r="U14" s="679" t="s">
        <v>8</v>
      </c>
      <c r="V14" s="619">
        <v>2020</v>
      </c>
      <c r="W14" s="619"/>
      <c r="X14" s="619"/>
      <c r="Y14" s="619"/>
      <c r="AA14" s="590" t="s">
        <v>1253</v>
      </c>
      <c r="AB14" s="590"/>
      <c r="AC14" s="590"/>
      <c r="AD14" s="590"/>
      <c r="AE14" s="590" t="s">
        <v>1254</v>
      </c>
      <c r="AF14" s="590"/>
      <c r="AG14" s="590"/>
      <c r="AH14" s="590"/>
      <c r="AI14" s="590" t="s">
        <v>1255</v>
      </c>
      <c r="AJ14" s="590"/>
      <c r="AK14" s="590"/>
      <c r="AL14" s="590"/>
      <c r="AM14" s="590" t="s">
        <v>1256</v>
      </c>
      <c r="AN14" s="590"/>
      <c r="AO14" s="590"/>
      <c r="AP14" s="590"/>
    </row>
    <row r="15" spans="1:42" s="62" customFormat="1" ht="99" customHeight="1" x14ac:dyDescent="0.25">
      <c r="A15" s="659"/>
      <c r="B15" s="659"/>
      <c r="C15" s="659"/>
      <c r="D15" s="659"/>
      <c r="E15" s="659"/>
      <c r="F15" s="659"/>
      <c r="G15" s="659"/>
      <c r="H15" s="659"/>
      <c r="I15" s="659"/>
      <c r="J15" s="705"/>
      <c r="K15" s="706"/>
      <c r="L15" s="706"/>
      <c r="M15" s="706"/>
      <c r="N15" s="706"/>
      <c r="O15" s="707"/>
      <c r="P15" s="691"/>
      <c r="Q15" s="691"/>
      <c r="R15" s="691"/>
      <c r="S15" s="691"/>
      <c r="T15" s="741"/>
      <c r="U15" s="679"/>
      <c r="V15" s="164" t="s">
        <v>11</v>
      </c>
      <c r="W15" s="164" t="s">
        <v>12</v>
      </c>
      <c r="X15" s="165" t="s">
        <v>9</v>
      </c>
      <c r="Y15" s="166" t="s">
        <v>10</v>
      </c>
      <c r="AA15" s="201" t="s">
        <v>13</v>
      </c>
      <c r="AB15" s="201" t="s">
        <v>14</v>
      </c>
      <c r="AC15" s="165" t="s">
        <v>9</v>
      </c>
      <c r="AD15" s="166" t="s">
        <v>10</v>
      </c>
      <c r="AE15" s="201" t="s">
        <v>13</v>
      </c>
      <c r="AF15" s="201" t="s">
        <v>14</v>
      </c>
      <c r="AG15" s="165" t="s">
        <v>9</v>
      </c>
      <c r="AH15" s="166" t="s">
        <v>10</v>
      </c>
      <c r="AI15" s="201" t="s">
        <v>13</v>
      </c>
      <c r="AJ15" s="201" t="s">
        <v>14</v>
      </c>
      <c r="AK15" s="165" t="s">
        <v>9</v>
      </c>
      <c r="AL15" s="166" t="s">
        <v>10</v>
      </c>
      <c r="AM15" s="201" t="s">
        <v>13</v>
      </c>
      <c r="AN15" s="201" t="s">
        <v>14</v>
      </c>
      <c r="AO15" s="165" t="s">
        <v>9</v>
      </c>
      <c r="AP15" s="166" t="s">
        <v>10</v>
      </c>
    </row>
    <row r="16" spans="1:42" ht="223.5" customHeight="1" x14ac:dyDescent="0.25">
      <c r="A16" s="734" t="s">
        <v>493</v>
      </c>
      <c r="B16" s="734"/>
      <c r="C16" s="734"/>
      <c r="D16" s="734" t="s">
        <v>492</v>
      </c>
      <c r="E16" s="734"/>
      <c r="F16" s="734" t="s">
        <v>491</v>
      </c>
      <c r="G16" s="734"/>
      <c r="H16" s="734"/>
      <c r="I16" s="118" t="s">
        <v>50</v>
      </c>
      <c r="J16" s="723" t="s">
        <v>1298</v>
      </c>
      <c r="K16" s="723"/>
      <c r="L16" s="723"/>
      <c r="M16" s="723"/>
      <c r="N16" s="723"/>
      <c r="O16" s="723"/>
      <c r="P16" s="826" t="s">
        <v>489</v>
      </c>
      <c r="Q16" s="826"/>
      <c r="R16" s="826"/>
      <c r="S16" s="826"/>
      <c r="T16" s="80" t="s">
        <v>52</v>
      </c>
      <c r="U16" s="383">
        <v>0.15</v>
      </c>
      <c r="V16" s="182">
        <v>15</v>
      </c>
      <c r="W16" s="182"/>
      <c r="X16" s="356">
        <f>W16/V16</f>
        <v>0</v>
      </c>
      <c r="Y16" s="42">
        <f>X16</f>
        <v>0</v>
      </c>
      <c r="AA16" s="182"/>
      <c r="AB16" s="182"/>
      <c r="AC16" s="356" t="e">
        <f>AB16/AA16</f>
        <v>#DIV/0!</v>
      </c>
      <c r="AD16" s="42" t="e">
        <f>AC16</f>
        <v>#DIV/0!</v>
      </c>
      <c r="AE16" s="182">
        <f>+V16</f>
        <v>15</v>
      </c>
      <c r="AF16" s="182"/>
      <c r="AG16" s="356">
        <f>AF16/AE16</f>
        <v>0</v>
      </c>
      <c r="AH16" s="42">
        <f>AG16</f>
        <v>0</v>
      </c>
      <c r="AI16" s="182"/>
      <c r="AJ16" s="182"/>
      <c r="AK16" s="356" t="e">
        <f>AJ16/AI16</f>
        <v>#DIV/0!</v>
      </c>
      <c r="AL16" s="42" t="e">
        <f>AK16</f>
        <v>#DIV/0!</v>
      </c>
      <c r="AM16" s="364"/>
      <c r="AN16" s="182"/>
      <c r="AO16" s="356" t="e">
        <f>AN16/AM16</f>
        <v>#DIV/0!</v>
      </c>
      <c r="AP16" s="42" t="e">
        <f>AO16</f>
        <v>#DIV/0!</v>
      </c>
    </row>
    <row r="17" spans="1:42" ht="220.5" customHeight="1" x14ac:dyDescent="0.25">
      <c r="A17" s="734"/>
      <c r="B17" s="734"/>
      <c r="C17" s="734"/>
      <c r="D17" s="734"/>
      <c r="E17" s="734"/>
      <c r="F17" s="734"/>
      <c r="G17" s="734"/>
      <c r="H17" s="734"/>
      <c r="I17" s="875" t="s">
        <v>13</v>
      </c>
      <c r="J17" s="712" t="s">
        <v>488</v>
      </c>
      <c r="K17" s="673"/>
      <c r="L17" s="673"/>
      <c r="M17" s="673"/>
      <c r="N17" s="673"/>
      <c r="O17" s="674"/>
      <c r="P17" s="876" t="s">
        <v>479</v>
      </c>
      <c r="Q17" s="877"/>
      <c r="R17" s="877"/>
      <c r="S17" s="878"/>
      <c r="T17" s="119" t="s">
        <v>110</v>
      </c>
      <c r="U17" s="133">
        <v>1</v>
      </c>
      <c r="V17" s="277">
        <v>0.05</v>
      </c>
      <c r="W17" s="182"/>
      <c r="X17" s="356">
        <f>W17/V17</f>
        <v>0</v>
      </c>
      <c r="Y17" s="42">
        <f>X17</f>
        <v>0</v>
      </c>
      <c r="AA17" s="182"/>
      <c r="AB17" s="182"/>
      <c r="AC17" s="356" t="e">
        <f>AB17/AA17</f>
        <v>#DIV/0!</v>
      </c>
      <c r="AD17" s="42" t="e">
        <f>AC17</f>
        <v>#DIV/0!</v>
      </c>
      <c r="AE17" s="182">
        <f>+V17</f>
        <v>0.05</v>
      </c>
      <c r="AF17" s="182"/>
      <c r="AG17" s="356">
        <f>AF17/AE17</f>
        <v>0</v>
      </c>
      <c r="AH17" s="42">
        <f>AG17</f>
        <v>0</v>
      </c>
      <c r="AI17" s="182"/>
      <c r="AJ17" s="182"/>
      <c r="AK17" s="356" t="e">
        <f>AJ17/AI17</f>
        <v>#DIV/0!</v>
      </c>
      <c r="AL17" s="42" t="e">
        <f>AK17</f>
        <v>#DIV/0!</v>
      </c>
      <c r="AM17" s="277"/>
      <c r="AN17" s="182"/>
      <c r="AO17" s="356" t="e">
        <f>AN17/AM17</f>
        <v>#DIV/0!</v>
      </c>
      <c r="AP17" s="42" t="e">
        <f>AO17</f>
        <v>#DIV/0!</v>
      </c>
    </row>
    <row r="18" spans="1:42" ht="258.75" customHeight="1" x14ac:dyDescent="0.25">
      <c r="A18" s="734"/>
      <c r="B18" s="734"/>
      <c r="C18" s="734"/>
      <c r="D18" s="734"/>
      <c r="E18" s="734"/>
      <c r="F18" s="734"/>
      <c r="G18" s="734"/>
      <c r="H18" s="734"/>
      <c r="I18" s="875"/>
      <c r="J18" s="712" t="s">
        <v>483</v>
      </c>
      <c r="K18" s="673"/>
      <c r="L18" s="673"/>
      <c r="M18" s="673"/>
      <c r="N18" s="673"/>
      <c r="O18" s="674"/>
      <c r="P18" s="876" t="s">
        <v>476</v>
      </c>
      <c r="Q18" s="877"/>
      <c r="R18" s="877"/>
      <c r="S18" s="878"/>
      <c r="T18" s="119" t="s">
        <v>110</v>
      </c>
      <c r="U18" s="133">
        <v>5543</v>
      </c>
      <c r="V18" s="7">
        <v>80</v>
      </c>
      <c r="W18" s="182"/>
      <c r="X18" s="356">
        <f>W18/V18</f>
        <v>0</v>
      </c>
      <c r="Y18" s="42">
        <f>X18</f>
        <v>0</v>
      </c>
      <c r="AA18" s="182"/>
      <c r="AB18" s="182"/>
      <c r="AC18" s="356" t="e">
        <f>AB18/AA18</f>
        <v>#DIV/0!</v>
      </c>
      <c r="AD18" s="42" t="e">
        <f>AC18</f>
        <v>#DIV/0!</v>
      </c>
      <c r="AE18" s="182">
        <f>+V18</f>
        <v>80</v>
      </c>
      <c r="AF18" s="182"/>
      <c r="AG18" s="356">
        <f>AF18/AE18</f>
        <v>0</v>
      </c>
      <c r="AH18" s="42">
        <f>AG18</f>
        <v>0</v>
      </c>
      <c r="AI18" s="182"/>
      <c r="AJ18" s="182"/>
      <c r="AK18" s="356" t="e">
        <f>AJ18/AI18</f>
        <v>#DIV/0!</v>
      </c>
      <c r="AL18" s="42" t="e">
        <f>AK18</f>
        <v>#DIV/0!</v>
      </c>
      <c r="AM18" s="364"/>
      <c r="AN18" s="182"/>
      <c r="AO18" s="356" t="e">
        <f>AN18/AM18</f>
        <v>#DIV/0!</v>
      </c>
      <c r="AP18" s="42" t="e">
        <f>AO18</f>
        <v>#DIV/0!</v>
      </c>
    </row>
    <row r="19" spans="1:42" ht="152.25" customHeight="1" x14ac:dyDescent="0.25">
      <c r="A19" s="734"/>
      <c r="B19" s="734"/>
      <c r="C19" s="734"/>
      <c r="D19" s="734"/>
      <c r="E19" s="734"/>
      <c r="F19" s="734"/>
      <c r="G19" s="734"/>
      <c r="H19" s="734"/>
      <c r="I19" s="875"/>
      <c r="J19" s="735" t="s">
        <v>482</v>
      </c>
      <c r="K19" s="735"/>
      <c r="L19" s="735"/>
      <c r="M19" s="735"/>
      <c r="N19" s="735"/>
      <c r="O19" s="735"/>
      <c r="P19" s="863" t="s">
        <v>473</v>
      </c>
      <c r="Q19" s="863"/>
      <c r="R19" s="863"/>
      <c r="S19" s="863"/>
      <c r="T19" s="80" t="s">
        <v>58</v>
      </c>
      <c r="U19" s="133">
        <v>45</v>
      </c>
      <c r="V19" s="182">
        <v>45</v>
      </c>
      <c r="W19" s="182"/>
      <c r="X19" s="356">
        <f>W19/V19</f>
        <v>0</v>
      </c>
      <c r="Y19" s="42">
        <f>X19</f>
        <v>0</v>
      </c>
      <c r="AA19" s="182"/>
      <c r="AB19" s="182"/>
      <c r="AC19" s="356" t="e">
        <f>AB19/AA19</f>
        <v>#DIV/0!</v>
      </c>
      <c r="AD19" s="42" t="e">
        <f>AC19</f>
        <v>#DIV/0!</v>
      </c>
      <c r="AE19" s="182">
        <f>+V19</f>
        <v>45</v>
      </c>
      <c r="AF19" s="182"/>
      <c r="AG19" s="356">
        <f>AF19/AE19</f>
        <v>0</v>
      </c>
      <c r="AH19" s="42">
        <f>AG19</f>
        <v>0</v>
      </c>
      <c r="AI19" s="182"/>
      <c r="AJ19" s="182"/>
      <c r="AK19" s="356" t="e">
        <f>AJ19/AI19</f>
        <v>#DIV/0!</v>
      </c>
      <c r="AL19" s="42" t="e">
        <f>AK19</f>
        <v>#DIV/0!</v>
      </c>
      <c r="AM19" s="364"/>
      <c r="AN19" s="182"/>
      <c r="AO19" s="356" t="e">
        <f>AN19/AM19</f>
        <v>#DIV/0!</v>
      </c>
      <c r="AP19" s="42" t="e">
        <f>AO19</f>
        <v>#DIV/0!</v>
      </c>
    </row>
    <row r="20" spans="1:42" ht="12.75" customHeight="1" x14ac:dyDescent="0.25">
      <c r="A20" s="2"/>
      <c r="B20" s="2"/>
      <c r="C20" s="2"/>
      <c r="D20" s="2"/>
      <c r="E20" s="14"/>
      <c r="F20" s="14"/>
      <c r="G20" s="14"/>
      <c r="H20" s="14"/>
      <c r="I20" s="14"/>
      <c r="J20" s="14"/>
      <c r="K20" s="14"/>
      <c r="L20" s="14"/>
      <c r="M20" s="14"/>
      <c r="N20" s="14"/>
      <c r="O20" s="14"/>
      <c r="P20" s="14"/>
      <c r="Q20" s="14"/>
      <c r="R20" s="14"/>
      <c r="S20" s="84"/>
      <c r="T20" s="14"/>
      <c r="U20" s="14"/>
    </row>
    <row r="21" spans="1:42" ht="12.75" customHeight="1" x14ac:dyDescent="0.25">
      <c r="A21" s="2"/>
      <c r="B21" s="2"/>
      <c r="C21" s="2"/>
      <c r="D21" s="2"/>
      <c r="E21" s="14"/>
      <c r="F21" s="14"/>
      <c r="G21" s="14"/>
      <c r="H21" s="14"/>
      <c r="I21" s="14"/>
      <c r="J21" s="14"/>
      <c r="K21" s="14"/>
      <c r="L21" s="14"/>
      <c r="M21" s="14"/>
      <c r="N21" s="14"/>
      <c r="O21" s="14"/>
      <c r="P21" s="14"/>
      <c r="Q21" s="14"/>
      <c r="R21" s="14"/>
      <c r="S21" s="84"/>
      <c r="T21" s="14"/>
      <c r="U21" s="14"/>
    </row>
    <row r="22" spans="1:42" ht="95.25" customHeight="1" x14ac:dyDescent="0.25">
      <c r="A22" s="761" t="s">
        <v>594</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AA22" s="644" t="s">
        <v>1252</v>
      </c>
      <c r="AB22" s="645"/>
      <c r="AC22" s="645"/>
      <c r="AD22" s="645"/>
      <c r="AE22" s="645"/>
      <c r="AF22" s="645"/>
      <c r="AG22" s="645"/>
      <c r="AH22" s="645"/>
      <c r="AI22" s="645"/>
      <c r="AJ22" s="645"/>
      <c r="AK22" s="645"/>
      <c r="AL22" s="645"/>
      <c r="AM22" s="645"/>
      <c r="AN22" s="645"/>
      <c r="AO22" s="645"/>
      <c r="AP22" s="646"/>
    </row>
    <row r="23" spans="1:42" x14ac:dyDescent="0.25">
      <c r="A23" s="40"/>
      <c r="B23" s="40"/>
      <c r="C23" s="40"/>
      <c r="D23" s="40"/>
      <c r="E23" s="40"/>
      <c r="F23" s="40"/>
      <c r="G23" s="40"/>
      <c r="H23" s="40"/>
      <c r="I23" s="40"/>
      <c r="J23" s="40"/>
      <c r="K23" s="40"/>
      <c r="L23" s="40"/>
      <c r="M23" s="40"/>
      <c r="N23" s="40"/>
      <c r="O23" s="40"/>
      <c r="P23" s="40"/>
      <c r="Q23" s="40"/>
      <c r="R23" s="40"/>
      <c r="S23" s="85"/>
      <c r="T23" s="40"/>
      <c r="U23" s="40"/>
    </row>
    <row r="24" spans="1:42" s="71" customFormat="1" ht="84" customHeight="1" x14ac:dyDescent="0.25">
      <c r="A24" s="715" t="s">
        <v>15</v>
      </c>
      <c r="B24" s="715"/>
      <c r="C24" s="715"/>
      <c r="D24" s="715"/>
      <c r="E24" s="715"/>
      <c r="F24" s="715"/>
      <c r="G24" s="715"/>
      <c r="H24" s="715"/>
      <c r="I24" s="730" t="s">
        <v>16</v>
      </c>
      <c r="J24" s="730"/>
      <c r="K24" s="730"/>
      <c r="L24" s="730"/>
      <c r="M24" s="730"/>
      <c r="N24" s="730"/>
      <c r="O24" s="715" t="s">
        <v>17</v>
      </c>
      <c r="P24" s="696" t="s">
        <v>18</v>
      </c>
      <c r="Q24" s="697"/>
      <c r="R24" s="698"/>
      <c r="S24" s="709" t="s">
        <v>148</v>
      </c>
      <c r="T24" s="740" t="s">
        <v>7</v>
      </c>
      <c r="U24" s="1117" t="s">
        <v>1310</v>
      </c>
      <c r="V24" s="619">
        <v>2020</v>
      </c>
      <c r="W24" s="619"/>
      <c r="X24" s="619"/>
      <c r="Y24" s="619"/>
      <c r="AA24" s="590" t="s">
        <v>1253</v>
      </c>
      <c r="AB24" s="590"/>
      <c r="AC24" s="590"/>
      <c r="AD24" s="590"/>
      <c r="AE24" s="590" t="s">
        <v>1254</v>
      </c>
      <c r="AF24" s="590"/>
      <c r="AG24" s="590"/>
      <c r="AH24" s="590"/>
      <c r="AI24" s="590" t="s">
        <v>1255</v>
      </c>
      <c r="AJ24" s="590"/>
      <c r="AK24" s="590"/>
      <c r="AL24" s="590"/>
      <c r="AM24" s="590" t="s">
        <v>1256</v>
      </c>
      <c r="AN24" s="590"/>
      <c r="AO24" s="590"/>
      <c r="AP24" s="590"/>
    </row>
    <row r="25" spans="1:42" s="71" customFormat="1" ht="84" customHeight="1" x14ac:dyDescent="0.25">
      <c r="A25" s="715"/>
      <c r="B25" s="715"/>
      <c r="C25" s="715"/>
      <c r="D25" s="715"/>
      <c r="E25" s="715"/>
      <c r="F25" s="715"/>
      <c r="G25" s="715"/>
      <c r="H25" s="715"/>
      <c r="I25" s="730"/>
      <c r="J25" s="730"/>
      <c r="K25" s="730"/>
      <c r="L25" s="730"/>
      <c r="M25" s="730"/>
      <c r="N25" s="730"/>
      <c r="O25" s="715"/>
      <c r="P25" s="699"/>
      <c r="Q25" s="700"/>
      <c r="R25" s="701"/>
      <c r="S25" s="710"/>
      <c r="T25" s="741"/>
      <c r="U25" s="1117"/>
      <c r="V25" s="77" t="s">
        <v>11</v>
      </c>
      <c r="W25" s="77" t="s">
        <v>12</v>
      </c>
      <c r="X25" s="39" t="s">
        <v>9</v>
      </c>
      <c r="Y25" s="166" t="s">
        <v>10</v>
      </c>
      <c r="AA25" s="201" t="s">
        <v>13</v>
      </c>
      <c r="AB25" s="201" t="s">
        <v>14</v>
      </c>
      <c r="AC25" s="165" t="s">
        <v>9</v>
      </c>
      <c r="AD25" s="166" t="s">
        <v>10</v>
      </c>
      <c r="AE25" s="201" t="s">
        <v>13</v>
      </c>
      <c r="AF25" s="201" t="s">
        <v>14</v>
      </c>
      <c r="AG25" s="165" t="s">
        <v>9</v>
      </c>
      <c r="AH25" s="166" t="s">
        <v>10</v>
      </c>
      <c r="AI25" s="201" t="s">
        <v>13</v>
      </c>
      <c r="AJ25" s="201" t="s">
        <v>14</v>
      </c>
      <c r="AK25" s="165" t="s">
        <v>9</v>
      </c>
      <c r="AL25" s="166" t="s">
        <v>10</v>
      </c>
      <c r="AM25" s="201" t="s">
        <v>13</v>
      </c>
      <c r="AN25" s="201" t="s">
        <v>14</v>
      </c>
      <c r="AO25" s="165" t="s">
        <v>9</v>
      </c>
      <c r="AP25" s="166" t="s">
        <v>10</v>
      </c>
    </row>
    <row r="26" spans="1:42" ht="273.75" customHeight="1" x14ac:dyDescent="0.25">
      <c r="A26" s="775" t="s">
        <v>487</v>
      </c>
      <c r="B26" s="775"/>
      <c r="C26" s="775"/>
      <c r="D26" s="775"/>
      <c r="E26" s="775"/>
      <c r="F26" s="775"/>
      <c r="G26" s="775"/>
      <c r="H26" s="775"/>
      <c r="I26" s="775" t="s">
        <v>486</v>
      </c>
      <c r="J26" s="775"/>
      <c r="K26" s="775"/>
      <c r="L26" s="775"/>
      <c r="M26" s="775"/>
      <c r="N26" s="775"/>
      <c r="O26" s="78">
        <v>116</v>
      </c>
      <c r="P26" s="749" t="s">
        <v>485</v>
      </c>
      <c r="Q26" s="750"/>
      <c r="R26" s="751"/>
      <c r="S26" s="86" t="s">
        <v>149</v>
      </c>
      <c r="T26" s="79" t="s">
        <v>58</v>
      </c>
      <c r="U26" s="107">
        <v>45</v>
      </c>
      <c r="V26" s="167">
        <v>45</v>
      </c>
      <c r="W26" s="182"/>
      <c r="X26" s="356">
        <f>W26/V26</f>
        <v>0</v>
      </c>
      <c r="Y26" s="42">
        <f>X26</f>
        <v>0</v>
      </c>
      <c r="AA26" s="182"/>
      <c r="AB26" s="182"/>
      <c r="AC26" s="356" t="e">
        <f>AB26/AA26</f>
        <v>#DIV/0!</v>
      </c>
      <c r="AD26" s="42" t="e">
        <f>AC26</f>
        <v>#DIV/0!</v>
      </c>
      <c r="AE26" s="7">
        <f>+V26</f>
        <v>45</v>
      </c>
      <c r="AF26" s="182"/>
      <c r="AG26" s="356">
        <f>AF26/AE26</f>
        <v>0</v>
      </c>
      <c r="AH26" s="42">
        <f>AG26</f>
        <v>0</v>
      </c>
      <c r="AI26" s="182"/>
      <c r="AJ26" s="182"/>
      <c r="AK26" s="356" t="e">
        <f>AJ26/AI26</f>
        <v>#DIV/0!</v>
      </c>
      <c r="AL26" s="42" t="e">
        <f>AK26</f>
        <v>#DIV/0!</v>
      </c>
      <c r="AM26" s="364"/>
      <c r="AN26" s="182"/>
      <c r="AO26" s="356" t="e">
        <f>AN26/AM26</f>
        <v>#DIV/0!</v>
      </c>
      <c r="AP26" s="42" t="e">
        <f>AO26</f>
        <v>#DIV/0!</v>
      </c>
    </row>
    <row r="27" spans="1:42" ht="12.75" customHeight="1" x14ac:dyDescent="0.25">
      <c r="A27" s="2"/>
      <c r="B27" s="2"/>
      <c r="C27" s="2"/>
      <c r="D27" s="2"/>
      <c r="E27" s="14"/>
      <c r="F27" s="14"/>
      <c r="G27" s="14"/>
      <c r="H27" s="14"/>
      <c r="I27" s="14"/>
      <c r="J27" s="14"/>
      <c r="K27" s="14"/>
      <c r="L27" s="14"/>
      <c r="M27" s="14"/>
      <c r="N27" s="14"/>
      <c r="O27" s="14"/>
      <c r="P27" s="14"/>
      <c r="Q27" s="14"/>
      <c r="R27" s="14"/>
      <c r="S27" s="84"/>
      <c r="T27" s="14"/>
      <c r="U27" s="14"/>
    </row>
    <row r="28" spans="1:42" ht="12.75" customHeight="1" x14ac:dyDescent="0.25">
      <c r="A28" s="2"/>
      <c r="B28" s="2"/>
      <c r="C28" s="2"/>
      <c r="D28" s="2"/>
      <c r="E28" s="14"/>
      <c r="F28" s="14"/>
      <c r="G28" s="14"/>
      <c r="H28" s="14"/>
      <c r="I28" s="14"/>
      <c r="J28" s="14"/>
      <c r="K28" s="14"/>
      <c r="L28" s="14"/>
      <c r="M28" s="14"/>
      <c r="N28" s="14"/>
      <c r="O28" s="14"/>
      <c r="P28" s="14"/>
      <c r="Q28" s="14"/>
      <c r="R28" s="14"/>
      <c r="S28" s="84"/>
      <c r="T28" s="14"/>
      <c r="U28" s="14"/>
    </row>
    <row r="29" spans="1:42" ht="105" customHeight="1" x14ac:dyDescent="0.25">
      <c r="A29" s="671" t="s">
        <v>608</v>
      </c>
      <c r="B29" s="671"/>
      <c r="C29" s="671"/>
      <c r="D29" s="671"/>
      <c r="E29" s="671"/>
      <c r="F29" s="671"/>
      <c r="G29" s="671"/>
      <c r="H29" s="671"/>
      <c r="I29" s="671"/>
      <c r="J29" s="671"/>
      <c r="K29" s="671"/>
      <c r="L29" s="671"/>
      <c r="M29" s="671"/>
      <c r="N29" s="671"/>
      <c r="O29" s="671"/>
      <c r="P29" s="671"/>
      <c r="Q29" s="671"/>
      <c r="R29" s="671"/>
      <c r="S29" s="671"/>
      <c r="T29" s="671"/>
      <c r="U29" s="671"/>
      <c r="V29" s="671"/>
      <c r="W29" s="671"/>
      <c r="X29" s="671"/>
      <c r="Y29" s="671"/>
    </row>
    <row r="30" spans="1:42" s="15" customFormat="1" ht="16.5" customHeight="1" x14ac:dyDescent="0.25">
      <c r="A30" s="5"/>
      <c r="B30" s="5"/>
      <c r="C30" s="5"/>
      <c r="D30" s="5"/>
      <c r="E30" s="5"/>
      <c r="F30" s="5"/>
      <c r="G30" s="5"/>
      <c r="H30" s="5"/>
      <c r="I30" s="5"/>
      <c r="J30" s="5"/>
      <c r="K30" s="5"/>
      <c r="L30" s="5"/>
      <c r="M30" s="5"/>
      <c r="N30" s="5"/>
      <c r="O30" s="5"/>
      <c r="P30" s="5"/>
      <c r="Q30" s="5"/>
      <c r="R30" s="5"/>
      <c r="S30" s="5"/>
      <c r="T30" s="5"/>
      <c r="U30" s="5"/>
    </row>
    <row r="31" spans="1:42" s="15" customFormat="1" ht="92.25" customHeight="1" x14ac:dyDescent="0.25">
      <c r="A31" s="739" t="s">
        <v>59</v>
      </c>
      <c r="B31" s="739"/>
      <c r="C31" s="1161" t="s">
        <v>60</v>
      </c>
      <c r="D31" s="1162"/>
      <c r="E31" s="1162"/>
      <c r="F31" s="1162"/>
      <c r="G31" s="1162"/>
      <c r="H31" s="1162"/>
      <c r="I31" s="1162"/>
      <c r="J31" s="1162"/>
      <c r="K31" s="1162"/>
      <c r="L31" s="1162"/>
      <c r="M31" s="1162"/>
      <c r="N31" s="1162"/>
      <c r="O31" s="1162"/>
      <c r="P31" s="1162"/>
      <c r="Q31" s="1162"/>
      <c r="R31" s="1162"/>
      <c r="S31" s="1162"/>
      <c r="T31" s="1162"/>
      <c r="U31" s="1162"/>
      <c r="V31" s="1162"/>
      <c r="W31" s="1162"/>
      <c r="X31" s="1162"/>
      <c r="Y31" s="1163"/>
    </row>
    <row r="32" spans="1:42" s="15" customFormat="1" ht="94.5" customHeight="1" x14ac:dyDescent="0.25">
      <c r="A32" s="739" t="s">
        <v>19</v>
      </c>
      <c r="B32" s="739"/>
      <c r="C32" s="1161" t="s">
        <v>61</v>
      </c>
      <c r="D32" s="1162"/>
      <c r="E32" s="1162"/>
      <c r="F32" s="1162"/>
      <c r="G32" s="1162"/>
      <c r="H32" s="1162"/>
      <c r="I32" s="1162"/>
      <c r="J32" s="1162"/>
      <c r="K32" s="1162"/>
      <c r="L32" s="1162"/>
      <c r="M32" s="1162"/>
      <c r="N32" s="1162"/>
      <c r="O32" s="1162"/>
      <c r="P32" s="1162"/>
      <c r="Q32" s="1162"/>
      <c r="R32" s="1162"/>
      <c r="S32" s="1162"/>
      <c r="T32" s="1162"/>
      <c r="U32" s="1162"/>
      <c r="V32" s="1162"/>
      <c r="W32" s="1162"/>
      <c r="X32" s="1162"/>
      <c r="Y32" s="1163"/>
    </row>
    <row r="33" spans="1:42" s="15" customFormat="1" ht="159.75" customHeight="1" x14ac:dyDescent="0.25">
      <c r="A33" s="739" t="s">
        <v>62</v>
      </c>
      <c r="B33" s="739"/>
      <c r="C33" s="1161" t="s">
        <v>63</v>
      </c>
      <c r="D33" s="1162"/>
      <c r="E33" s="1162"/>
      <c r="F33" s="1162"/>
      <c r="G33" s="1162"/>
      <c r="H33" s="1162"/>
      <c r="I33" s="1162"/>
      <c r="J33" s="1162"/>
      <c r="K33" s="1162"/>
      <c r="L33" s="1162"/>
      <c r="M33" s="1162"/>
      <c r="N33" s="1162"/>
      <c r="O33" s="1162"/>
      <c r="P33" s="1162"/>
      <c r="Q33" s="1162"/>
      <c r="R33" s="1162"/>
      <c r="S33" s="1162"/>
      <c r="T33" s="1162"/>
      <c r="U33" s="1162"/>
      <c r="V33" s="1162"/>
      <c r="W33" s="1162"/>
      <c r="X33" s="1162"/>
      <c r="Y33" s="1163"/>
      <c r="AA33" s="644" t="s">
        <v>1252</v>
      </c>
      <c r="AB33" s="645"/>
      <c r="AC33" s="645"/>
      <c r="AD33" s="645"/>
      <c r="AE33" s="645"/>
      <c r="AF33" s="645"/>
      <c r="AG33" s="645"/>
      <c r="AH33" s="645"/>
      <c r="AI33" s="645"/>
      <c r="AJ33" s="645"/>
      <c r="AK33" s="645"/>
      <c r="AL33" s="645"/>
      <c r="AM33" s="645"/>
      <c r="AN33" s="645"/>
      <c r="AO33" s="645"/>
      <c r="AP33" s="646"/>
    </row>
    <row r="34" spans="1:42" s="15" customFormat="1" ht="17.25" customHeight="1" x14ac:dyDescent="0.25">
      <c r="A34" s="5"/>
      <c r="B34" s="5"/>
      <c r="C34" s="5"/>
      <c r="D34" s="5"/>
      <c r="E34" s="5"/>
      <c r="F34" s="5"/>
      <c r="G34" s="5"/>
      <c r="H34" s="5"/>
      <c r="I34" s="5"/>
      <c r="J34" s="5"/>
      <c r="K34" s="5"/>
      <c r="L34" s="5"/>
      <c r="M34" s="5"/>
      <c r="N34" s="5"/>
      <c r="O34" s="5"/>
      <c r="P34" s="5"/>
      <c r="Q34" s="5"/>
      <c r="R34" s="5"/>
      <c r="S34" s="5"/>
      <c r="T34" s="5"/>
      <c r="U34" s="5"/>
      <c r="AA34" s="46"/>
      <c r="AB34" s="46"/>
      <c r="AC34" s="46"/>
      <c r="AD34" s="46"/>
      <c r="AE34" s="46"/>
      <c r="AF34" s="46"/>
      <c r="AG34" s="46"/>
      <c r="AH34" s="46"/>
      <c r="AI34" s="46"/>
      <c r="AJ34" s="46"/>
      <c r="AK34" s="46"/>
      <c r="AL34" s="46"/>
      <c r="AM34" s="46"/>
      <c r="AN34" s="46"/>
      <c r="AO34" s="46"/>
      <c r="AP34" s="46"/>
    </row>
    <row r="35" spans="1:42" ht="76.5" customHeight="1" x14ac:dyDescent="0.25">
      <c r="A35" s="672" t="s">
        <v>20</v>
      </c>
      <c r="B35" s="1118" t="s">
        <v>21</v>
      </c>
      <c r="C35" s="1120"/>
      <c r="D35" s="1021" t="s">
        <v>645</v>
      </c>
      <c r="E35" s="672" t="s">
        <v>582</v>
      </c>
      <c r="F35" s="672"/>
      <c r="G35" s="672"/>
      <c r="H35" s="672"/>
      <c r="I35" s="672"/>
      <c r="J35" s="680" t="s">
        <v>583</v>
      </c>
      <c r="K35" s="1118" t="s">
        <v>620</v>
      </c>
      <c r="L35" s="1119"/>
      <c r="M35" s="1119"/>
      <c r="N35" s="1120"/>
      <c r="O35" s="680" t="s">
        <v>96</v>
      </c>
      <c r="P35" s="691" t="s">
        <v>23</v>
      </c>
      <c r="Q35" s="691"/>
      <c r="R35" s="691"/>
      <c r="S35" s="691" t="s">
        <v>148</v>
      </c>
      <c r="T35" s="842" t="s">
        <v>7</v>
      </c>
      <c r="U35" s="1117" t="s">
        <v>1310</v>
      </c>
      <c r="V35" s="670">
        <v>2020</v>
      </c>
      <c r="W35" s="670"/>
      <c r="X35" s="670"/>
      <c r="Y35" s="670"/>
      <c r="AA35" s="590" t="s">
        <v>1253</v>
      </c>
      <c r="AB35" s="590"/>
      <c r="AC35" s="590"/>
      <c r="AD35" s="590"/>
      <c r="AE35" s="590" t="s">
        <v>1254</v>
      </c>
      <c r="AF35" s="590"/>
      <c r="AG35" s="590"/>
      <c r="AH35" s="590"/>
      <c r="AI35" s="590" t="s">
        <v>1255</v>
      </c>
      <c r="AJ35" s="590"/>
      <c r="AK35" s="590"/>
      <c r="AL35" s="590"/>
      <c r="AM35" s="590" t="s">
        <v>1256</v>
      </c>
      <c r="AN35" s="590"/>
      <c r="AO35" s="590"/>
      <c r="AP35" s="590"/>
    </row>
    <row r="36" spans="1:42" ht="140.25" customHeight="1" x14ac:dyDescent="0.25">
      <c r="A36" s="672"/>
      <c r="B36" s="1178"/>
      <c r="C36" s="1179"/>
      <c r="D36" s="1021"/>
      <c r="E36" s="672"/>
      <c r="F36" s="672"/>
      <c r="G36" s="672"/>
      <c r="H36" s="672"/>
      <c r="I36" s="672"/>
      <c r="J36" s="680"/>
      <c r="K36" s="1121"/>
      <c r="L36" s="1122"/>
      <c r="M36" s="1122"/>
      <c r="N36" s="1123"/>
      <c r="O36" s="680"/>
      <c r="P36" s="691"/>
      <c r="Q36" s="691"/>
      <c r="R36" s="691"/>
      <c r="S36" s="691"/>
      <c r="T36" s="842"/>
      <c r="U36" s="1117"/>
      <c r="V36" s="77" t="s">
        <v>11</v>
      </c>
      <c r="W36" s="77" t="s">
        <v>12</v>
      </c>
      <c r="X36" s="39" t="s">
        <v>9</v>
      </c>
      <c r="Y36" s="166" t="s">
        <v>10</v>
      </c>
      <c r="AA36" s="201" t="s">
        <v>13</v>
      </c>
      <c r="AB36" s="201" t="s">
        <v>14</v>
      </c>
      <c r="AC36" s="165" t="s">
        <v>9</v>
      </c>
      <c r="AD36" s="166" t="s">
        <v>10</v>
      </c>
      <c r="AE36" s="201" t="s">
        <v>13</v>
      </c>
      <c r="AF36" s="201" t="s">
        <v>14</v>
      </c>
      <c r="AG36" s="165" t="s">
        <v>9</v>
      </c>
      <c r="AH36" s="166" t="s">
        <v>10</v>
      </c>
      <c r="AI36" s="201" t="s">
        <v>13</v>
      </c>
      <c r="AJ36" s="201" t="s">
        <v>14</v>
      </c>
      <c r="AK36" s="165" t="s">
        <v>9</v>
      </c>
      <c r="AL36" s="166" t="s">
        <v>10</v>
      </c>
      <c r="AM36" s="201" t="s">
        <v>13</v>
      </c>
      <c r="AN36" s="201" t="s">
        <v>14</v>
      </c>
      <c r="AO36" s="165" t="s">
        <v>9</v>
      </c>
      <c r="AP36" s="166" t="s">
        <v>10</v>
      </c>
    </row>
    <row r="37" spans="1:42" ht="382.5" customHeight="1" x14ac:dyDescent="0.25">
      <c r="A37" s="211" t="s">
        <v>459</v>
      </c>
      <c r="B37" s="830" t="s">
        <v>458</v>
      </c>
      <c r="C37" s="830"/>
      <c r="D37" s="91" t="s">
        <v>451</v>
      </c>
      <c r="E37" s="1125" t="s">
        <v>463</v>
      </c>
      <c r="F37" s="1125"/>
      <c r="G37" s="1125"/>
      <c r="H37" s="1125"/>
      <c r="I37" s="1125"/>
      <c r="J37" s="143" t="s">
        <v>456</v>
      </c>
      <c r="K37" s="1126" t="s">
        <v>462</v>
      </c>
      <c r="L37" s="1127"/>
      <c r="M37" s="1127"/>
      <c r="N37" s="1128"/>
      <c r="O37" s="213" t="s">
        <v>461</v>
      </c>
      <c r="P37" s="829" t="s">
        <v>460</v>
      </c>
      <c r="Q37" s="829"/>
      <c r="R37" s="829"/>
      <c r="S37" s="126" t="s">
        <v>151</v>
      </c>
      <c r="T37" s="80" t="s">
        <v>110</v>
      </c>
      <c r="U37" s="6">
        <v>1</v>
      </c>
      <c r="V37" s="274">
        <v>1</v>
      </c>
      <c r="W37" s="182"/>
      <c r="X37" s="356">
        <f>W37/V37</f>
        <v>0</v>
      </c>
      <c r="Y37" s="42">
        <f>X37</f>
        <v>0</v>
      </c>
      <c r="AA37" s="182"/>
      <c r="AB37" s="182"/>
      <c r="AC37" s="356" t="e">
        <f>AB37/AA37</f>
        <v>#DIV/0!</v>
      </c>
      <c r="AD37" s="42" t="e">
        <f>AC37</f>
        <v>#DIV/0!</v>
      </c>
      <c r="AE37" s="182"/>
      <c r="AF37" s="182"/>
      <c r="AG37" s="356" t="e">
        <f>AF37/AE37</f>
        <v>#DIV/0!</v>
      </c>
      <c r="AH37" s="42" t="e">
        <f>AG37</f>
        <v>#DIV/0!</v>
      </c>
      <c r="AI37" s="182"/>
      <c r="AJ37" s="182"/>
      <c r="AK37" s="356" t="e">
        <f>AJ37/AI37</f>
        <v>#DIV/0!</v>
      </c>
      <c r="AL37" s="42" t="e">
        <f>AK37</f>
        <v>#DIV/0!</v>
      </c>
      <c r="AM37" s="364">
        <f>+V37</f>
        <v>1</v>
      </c>
      <c r="AN37" s="182"/>
      <c r="AO37" s="356">
        <f>AN37/AM37</f>
        <v>0</v>
      </c>
      <c r="AP37" s="42">
        <f>AO37</f>
        <v>0</v>
      </c>
    </row>
    <row r="38" spans="1:42" ht="307.5" customHeight="1" x14ac:dyDescent="0.25">
      <c r="A38" s="215" t="s">
        <v>459</v>
      </c>
      <c r="B38" s="1180" t="s">
        <v>315</v>
      </c>
      <c r="C38" s="1181"/>
      <c r="D38" s="135" t="s">
        <v>680</v>
      </c>
      <c r="E38" s="737" t="s">
        <v>685</v>
      </c>
      <c r="F38" s="737"/>
      <c r="G38" s="737"/>
      <c r="H38" s="737"/>
      <c r="I38" s="737"/>
      <c r="J38" s="216" t="s">
        <v>272</v>
      </c>
      <c r="K38" s="1182" t="s">
        <v>686</v>
      </c>
      <c r="L38" s="1183"/>
      <c r="M38" s="1183"/>
      <c r="N38" s="1184"/>
      <c r="O38" s="217" t="s">
        <v>461</v>
      </c>
      <c r="P38" s="829" t="s">
        <v>319</v>
      </c>
      <c r="Q38" s="829"/>
      <c r="R38" s="829"/>
      <c r="S38" s="126" t="s">
        <v>151</v>
      </c>
      <c r="T38" s="80" t="s">
        <v>110</v>
      </c>
      <c r="U38" s="133">
        <v>1</v>
      </c>
      <c r="V38" s="277">
        <v>0.25</v>
      </c>
      <c r="W38" s="182"/>
      <c r="X38" s="356">
        <f>W38/V38</f>
        <v>0</v>
      </c>
      <c r="Y38" s="42">
        <f>X38</f>
        <v>0</v>
      </c>
      <c r="AA38" s="182"/>
      <c r="AB38" s="182"/>
      <c r="AC38" s="356" t="e">
        <f>AB38/AA38</f>
        <v>#DIV/0!</v>
      </c>
      <c r="AD38" s="42" t="e">
        <f>AC38</f>
        <v>#DIV/0!</v>
      </c>
      <c r="AE38" s="182"/>
      <c r="AF38" s="182"/>
      <c r="AG38" s="356" t="e">
        <f>AF38/AE38</f>
        <v>#DIV/0!</v>
      </c>
      <c r="AH38" s="42" t="e">
        <f>AG38</f>
        <v>#DIV/0!</v>
      </c>
      <c r="AI38" s="182"/>
      <c r="AJ38" s="182"/>
      <c r="AK38" s="356" t="e">
        <f>AJ38/AI38</f>
        <v>#DIV/0!</v>
      </c>
      <c r="AL38" s="42" t="e">
        <f>AK38</f>
        <v>#DIV/0!</v>
      </c>
      <c r="AM38" s="364">
        <f>+V38</f>
        <v>0.25</v>
      </c>
      <c r="AN38" s="182"/>
      <c r="AO38" s="356">
        <f>AN38/AM38</f>
        <v>0</v>
      </c>
      <c r="AP38" s="42">
        <f>AO38</f>
        <v>0</v>
      </c>
    </row>
    <row r="39" spans="1:42" ht="340.5" customHeight="1" x14ac:dyDescent="0.25">
      <c r="A39" s="215" t="s">
        <v>459</v>
      </c>
      <c r="B39" s="1180" t="s">
        <v>315</v>
      </c>
      <c r="C39" s="1181"/>
      <c r="D39" s="135" t="s">
        <v>319</v>
      </c>
      <c r="E39" s="737" t="s">
        <v>319</v>
      </c>
      <c r="F39" s="737"/>
      <c r="G39" s="737"/>
      <c r="H39" s="737"/>
      <c r="I39" s="737"/>
      <c r="J39" s="216" t="s">
        <v>319</v>
      </c>
      <c r="K39" s="1182" t="s">
        <v>484</v>
      </c>
      <c r="L39" s="1183"/>
      <c r="M39" s="1183"/>
      <c r="N39" s="1184"/>
      <c r="O39" s="217" t="s">
        <v>461</v>
      </c>
      <c r="P39" s="829" t="s">
        <v>319</v>
      </c>
      <c r="Q39" s="829"/>
      <c r="R39" s="829"/>
      <c r="S39" s="126" t="s">
        <v>151</v>
      </c>
      <c r="T39" s="80" t="s">
        <v>110</v>
      </c>
      <c r="U39" s="133">
        <v>4000</v>
      </c>
      <c r="V39" s="7">
        <v>1144</v>
      </c>
      <c r="W39" s="182"/>
      <c r="X39" s="356">
        <f>W39/V39</f>
        <v>0</v>
      </c>
      <c r="Y39" s="42">
        <f>X39</f>
        <v>0</v>
      </c>
      <c r="AA39" s="182"/>
      <c r="AB39" s="182"/>
      <c r="AC39" s="356" t="e">
        <f>AB39/AA39</f>
        <v>#DIV/0!</v>
      </c>
      <c r="AD39" s="42" t="e">
        <f>AC39</f>
        <v>#DIV/0!</v>
      </c>
      <c r="AE39" s="182"/>
      <c r="AF39" s="182"/>
      <c r="AG39" s="356" t="e">
        <f>AF39/AE39</f>
        <v>#DIV/0!</v>
      </c>
      <c r="AH39" s="42" t="e">
        <f>AG39</f>
        <v>#DIV/0!</v>
      </c>
      <c r="AI39" s="182"/>
      <c r="AJ39" s="182"/>
      <c r="AK39" s="356" t="e">
        <f>AJ39/AI39</f>
        <v>#DIV/0!</v>
      </c>
      <c r="AL39" s="42" t="e">
        <f>AK39</f>
        <v>#DIV/0!</v>
      </c>
      <c r="AM39" s="364">
        <f>+V39</f>
        <v>1144</v>
      </c>
      <c r="AN39" s="182"/>
      <c r="AO39" s="356">
        <f>AN39/AM39</f>
        <v>0</v>
      </c>
      <c r="AP39" s="42">
        <f>AO39</f>
        <v>0</v>
      </c>
    </row>
    <row r="40" spans="1:42" ht="408.75" customHeight="1" x14ac:dyDescent="0.25">
      <c r="A40" s="215" t="s">
        <v>459</v>
      </c>
      <c r="B40" s="830" t="s">
        <v>514</v>
      </c>
      <c r="C40" s="830"/>
      <c r="D40" s="135" t="s">
        <v>687</v>
      </c>
      <c r="E40" s="1125" t="s">
        <v>688</v>
      </c>
      <c r="F40" s="1125"/>
      <c r="G40" s="1125"/>
      <c r="H40" s="1125"/>
      <c r="I40" s="1125"/>
      <c r="J40" s="216" t="s">
        <v>518</v>
      </c>
      <c r="K40" s="1182" t="s">
        <v>689</v>
      </c>
      <c r="L40" s="1183"/>
      <c r="M40" s="1183"/>
      <c r="N40" s="1184"/>
      <c r="O40" s="217" t="s">
        <v>461</v>
      </c>
      <c r="P40" s="829" t="s">
        <v>319</v>
      </c>
      <c r="Q40" s="829"/>
      <c r="R40" s="829"/>
      <c r="S40" s="126" t="s">
        <v>151</v>
      </c>
      <c r="T40" s="80" t="s">
        <v>110</v>
      </c>
      <c r="U40" s="133">
        <v>45</v>
      </c>
      <c r="V40" s="182">
        <v>45</v>
      </c>
      <c r="W40" s="182"/>
      <c r="X40" s="356">
        <f>W40/V40</f>
        <v>0</v>
      </c>
      <c r="Y40" s="42">
        <f>X40</f>
        <v>0</v>
      </c>
      <c r="AA40" s="182"/>
      <c r="AB40" s="182"/>
      <c r="AC40" s="356" t="e">
        <f>AB40/AA40</f>
        <v>#DIV/0!</v>
      </c>
      <c r="AD40" s="42" t="e">
        <f>AC40</f>
        <v>#DIV/0!</v>
      </c>
      <c r="AE40" s="182"/>
      <c r="AF40" s="182"/>
      <c r="AG40" s="356" t="e">
        <f>AF40/AE40</f>
        <v>#DIV/0!</v>
      </c>
      <c r="AH40" s="42" t="e">
        <f>AG40</f>
        <v>#DIV/0!</v>
      </c>
      <c r="AI40" s="182"/>
      <c r="AJ40" s="182"/>
      <c r="AK40" s="356" t="e">
        <f>AJ40/AI40</f>
        <v>#DIV/0!</v>
      </c>
      <c r="AL40" s="42" t="e">
        <f>AK40</f>
        <v>#DIV/0!</v>
      </c>
      <c r="AM40" s="364">
        <f>+V40</f>
        <v>45</v>
      </c>
      <c r="AN40" s="182"/>
      <c r="AO40" s="356">
        <f>AN40/AM40</f>
        <v>0</v>
      </c>
      <c r="AP40" s="42">
        <f>AO40</f>
        <v>0</v>
      </c>
    </row>
    <row r="41" spans="1:42" s="28" customFormat="1" ht="25.5" customHeight="1" x14ac:dyDescent="0.25">
      <c r="A41" s="46"/>
      <c r="B41" s="46"/>
      <c r="C41" s="46"/>
      <c r="D41" s="46"/>
      <c r="E41" s="46"/>
      <c r="F41" s="46"/>
      <c r="G41" s="46"/>
      <c r="H41" s="46"/>
      <c r="I41" s="46"/>
      <c r="J41" s="46"/>
      <c r="K41" s="46"/>
      <c r="L41" s="46"/>
      <c r="M41" s="46"/>
      <c r="N41" s="46"/>
      <c r="O41" s="46"/>
      <c r="P41" s="46"/>
      <c r="Q41" s="46"/>
      <c r="R41" s="46"/>
      <c r="S41" s="56"/>
      <c r="T41" s="46"/>
      <c r="U41" s="46"/>
      <c r="V41" s="46"/>
      <c r="W41" s="46"/>
      <c r="X41" s="46"/>
      <c r="Y41" s="46"/>
      <c r="Z41" s="46"/>
      <c r="AA41" s="46"/>
      <c r="AB41" s="46"/>
      <c r="AC41" s="46"/>
      <c r="AD41" s="46"/>
      <c r="AE41" s="46"/>
      <c r="AF41" s="46"/>
      <c r="AG41" s="46"/>
      <c r="AH41" s="46"/>
      <c r="AI41" s="46"/>
      <c r="AJ41" s="46"/>
      <c r="AK41" s="46"/>
      <c r="AL41" s="46"/>
      <c r="AM41" s="46"/>
      <c r="AN41" s="46"/>
      <c r="AO41" s="46"/>
      <c r="AP41" s="46"/>
    </row>
    <row r="42" spans="1:42" s="49" customFormat="1" ht="107.25" customHeight="1" x14ac:dyDescent="0.25">
      <c r="A42" s="596" t="s">
        <v>624</v>
      </c>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Z42" s="46"/>
      <c r="AA42" s="644" t="s">
        <v>1252</v>
      </c>
      <c r="AB42" s="645"/>
      <c r="AC42" s="645"/>
      <c r="AD42" s="645"/>
      <c r="AE42" s="645"/>
      <c r="AF42" s="645"/>
      <c r="AG42" s="645"/>
      <c r="AH42" s="645"/>
      <c r="AI42" s="645"/>
      <c r="AJ42" s="645"/>
      <c r="AK42" s="645"/>
      <c r="AL42" s="645"/>
      <c r="AM42" s="645"/>
      <c r="AN42" s="645"/>
      <c r="AO42" s="645"/>
      <c r="AP42" s="646"/>
    </row>
    <row r="43" spans="1:42" s="49" customFormat="1" ht="33.75" customHeight="1" x14ac:dyDescent="0.25">
      <c r="A43" s="9"/>
      <c r="B43" s="9"/>
      <c r="C43" s="9"/>
      <c r="D43" s="9"/>
      <c r="E43" s="9"/>
      <c r="F43" s="9"/>
      <c r="G43" s="9"/>
      <c r="H43" s="9"/>
      <c r="I43" s="9"/>
      <c r="J43" s="9"/>
      <c r="K43" s="9"/>
      <c r="L43" s="9"/>
      <c r="M43" s="9"/>
      <c r="N43" s="9"/>
      <c r="O43" s="9"/>
      <c r="P43" s="9"/>
      <c r="Q43" s="9"/>
      <c r="R43" s="9"/>
      <c r="S43" s="87"/>
      <c r="T43" s="9"/>
      <c r="U43" s="9"/>
      <c r="V43" s="45"/>
      <c r="W43" s="45"/>
      <c r="X43" s="45"/>
      <c r="Y43" s="45"/>
      <c r="Z43" s="45"/>
      <c r="AA43" s="46"/>
      <c r="AB43" s="46"/>
      <c r="AC43" s="46"/>
      <c r="AD43" s="46"/>
      <c r="AE43" s="46"/>
      <c r="AF43" s="46"/>
      <c r="AG43" s="46"/>
      <c r="AH43" s="46"/>
      <c r="AI43" s="46"/>
      <c r="AJ43" s="46"/>
      <c r="AK43" s="46"/>
      <c r="AL43" s="46"/>
      <c r="AM43" s="46"/>
      <c r="AN43" s="46"/>
      <c r="AO43" s="46"/>
      <c r="AP43" s="46"/>
    </row>
    <row r="44" spans="1:42" s="49" customFormat="1" ht="128.25" customHeight="1" x14ac:dyDescent="0.25">
      <c r="A44" s="1131" t="s">
        <v>22</v>
      </c>
      <c r="B44" s="659" t="s">
        <v>81</v>
      </c>
      <c r="C44" s="659"/>
      <c r="D44" s="715" t="s">
        <v>108</v>
      </c>
      <c r="E44" s="715" t="s">
        <v>93</v>
      </c>
      <c r="F44" s="715" t="s">
        <v>85</v>
      </c>
      <c r="G44" s="715"/>
      <c r="H44" s="702" t="s">
        <v>26</v>
      </c>
      <c r="I44" s="703"/>
      <c r="J44" s="704"/>
      <c r="K44" s="715" t="s">
        <v>82</v>
      </c>
      <c r="L44" s="715" t="s">
        <v>83</v>
      </c>
      <c r="M44" s="715" t="s">
        <v>28</v>
      </c>
      <c r="N44" s="591" t="s">
        <v>104</v>
      </c>
      <c r="O44" s="591" t="s">
        <v>105</v>
      </c>
      <c r="P44" s="696" t="s">
        <v>106</v>
      </c>
      <c r="Q44" s="697"/>
      <c r="R44" s="698"/>
      <c r="S44" s="709" t="s">
        <v>148</v>
      </c>
      <c r="T44" s="679" t="s">
        <v>7</v>
      </c>
      <c r="U44" s="1174" t="s">
        <v>1258</v>
      </c>
      <c r="V44" s="670">
        <v>2020</v>
      </c>
      <c r="W44" s="670"/>
      <c r="X44" s="670"/>
      <c r="Y44" s="670"/>
      <c r="Z44" s="28"/>
      <c r="AA44" s="590" t="s">
        <v>1253</v>
      </c>
      <c r="AB44" s="590"/>
      <c r="AC44" s="590"/>
      <c r="AD44" s="590"/>
      <c r="AE44" s="590" t="s">
        <v>1254</v>
      </c>
      <c r="AF44" s="590"/>
      <c r="AG44" s="590"/>
      <c r="AH44" s="590"/>
      <c r="AI44" s="590" t="s">
        <v>1255</v>
      </c>
      <c r="AJ44" s="590"/>
      <c r="AK44" s="590"/>
      <c r="AL44" s="590"/>
      <c r="AM44" s="590" t="s">
        <v>1256</v>
      </c>
      <c r="AN44" s="590"/>
      <c r="AO44" s="590"/>
      <c r="AP44" s="590"/>
    </row>
    <row r="45" spans="1:42" s="49" customFormat="1" ht="123.75" customHeight="1" x14ac:dyDescent="0.25">
      <c r="A45" s="1132"/>
      <c r="B45" s="659"/>
      <c r="C45" s="659"/>
      <c r="D45" s="715"/>
      <c r="E45" s="715"/>
      <c r="F45" s="715"/>
      <c r="G45" s="715"/>
      <c r="H45" s="705"/>
      <c r="I45" s="706"/>
      <c r="J45" s="707"/>
      <c r="K45" s="715"/>
      <c r="L45" s="715"/>
      <c r="M45" s="715"/>
      <c r="N45" s="591"/>
      <c r="O45" s="591"/>
      <c r="P45" s="699"/>
      <c r="Q45" s="700"/>
      <c r="R45" s="701"/>
      <c r="S45" s="710"/>
      <c r="T45" s="679"/>
      <c r="U45" s="1174"/>
      <c r="V45" s="77" t="s">
        <v>11</v>
      </c>
      <c r="W45" s="77" t="s">
        <v>12</v>
      </c>
      <c r="X45" s="39" t="s">
        <v>9</v>
      </c>
      <c r="Y45" s="166" t="s">
        <v>10</v>
      </c>
      <c r="Z45" s="28"/>
      <c r="AA45" s="201" t="s">
        <v>13</v>
      </c>
      <c r="AB45" s="201" t="s">
        <v>14</v>
      </c>
      <c r="AC45" s="165" t="s">
        <v>9</v>
      </c>
      <c r="AD45" s="166" t="s">
        <v>10</v>
      </c>
      <c r="AE45" s="201" t="s">
        <v>13</v>
      </c>
      <c r="AF45" s="201" t="s">
        <v>14</v>
      </c>
      <c r="AG45" s="165" t="s">
        <v>9</v>
      </c>
      <c r="AH45" s="166" t="s">
        <v>10</v>
      </c>
      <c r="AI45" s="201" t="s">
        <v>13</v>
      </c>
      <c r="AJ45" s="201" t="s">
        <v>14</v>
      </c>
      <c r="AK45" s="165" t="s">
        <v>9</v>
      </c>
      <c r="AL45" s="166" t="s">
        <v>10</v>
      </c>
      <c r="AM45" s="201" t="s">
        <v>13</v>
      </c>
      <c r="AN45" s="201" t="s">
        <v>14</v>
      </c>
      <c r="AO45" s="165" t="s">
        <v>9</v>
      </c>
      <c r="AP45" s="166" t="s">
        <v>10</v>
      </c>
    </row>
    <row r="46" spans="1:42" s="49" customFormat="1" ht="215.25" customHeight="1" x14ac:dyDescent="0.25">
      <c r="A46" s="72" t="s">
        <v>319</v>
      </c>
      <c r="B46" s="1089" t="s">
        <v>84</v>
      </c>
      <c r="C46" s="1090"/>
      <c r="D46" s="218" t="str">
        <f>+Hoja1!D69</f>
        <v>Encuentros académicos para la formación de agentes artísticos, culturales y deportivos</v>
      </c>
      <c r="E46" s="219" t="s">
        <v>488</v>
      </c>
      <c r="F46" s="1082" t="str">
        <f>+Hoja1!C69</f>
        <v>Atender 2.800 agentes del sector  en procesos de formación y cualificación.</v>
      </c>
      <c r="G46" s="1083"/>
      <c r="H46" s="1171" t="str">
        <f>+Hoja1!H69</f>
        <v>Prestar servicios integrales de comunicación (ATL y BTL)  encaminados a desarrollar el plan estratégico de comunicaciones de la Secretaría de Cultura, Recreación y Deporte.</v>
      </c>
      <c r="I46" s="1172"/>
      <c r="J46" s="1173"/>
      <c r="K46" s="278">
        <f>+Hoja1!X69</f>
        <v>44090</v>
      </c>
      <c r="L46" s="278">
        <f>+Hoja1!AC69</f>
        <v>44330</v>
      </c>
      <c r="M46" s="402"/>
      <c r="N46" s="445">
        <f>+Hoja1!F69</f>
        <v>110934000</v>
      </c>
      <c r="O46" s="279"/>
      <c r="P46" s="587" t="s">
        <v>107</v>
      </c>
      <c r="Q46" s="588"/>
      <c r="R46" s="589"/>
      <c r="S46" s="93" t="s">
        <v>151</v>
      </c>
      <c r="T46" s="80" t="s">
        <v>58</v>
      </c>
      <c r="U46" s="294">
        <v>1</v>
      </c>
      <c r="V46" s="399">
        <v>1</v>
      </c>
      <c r="W46" s="182"/>
      <c r="X46" s="356">
        <f t="shared" ref="X46:X58" si="0">W46/V46</f>
        <v>0</v>
      </c>
      <c r="Y46" s="42">
        <f t="shared" ref="Y46:Y58" si="1">X46</f>
        <v>0</v>
      </c>
      <c r="Z46" s="46"/>
      <c r="AA46" s="182"/>
      <c r="AB46" s="182"/>
      <c r="AC46" s="356" t="e">
        <f t="shared" ref="AC46:AC58" si="2">AB46/AA46</f>
        <v>#DIV/0!</v>
      </c>
      <c r="AD46" s="42" t="e">
        <f t="shared" ref="AD46:AD58" si="3">AC46</f>
        <v>#DIV/0!</v>
      </c>
      <c r="AE46" s="182"/>
      <c r="AF46" s="182"/>
      <c r="AG46" s="356" t="e">
        <f t="shared" ref="AG46:AG58" si="4">AF46/AE46</f>
        <v>#DIV/0!</v>
      </c>
      <c r="AH46" s="42" t="e">
        <f t="shared" ref="AH46:AH58" si="5">AG46</f>
        <v>#DIV/0!</v>
      </c>
      <c r="AI46" s="182"/>
      <c r="AJ46" s="182"/>
      <c r="AK46" s="356" t="e">
        <f t="shared" ref="AK46:AK58" si="6">AJ46/AI46</f>
        <v>#DIV/0!</v>
      </c>
      <c r="AL46" s="42" t="e">
        <f t="shared" ref="AL46:AL58" si="7">AK46</f>
        <v>#DIV/0!</v>
      </c>
      <c r="AM46" s="364">
        <f t="shared" ref="AM46:AM58" si="8">+V46</f>
        <v>1</v>
      </c>
      <c r="AN46" s="182"/>
      <c r="AO46" s="356">
        <f t="shared" ref="AO46:AO58" si="9">AN46/AM46</f>
        <v>0</v>
      </c>
      <c r="AP46" s="42">
        <f t="shared" ref="AP46:AP58" si="10">AO46</f>
        <v>0</v>
      </c>
    </row>
    <row r="47" spans="1:42" s="49" customFormat="1" ht="215.25" customHeight="1" x14ac:dyDescent="0.25">
      <c r="A47" s="72" t="s">
        <v>319</v>
      </c>
      <c r="B47" s="1089" t="s">
        <v>84</v>
      </c>
      <c r="C47" s="1090"/>
      <c r="D47" s="218" t="str">
        <f>+Hoja1!D70</f>
        <v>Encuentros académicos para la formación de agentes artísticos, culturales y deportivos</v>
      </c>
      <c r="E47" s="219" t="s">
        <v>488</v>
      </c>
      <c r="F47" s="1082" t="str">
        <f>+Hoja1!C70</f>
        <v>Atender 2.800 agentes del sector  en procesos de formación y cualificación.</v>
      </c>
      <c r="G47" s="1083"/>
      <c r="H47" s="1171" t="str">
        <f>+Hoja1!H70</f>
        <v>Apoyar a la Dirección de Arte, Cultura y Patrimonio en la organización y realización de eventos pedagógicos, participativos y de circulación relacionados con el arte, la cultura y el patrimonio</v>
      </c>
      <c r="I47" s="1172"/>
      <c r="J47" s="1173"/>
      <c r="K47" s="278">
        <f>+Hoja1!X70</f>
        <v>43889</v>
      </c>
      <c r="L47" s="278">
        <f>+Hoja1!AC70</f>
        <v>44039</v>
      </c>
      <c r="M47" s="402"/>
      <c r="N47" s="445">
        <f>+Hoja1!F70</f>
        <v>362335000</v>
      </c>
      <c r="O47" s="279"/>
      <c r="P47" s="587" t="s">
        <v>107</v>
      </c>
      <c r="Q47" s="588"/>
      <c r="R47" s="589"/>
      <c r="S47" s="93" t="s">
        <v>151</v>
      </c>
      <c r="T47" s="80" t="s">
        <v>58</v>
      </c>
      <c r="U47" s="294">
        <v>1</v>
      </c>
      <c r="V47" s="399">
        <v>1</v>
      </c>
      <c r="W47" s="182"/>
      <c r="X47" s="356">
        <f t="shared" si="0"/>
        <v>0</v>
      </c>
      <c r="Y47" s="42">
        <f t="shared" si="1"/>
        <v>0</v>
      </c>
      <c r="Z47" s="46"/>
      <c r="AA47" s="182"/>
      <c r="AB47" s="182"/>
      <c r="AC47" s="356" t="e">
        <f t="shared" si="2"/>
        <v>#DIV/0!</v>
      </c>
      <c r="AD47" s="42" t="e">
        <f t="shared" si="3"/>
        <v>#DIV/0!</v>
      </c>
      <c r="AE47" s="182"/>
      <c r="AF47" s="182"/>
      <c r="AG47" s="356" t="e">
        <f t="shared" si="4"/>
        <v>#DIV/0!</v>
      </c>
      <c r="AH47" s="42" t="e">
        <f t="shared" si="5"/>
        <v>#DIV/0!</v>
      </c>
      <c r="AI47" s="182"/>
      <c r="AJ47" s="182"/>
      <c r="AK47" s="356" t="e">
        <f t="shared" si="6"/>
        <v>#DIV/0!</v>
      </c>
      <c r="AL47" s="42" t="e">
        <f t="shared" si="7"/>
        <v>#DIV/0!</v>
      </c>
      <c r="AM47" s="364">
        <f t="shared" si="8"/>
        <v>1</v>
      </c>
      <c r="AN47" s="182"/>
      <c r="AO47" s="356">
        <f t="shared" si="9"/>
        <v>0</v>
      </c>
      <c r="AP47" s="42">
        <f t="shared" si="10"/>
        <v>0</v>
      </c>
    </row>
    <row r="48" spans="1:42" s="49" customFormat="1" ht="215.25" customHeight="1" x14ac:dyDescent="0.25">
      <c r="A48" s="72" t="s">
        <v>319</v>
      </c>
      <c r="B48" s="1089" t="s">
        <v>84</v>
      </c>
      <c r="C48" s="1090"/>
      <c r="D48" s="218" t="str">
        <f>+Hoja1!D71</f>
        <v>Encuentros académicos para la formación de agentes artísticos, culturales y deportivos</v>
      </c>
      <c r="E48" s="219" t="s">
        <v>488</v>
      </c>
      <c r="F48" s="1082" t="str">
        <f>+Hoja1!C71</f>
        <v>Atender 2.800 agentes del sector  en procesos de formación y cualificación.</v>
      </c>
      <c r="G48" s="1083"/>
      <c r="H48" s="1171" t="str">
        <f>+Hoja1!H71</f>
        <v>APOYAR LA ACTUALIZACIÓN DE CURSOS, CONTENIDOS, HERRAMIENTAS PEDAGOGICAS Y METODOLOGIAS DE LA PLATAFORMA DE FORMACIÓN MOODLE formacion@scrd.gov.co</v>
      </c>
      <c r="I48" s="1172"/>
      <c r="J48" s="1173"/>
      <c r="K48" s="278">
        <f>+Hoja1!X71</f>
        <v>44029</v>
      </c>
      <c r="L48" s="278">
        <f>+Hoja1!AC71</f>
        <v>44209</v>
      </c>
      <c r="M48" s="402"/>
      <c r="N48" s="445">
        <f>+Hoja1!F71</f>
        <v>37290000</v>
      </c>
      <c r="O48" s="279"/>
      <c r="P48" s="587" t="s">
        <v>107</v>
      </c>
      <c r="Q48" s="588"/>
      <c r="R48" s="589"/>
      <c r="S48" s="93" t="s">
        <v>151</v>
      </c>
      <c r="T48" s="80" t="s">
        <v>58</v>
      </c>
      <c r="U48" s="294">
        <v>1</v>
      </c>
      <c r="V48" s="399">
        <v>1</v>
      </c>
      <c r="W48" s="182"/>
      <c r="X48" s="356">
        <f t="shared" si="0"/>
        <v>0</v>
      </c>
      <c r="Y48" s="42">
        <f t="shared" si="1"/>
        <v>0</v>
      </c>
      <c r="Z48" s="46"/>
      <c r="AA48" s="182"/>
      <c r="AB48" s="182"/>
      <c r="AC48" s="356" t="e">
        <f t="shared" si="2"/>
        <v>#DIV/0!</v>
      </c>
      <c r="AD48" s="42" t="e">
        <f t="shared" si="3"/>
        <v>#DIV/0!</v>
      </c>
      <c r="AE48" s="182"/>
      <c r="AF48" s="182"/>
      <c r="AG48" s="356" t="e">
        <f t="shared" si="4"/>
        <v>#DIV/0!</v>
      </c>
      <c r="AH48" s="42" t="e">
        <f t="shared" si="5"/>
        <v>#DIV/0!</v>
      </c>
      <c r="AI48" s="182"/>
      <c r="AJ48" s="182"/>
      <c r="AK48" s="356" t="e">
        <f t="shared" si="6"/>
        <v>#DIV/0!</v>
      </c>
      <c r="AL48" s="42" t="e">
        <f t="shared" si="7"/>
        <v>#DIV/0!</v>
      </c>
      <c r="AM48" s="364">
        <f t="shared" si="8"/>
        <v>1</v>
      </c>
      <c r="AN48" s="182"/>
      <c r="AO48" s="356">
        <f t="shared" si="9"/>
        <v>0</v>
      </c>
      <c r="AP48" s="42">
        <f t="shared" si="10"/>
        <v>0</v>
      </c>
    </row>
    <row r="49" spans="1:42" s="49" customFormat="1" ht="215.25" customHeight="1" x14ac:dyDescent="0.25">
      <c r="A49" s="72" t="s">
        <v>319</v>
      </c>
      <c r="B49" s="1089" t="s">
        <v>84</v>
      </c>
      <c r="C49" s="1090"/>
      <c r="D49" s="218" t="str">
        <f>+Hoja1!D72</f>
        <v>Encuentros académicos para la formación de agentes artísticos, culturales y deportivos</v>
      </c>
      <c r="E49" s="219" t="s">
        <v>488</v>
      </c>
      <c r="F49" s="1082" t="str">
        <f>+Hoja1!C72</f>
        <v>Atender 2.800 agentes del sector  en procesos de formación y cualificación.</v>
      </c>
      <c r="G49" s="1083"/>
      <c r="H49" s="1171" t="str">
        <f>+Hoja1!H72</f>
        <v>APOYO EN LA ADMINISTRACIÓN Y SOPORTE DE LA PLATAFORMA DE FORMACIÓN MOODLE formacion@scrd.gov.co</v>
      </c>
      <c r="I49" s="1172"/>
      <c r="J49" s="1173"/>
      <c r="K49" s="278">
        <f>+Hoja1!X72</f>
        <v>43857</v>
      </c>
      <c r="L49" s="278">
        <f>+Hoja1!AC72</f>
        <v>44187</v>
      </c>
      <c r="M49" s="402"/>
      <c r="N49" s="445">
        <f>+Hoja1!F72</f>
        <v>45943000</v>
      </c>
      <c r="O49" s="279"/>
      <c r="P49" s="587" t="s">
        <v>107</v>
      </c>
      <c r="Q49" s="588"/>
      <c r="R49" s="589"/>
      <c r="S49" s="93" t="s">
        <v>151</v>
      </c>
      <c r="T49" s="80" t="s">
        <v>58</v>
      </c>
      <c r="U49" s="294">
        <v>1</v>
      </c>
      <c r="V49" s="399">
        <v>1</v>
      </c>
      <c r="W49" s="182"/>
      <c r="X49" s="356">
        <f t="shared" si="0"/>
        <v>0</v>
      </c>
      <c r="Y49" s="42">
        <f t="shared" si="1"/>
        <v>0</v>
      </c>
      <c r="Z49" s="46"/>
      <c r="AA49" s="182"/>
      <c r="AB49" s="182"/>
      <c r="AC49" s="356" t="e">
        <f t="shared" si="2"/>
        <v>#DIV/0!</v>
      </c>
      <c r="AD49" s="42" t="e">
        <f t="shared" si="3"/>
        <v>#DIV/0!</v>
      </c>
      <c r="AE49" s="182"/>
      <c r="AF49" s="182"/>
      <c r="AG49" s="356" t="e">
        <f t="shared" si="4"/>
        <v>#DIV/0!</v>
      </c>
      <c r="AH49" s="42" t="e">
        <f t="shared" si="5"/>
        <v>#DIV/0!</v>
      </c>
      <c r="AI49" s="182"/>
      <c r="AJ49" s="182"/>
      <c r="AK49" s="356" t="e">
        <f t="shared" si="6"/>
        <v>#DIV/0!</v>
      </c>
      <c r="AL49" s="42" t="e">
        <f t="shared" si="7"/>
        <v>#DIV/0!</v>
      </c>
      <c r="AM49" s="364">
        <f t="shared" si="8"/>
        <v>1</v>
      </c>
      <c r="AN49" s="182"/>
      <c r="AO49" s="356">
        <f t="shared" si="9"/>
        <v>0</v>
      </c>
      <c r="AP49" s="42">
        <f t="shared" si="10"/>
        <v>0</v>
      </c>
    </row>
    <row r="50" spans="1:42" s="49" customFormat="1" ht="215.25" customHeight="1" x14ac:dyDescent="0.25">
      <c r="A50" s="72" t="s">
        <v>319</v>
      </c>
      <c r="B50" s="1175" t="s">
        <v>84</v>
      </c>
      <c r="C50" s="1176"/>
      <c r="D50" s="218" t="str">
        <f>+Hoja1!D308</f>
        <v>Profesionalización de agentes artísticos y deportivos</v>
      </c>
      <c r="E50" s="280" t="s">
        <v>482</v>
      </c>
      <c r="F50" s="1084" t="str">
        <f>+Hoja1!C308</f>
        <v>Apoyar 45 agentes del sector en procesos profesionalización</v>
      </c>
      <c r="G50" s="1085"/>
      <c r="H50" s="1171" t="str">
        <f>+Hoja1!H308</f>
        <v>JURADOS BECA PROFESIONALIZACIÓN</v>
      </c>
      <c r="I50" s="1172"/>
      <c r="J50" s="1177"/>
      <c r="K50" s="278">
        <f>+Hoja1!X308</f>
        <v>43980</v>
      </c>
      <c r="L50" s="278">
        <f>+Hoja1!AC308</f>
        <v>44310</v>
      </c>
      <c r="M50" s="402"/>
      <c r="N50" s="445">
        <f>+Hoja1!F308</f>
        <v>12000000</v>
      </c>
      <c r="O50" s="279"/>
      <c r="P50" s="587" t="s">
        <v>107</v>
      </c>
      <c r="Q50" s="588"/>
      <c r="R50" s="589"/>
      <c r="S50" s="93" t="s">
        <v>151</v>
      </c>
      <c r="T50" s="80" t="s">
        <v>58</v>
      </c>
      <c r="U50" s="294">
        <v>1</v>
      </c>
      <c r="V50" s="399">
        <v>1</v>
      </c>
      <c r="W50" s="182"/>
      <c r="X50" s="356">
        <f t="shared" si="0"/>
        <v>0</v>
      </c>
      <c r="Y50" s="42">
        <f t="shared" si="1"/>
        <v>0</v>
      </c>
      <c r="Z50" s="46"/>
      <c r="AA50" s="182"/>
      <c r="AB50" s="182"/>
      <c r="AC50" s="356" t="e">
        <f t="shared" si="2"/>
        <v>#DIV/0!</v>
      </c>
      <c r="AD50" s="42" t="e">
        <f t="shared" si="3"/>
        <v>#DIV/0!</v>
      </c>
      <c r="AE50" s="182"/>
      <c r="AF50" s="182"/>
      <c r="AG50" s="356" t="e">
        <f t="shared" si="4"/>
        <v>#DIV/0!</v>
      </c>
      <c r="AH50" s="42" t="e">
        <f t="shared" si="5"/>
        <v>#DIV/0!</v>
      </c>
      <c r="AI50" s="182"/>
      <c r="AJ50" s="182"/>
      <c r="AK50" s="356" t="e">
        <f t="shared" si="6"/>
        <v>#DIV/0!</v>
      </c>
      <c r="AL50" s="42" t="e">
        <f t="shared" si="7"/>
        <v>#DIV/0!</v>
      </c>
      <c r="AM50" s="364">
        <f t="shared" si="8"/>
        <v>1</v>
      </c>
      <c r="AN50" s="182"/>
      <c r="AO50" s="356">
        <f t="shared" si="9"/>
        <v>0</v>
      </c>
      <c r="AP50" s="42">
        <f t="shared" si="10"/>
        <v>0</v>
      </c>
    </row>
    <row r="51" spans="1:42" s="49" customFormat="1" ht="215.25" customHeight="1" x14ac:dyDescent="0.25">
      <c r="A51" s="72" t="s">
        <v>319</v>
      </c>
      <c r="B51" s="1175" t="s">
        <v>84</v>
      </c>
      <c r="C51" s="1176"/>
      <c r="D51" s="218" t="str">
        <f>+Hoja1!D309</f>
        <v>Profesionalización de agentes artísticos y deportivos</v>
      </c>
      <c r="E51" s="280" t="s">
        <v>482</v>
      </c>
      <c r="F51" s="1084" t="str">
        <f>+Hoja1!C309</f>
        <v>Apoyar 45 agentes del sector en procesos profesionalización</v>
      </c>
      <c r="G51" s="1085"/>
      <c r="H51" s="1171" t="str">
        <f>+Hoja1!H309</f>
        <v>GANADORES BECA PROFESIONALIZACIÓN 2020</v>
      </c>
      <c r="I51" s="1172"/>
      <c r="J51" s="1177"/>
      <c r="K51" s="278">
        <f>+Hoja1!X309</f>
        <v>43980</v>
      </c>
      <c r="L51" s="278">
        <f>+Hoja1!AC309</f>
        <v>44310</v>
      </c>
      <c r="M51" s="402"/>
      <c r="N51" s="445">
        <f>+Hoja1!F309</f>
        <v>148608000</v>
      </c>
      <c r="O51" s="279"/>
      <c r="P51" s="587" t="s">
        <v>107</v>
      </c>
      <c r="Q51" s="588"/>
      <c r="R51" s="589"/>
      <c r="S51" s="93" t="s">
        <v>151</v>
      </c>
      <c r="T51" s="80" t="s">
        <v>58</v>
      </c>
      <c r="U51" s="294">
        <v>1</v>
      </c>
      <c r="V51" s="399">
        <v>1</v>
      </c>
      <c r="W51" s="182"/>
      <c r="X51" s="356">
        <f t="shared" si="0"/>
        <v>0</v>
      </c>
      <c r="Y51" s="42">
        <f t="shared" si="1"/>
        <v>0</v>
      </c>
      <c r="Z51" s="46"/>
      <c r="AA51" s="182"/>
      <c r="AB51" s="182"/>
      <c r="AC51" s="356" t="e">
        <f t="shared" si="2"/>
        <v>#DIV/0!</v>
      </c>
      <c r="AD51" s="42" t="e">
        <f t="shared" si="3"/>
        <v>#DIV/0!</v>
      </c>
      <c r="AE51" s="182"/>
      <c r="AF51" s="182"/>
      <c r="AG51" s="356" t="e">
        <f t="shared" si="4"/>
        <v>#DIV/0!</v>
      </c>
      <c r="AH51" s="42" t="e">
        <f t="shared" si="5"/>
        <v>#DIV/0!</v>
      </c>
      <c r="AI51" s="182"/>
      <c r="AJ51" s="182"/>
      <c r="AK51" s="356" t="e">
        <f t="shared" si="6"/>
        <v>#DIV/0!</v>
      </c>
      <c r="AL51" s="42" t="e">
        <f t="shared" si="7"/>
        <v>#DIV/0!</v>
      </c>
      <c r="AM51" s="364">
        <f t="shared" si="8"/>
        <v>1</v>
      </c>
      <c r="AN51" s="182"/>
      <c r="AO51" s="356">
        <f t="shared" si="9"/>
        <v>0</v>
      </c>
      <c r="AP51" s="42">
        <f t="shared" si="10"/>
        <v>0</v>
      </c>
    </row>
    <row r="52" spans="1:42" s="49" customFormat="1" ht="294.75" customHeight="1" x14ac:dyDescent="0.25">
      <c r="A52" s="72" t="s">
        <v>319</v>
      </c>
      <c r="B52" s="1175" t="s">
        <v>84</v>
      </c>
      <c r="C52" s="1176"/>
      <c r="D52" s="218" t="str">
        <f>+Hoja1!D374</f>
        <v>Sistema distrital de formación artística y cultural</v>
      </c>
      <c r="E52" s="280" t="s">
        <v>482</v>
      </c>
      <c r="F52" s="1084" t="str">
        <f>+Hoja1!C374</f>
        <v>Implementar 1 sistema Distrital de Formación Artística y Cultural – SIDFAC</v>
      </c>
      <c r="G52" s="1085"/>
      <c r="H52" s="1171" t="str">
        <f>+Hoja1!H374</f>
        <v>APOYAR A LA SACP EN LA IMPLEMENTACIÓN DE ESTRATEGIAS PARA EL FORTALECIMIENTO DEL SISTEMA DISTRITAL DE FORMACIÓN ARTÍSTICA Y CULTURAL</v>
      </c>
      <c r="I52" s="1172"/>
      <c r="J52" s="1177"/>
      <c r="K52" s="278">
        <f>+Hoja1!X374</f>
        <v>43879</v>
      </c>
      <c r="L52" s="278">
        <f>+Hoja1!AC374</f>
        <v>44209</v>
      </c>
      <c r="M52" s="402"/>
      <c r="N52" s="445">
        <f>+Hoja1!F374</f>
        <v>105709000</v>
      </c>
      <c r="O52" s="279"/>
      <c r="P52" s="587" t="s">
        <v>107</v>
      </c>
      <c r="Q52" s="588"/>
      <c r="R52" s="589"/>
      <c r="S52" s="93" t="s">
        <v>151</v>
      </c>
      <c r="T52" s="80" t="s">
        <v>58</v>
      </c>
      <c r="U52" s="294">
        <v>1</v>
      </c>
      <c r="V52" s="399">
        <v>1</v>
      </c>
      <c r="W52" s="182"/>
      <c r="X52" s="356">
        <f t="shared" si="0"/>
        <v>0</v>
      </c>
      <c r="Y52" s="42">
        <f t="shared" si="1"/>
        <v>0</v>
      </c>
      <c r="Z52" s="46"/>
      <c r="AA52" s="182"/>
      <c r="AB52" s="182"/>
      <c r="AC52" s="356" t="e">
        <f t="shared" si="2"/>
        <v>#DIV/0!</v>
      </c>
      <c r="AD52" s="42" t="e">
        <f t="shared" si="3"/>
        <v>#DIV/0!</v>
      </c>
      <c r="AE52" s="182"/>
      <c r="AF52" s="182"/>
      <c r="AG52" s="356" t="e">
        <f t="shared" si="4"/>
        <v>#DIV/0!</v>
      </c>
      <c r="AH52" s="42" t="e">
        <f t="shared" si="5"/>
        <v>#DIV/0!</v>
      </c>
      <c r="AI52" s="182"/>
      <c r="AJ52" s="182"/>
      <c r="AK52" s="356" t="e">
        <f t="shared" si="6"/>
        <v>#DIV/0!</v>
      </c>
      <c r="AL52" s="42" t="e">
        <f t="shared" si="7"/>
        <v>#DIV/0!</v>
      </c>
      <c r="AM52" s="364">
        <f t="shared" si="8"/>
        <v>1</v>
      </c>
      <c r="AN52" s="182"/>
      <c r="AO52" s="356">
        <f t="shared" si="9"/>
        <v>0</v>
      </c>
      <c r="AP52" s="42">
        <f t="shared" si="10"/>
        <v>0</v>
      </c>
    </row>
    <row r="53" spans="1:42" s="49" customFormat="1" ht="215.25" customHeight="1" x14ac:dyDescent="0.25">
      <c r="A53" s="72" t="s">
        <v>319</v>
      </c>
      <c r="B53" s="1175" t="s">
        <v>84</v>
      </c>
      <c r="C53" s="1176"/>
      <c r="D53" s="218" t="str">
        <f>+Hoja1!D375</f>
        <v>Sistema distrital de formación artística y cultural</v>
      </c>
      <c r="E53" s="280" t="s">
        <v>482</v>
      </c>
      <c r="F53" s="1084" t="str">
        <f>+Hoja1!C375</f>
        <v>Implementar 1 sistema Distrital de Formación Artística y Cultural – SIDFAC</v>
      </c>
      <c r="G53" s="1085"/>
      <c r="H53" s="1171" t="str">
        <f>+Hoja1!H375</f>
        <v>Acompañamiento y seguimiento a las íneaas estratégicas del SIDFAC y las alianzas sectoriales e intersectoriales.</v>
      </c>
      <c r="I53" s="1172"/>
      <c r="J53" s="1177"/>
      <c r="K53" s="278">
        <f>+Hoja1!X375</f>
        <v>43857</v>
      </c>
      <c r="L53" s="278">
        <f>+Hoja1!AC375</f>
        <v>44187</v>
      </c>
      <c r="M53" s="403"/>
      <c r="N53" s="445">
        <f>+Hoja1!F375</f>
        <v>75606000</v>
      </c>
      <c r="O53" s="279"/>
      <c r="P53" s="587" t="s">
        <v>107</v>
      </c>
      <c r="Q53" s="588"/>
      <c r="R53" s="589"/>
      <c r="S53" s="93" t="s">
        <v>151</v>
      </c>
      <c r="T53" s="80" t="s">
        <v>58</v>
      </c>
      <c r="U53" s="294">
        <v>1</v>
      </c>
      <c r="V53" s="399">
        <v>1</v>
      </c>
      <c r="W53" s="182"/>
      <c r="X53" s="356">
        <f t="shared" si="0"/>
        <v>0</v>
      </c>
      <c r="Y53" s="42">
        <f t="shared" si="1"/>
        <v>0</v>
      </c>
      <c r="Z53" s="46"/>
      <c r="AA53" s="182"/>
      <c r="AB53" s="182"/>
      <c r="AC53" s="356" t="e">
        <f t="shared" si="2"/>
        <v>#DIV/0!</v>
      </c>
      <c r="AD53" s="42" t="e">
        <f t="shared" si="3"/>
        <v>#DIV/0!</v>
      </c>
      <c r="AE53" s="182"/>
      <c r="AF53" s="182"/>
      <c r="AG53" s="356" t="e">
        <f t="shared" si="4"/>
        <v>#DIV/0!</v>
      </c>
      <c r="AH53" s="42" t="e">
        <f t="shared" si="5"/>
        <v>#DIV/0!</v>
      </c>
      <c r="AI53" s="182"/>
      <c r="AJ53" s="182"/>
      <c r="AK53" s="356" t="e">
        <f t="shared" si="6"/>
        <v>#DIV/0!</v>
      </c>
      <c r="AL53" s="42" t="e">
        <f t="shared" si="7"/>
        <v>#DIV/0!</v>
      </c>
      <c r="AM53" s="364">
        <f t="shared" si="8"/>
        <v>1</v>
      </c>
      <c r="AN53" s="182"/>
      <c r="AO53" s="356">
        <f t="shared" si="9"/>
        <v>0</v>
      </c>
      <c r="AP53" s="42">
        <f t="shared" si="10"/>
        <v>0</v>
      </c>
    </row>
    <row r="54" spans="1:42" s="49" customFormat="1" ht="332.25" customHeight="1" x14ac:dyDescent="0.25">
      <c r="A54" s="72" t="s">
        <v>451</v>
      </c>
      <c r="B54" s="796" t="s">
        <v>1108</v>
      </c>
      <c r="C54" s="797"/>
      <c r="D54" s="186" t="s">
        <v>91</v>
      </c>
      <c r="E54" s="103"/>
      <c r="F54" s="1082" t="s">
        <v>1143</v>
      </c>
      <c r="G54" s="1083"/>
      <c r="H54" s="1074" t="s">
        <v>1143</v>
      </c>
      <c r="I54" s="1075"/>
      <c r="J54" s="1076"/>
      <c r="K54" s="284"/>
      <c r="L54" s="284"/>
      <c r="M54" s="186"/>
      <c r="N54" s="428" t="s">
        <v>1120</v>
      </c>
      <c r="O54" s="428"/>
      <c r="P54" s="803" t="s">
        <v>1145</v>
      </c>
      <c r="Q54" s="804" t="s">
        <v>1145</v>
      </c>
      <c r="R54" s="805" t="s">
        <v>1145</v>
      </c>
      <c r="S54" s="93" t="s">
        <v>149</v>
      </c>
      <c r="T54" s="80" t="s">
        <v>58</v>
      </c>
      <c r="U54" s="294">
        <v>1</v>
      </c>
      <c r="V54" s="399">
        <v>1</v>
      </c>
      <c r="W54" s="182"/>
      <c r="X54" s="356">
        <f t="shared" si="0"/>
        <v>0</v>
      </c>
      <c r="Y54" s="42">
        <f t="shared" si="1"/>
        <v>0</v>
      </c>
      <c r="Z54" s="46"/>
      <c r="AA54" s="182"/>
      <c r="AB54" s="182"/>
      <c r="AC54" s="356" t="e">
        <f t="shared" si="2"/>
        <v>#DIV/0!</v>
      </c>
      <c r="AD54" s="42" t="e">
        <f t="shared" si="3"/>
        <v>#DIV/0!</v>
      </c>
      <c r="AE54" s="182"/>
      <c r="AF54" s="182"/>
      <c r="AG54" s="356" t="e">
        <f t="shared" si="4"/>
        <v>#DIV/0!</v>
      </c>
      <c r="AH54" s="42" t="e">
        <f t="shared" si="5"/>
        <v>#DIV/0!</v>
      </c>
      <c r="AI54" s="182"/>
      <c r="AJ54" s="182"/>
      <c r="AK54" s="356" t="e">
        <f t="shared" si="6"/>
        <v>#DIV/0!</v>
      </c>
      <c r="AL54" s="42" t="e">
        <f t="shared" si="7"/>
        <v>#DIV/0!</v>
      </c>
      <c r="AM54" s="364">
        <f t="shared" si="8"/>
        <v>1</v>
      </c>
      <c r="AN54" s="182"/>
      <c r="AO54" s="356">
        <f t="shared" si="9"/>
        <v>0</v>
      </c>
      <c r="AP54" s="42">
        <f t="shared" si="10"/>
        <v>0</v>
      </c>
    </row>
    <row r="55" spans="1:42" s="49" customFormat="1" ht="332.25" customHeight="1" x14ac:dyDescent="0.25">
      <c r="A55" s="72" t="s">
        <v>451</v>
      </c>
      <c r="B55" s="796" t="s">
        <v>1146</v>
      </c>
      <c r="C55" s="797"/>
      <c r="D55" s="186" t="s">
        <v>91</v>
      </c>
      <c r="E55" s="103"/>
      <c r="F55" s="414"/>
      <c r="G55" s="415"/>
      <c r="H55" s="1074" t="s">
        <v>690</v>
      </c>
      <c r="I55" s="1075"/>
      <c r="J55" s="1076"/>
      <c r="K55" s="284"/>
      <c r="L55" s="284"/>
      <c r="M55" s="186"/>
      <c r="N55" s="428" t="s">
        <v>1120</v>
      </c>
      <c r="O55" s="428"/>
      <c r="P55" s="803" t="s">
        <v>691</v>
      </c>
      <c r="Q55" s="804"/>
      <c r="R55" s="805"/>
      <c r="S55" s="93" t="s">
        <v>149</v>
      </c>
      <c r="T55" s="80" t="s">
        <v>58</v>
      </c>
      <c r="U55" s="294">
        <v>1</v>
      </c>
      <c r="V55" s="399">
        <v>1</v>
      </c>
      <c r="W55" s="182"/>
      <c r="X55" s="356">
        <f t="shared" si="0"/>
        <v>0</v>
      </c>
      <c r="Y55" s="42">
        <f t="shared" si="1"/>
        <v>0</v>
      </c>
      <c r="Z55" s="46"/>
      <c r="AA55" s="182"/>
      <c r="AB55" s="182"/>
      <c r="AC55" s="356" t="e">
        <f t="shared" si="2"/>
        <v>#DIV/0!</v>
      </c>
      <c r="AD55" s="42" t="e">
        <f t="shared" si="3"/>
        <v>#DIV/0!</v>
      </c>
      <c r="AE55" s="182"/>
      <c r="AF55" s="182"/>
      <c r="AG55" s="356" t="e">
        <f t="shared" si="4"/>
        <v>#DIV/0!</v>
      </c>
      <c r="AH55" s="42" t="e">
        <f t="shared" si="5"/>
        <v>#DIV/0!</v>
      </c>
      <c r="AI55" s="182"/>
      <c r="AJ55" s="182"/>
      <c r="AK55" s="356" t="e">
        <f t="shared" si="6"/>
        <v>#DIV/0!</v>
      </c>
      <c r="AL55" s="42" t="e">
        <f t="shared" si="7"/>
        <v>#DIV/0!</v>
      </c>
      <c r="AM55" s="364">
        <f t="shared" si="8"/>
        <v>1</v>
      </c>
      <c r="AN55" s="182"/>
      <c r="AO55" s="356">
        <f t="shared" si="9"/>
        <v>0</v>
      </c>
      <c r="AP55" s="42">
        <f t="shared" si="10"/>
        <v>0</v>
      </c>
    </row>
    <row r="56" spans="1:42" ht="381.75" customHeight="1" x14ac:dyDescent="0.25">
      <c r="A56" s="72" t="s">
        <v>451</v>
      </c>
      <c r="B56" s="1011" t="s">
        <v>681</v>
      </c>
      <c r="C56" s="1013"/>
      <c r="D56" s="186" t="s">
        <v>91</v>
      </c>
      <c r="E56" s="276" t="s">
        <v>450</v>
      </c>
      <c r="F56" s="1084" t="s">
        <v>449</v>
      </c>
      <c r="G56" s="1085"/>
      <c r="H56" s="1086" t="s">
        <v>682</v>
      </c>
      <c r="I56" s="1087"/>
      <c r="J56" s="1088"/>
      <c r="K56" s="284"/>
      <c r="L56" s="122"/>
      <c r="M56" s="186"/>
      <c r="N56" s="428" t="s">
        <v>1120</v>
      </c>
      <c r="O56" s="428"/>
      <c r="P56" s="803" t="s">
        <v>1147</v>
      </c>
      <c r="Q56" s="804" t="s">
        <v>1147</v>
      </c>
      <c r="R56" s="805" t="s">
        <v>1147</v>
      </c>
      <c r="S56" s="93" t="s">
        <v>149</v>
      </c>
      <c r="T56" s="80" t="s">
        <v>58</v>
      </c>
      <c r="U56" s="294">
        <v>1</v>
      </c>
      <c r="V56" s="399">
        <v>1</v>
      </c>
      <c r="W56" s="182"/>
      <c r="X56" s="356">
        <f t="shared" si="0"/>
        <v>0</v>
      </c>
      <c r="Y56" s="42">
        <f t="shared" si="1"/>
        <v>0</v>
      </c>
      <c r="AA56" s="182"/>
      <c r="AB56" s="182"/>
      <c r="AC56" s="356" t="e">
        <f t="shared" si="2"/>
        <v>#DIV/0!</v>
      </c>
      <c r="AD56" s="42" t="e">
        <f t="shared" si="3"/>
        <v>#DIV/0!</v>
      </c>
      <c r="AE56" s="182"/>
      <c r="AF56" s="182"/>
      <c r="AG56" s="356" t="e">
        <f t="shared" si="4"/>
        <v>#DIV/0!</v>
      </c>
      <c r="AH56" s="42" t="e">
        <f t="shared" si="5"/>
        <v>#DIV/0!</v>
      </c>
      <c r="AI56" s="182"/>
      <c r="AJ56" s="182"/>
      <c r="AK56" s="356" t="e">
        <f t="shared" si="6"/>
        <v>#DIV/0!</v>
      </c>
      <c r="AL56" s="42" t="e">
        <f t="shared" si="7"/>
        <v>#DIV/0!</v>
      </c>
      <c r="AM56" s="364">
        <f t="shared" si="8"/>
        <v>1</v>
      </c>
      <c r="AN56" s="182"/>
      <c r="AO56" s="356">
        <f t="shared" si="9"/>
        <v>0</v>
      </c>
      <c r="AP56" s="42">
        <f t="shared" si="10"/>
        <v>0</v>
      </c>
    </row>
    <row r="57" spans="1:42" ht="381.75" customHeight="1" x14ac:dyDescent="0.25">
      <c r="A57" s="72" t="s">
        <v>451</v>
      </c>
      <c r="B57" s="1011" t="s">
        <v>681</v>
      </c>
      <c r="C57" s="1013"/>
      <c r="D57" s="186" t="s">
        <v>91</v>
      </c>
      <c r="E57" s="276" t="s">
        <v>450</v>
      </c>
      <c r="F57" s="1084" t="s">
        <v>446</v>
      </c>
      <c r="G57" s="1085"/>
      <c r="H57" s="1086" t="s">
        <v>683</v>
      </c>
      <c r="I57" s="1087"/>
      <c r="J57" s="1088"/>
      <c r="K57" s="284"/>
      <c r="L57" s="122"/>
      <c r="M57" s="186"/>
      <c r="N57" s="428" t="s">
        <v>1120</v>
      </c>
      <c r="O57" s="428"/>
      <c r="P57" s="803" t="s">
        <v>684</v>
      </c>
      <c r="Q57" s="804" t="s">
        <v>684</v>
      </c>
      <c r="R57" s="805" t="s">
        <v>684</v>
      </c>
      <c r="S57" s="93" t="s">
        <v>149</v>
      </c>
      <c r="T57" s="80" t="s">
        <v>58</v>
      </c>
      <c r="U57" s="294">
        <v>1</v>
      </c>
      <c r="V57" s="399">
        <v>1</v>
      </c>
      <c r="W57" s="182"/>
      <c r="X57" s="356">
        <f t="shared" si="0"/>
        <v>0</v>
      </c>
      <c r="Y57" s="42">
        <f t="shared" si="1"/>
        <v>0</v>
      </c>
      <c r="AA57" s="182"/>
      <c r="AB57" s="182"/>
      <c r="AC57" s="356" t="e">
        <f t="shared" si="2"/>
        <v>#DIV/0!</v>
      </c>
      <c r="AD57" s="42" t="e">
        <f t="shared" si="3"/>
        <v>#DIV/0!</v>
      </c>
      <c r="AE57" s="182"/>
      <c r="AF57" s="182"/>
      <c r="AG57" s="356" t="e">
        <f t="shared" si="4"/>
        <v>#DIV/0!</v>
      </c>
      <c r="AH57" s="42" t="e">
        <f t="shared" si="5"/>
        <v>#DIV/0!</v>
      </c>
      <c r="AI57" s="182"/>
      <c r="AJ57" s="182"/>
      <c r="AK57" s="356" t="e">
        <f t="shared" si="6"/>
        <v>#DIV/0!</v>
      </c>
      <c r="AL57" s="42" t="e">
        <f t="shared" si="7"/>
        <v>#DIV/0!</v>
      </c>
      <c r="AM57" s="364">
        <f t="shared" si="8"/>
        <v>1</v>
      </c>
      <c r="AN57" s="182"/>
      <c r="AO57" s="356">
        <f t="shared" si="9"/>
        <v>0</v>
      </c>
      <c r="AP57" s="42">
        <f t="shared" si="10"/>
        <v>0</v>
      </c>
    </row>
    <row r="58" spans="1:42" s="49" customFormat="1" ht="296.25" customHeight="1" x14ac:dyDescent="0.25">
      <c r="A58" s="72" t="s">
        <v>451</v>
      </c>
      <c r="B58" s="1198" t="s">
        <v>1152</v>
      </c>
      <c r="C58" s="1010"/>
      <c r="D58" s="297"/>
      <c r="E58" s="298"/>
      <c r="F58" s="1008"/>
      <c r="G58" s="1009"/>
      <c r="H58" s="1008" t="s">
        <v>1153</v>
      </c>
      <c r="I58" s="1009"/>
      <c r="J58" s="1010"/>
      <c r="K58" s="404"/>
      <c r="L58" s="50"/>
      <c r="M58" s="403" t="s">
        <v>1098</v>
      </c>
      <c r="N58" s="69"/>
      <c r="O58" s="68"/>
      <c r="P58" s="587" t="s">
        <v>1123</v>
      </c>
      <c r="Q58" s="588"/>
      <c r="R58" s="589"/>
      <c r="S58" s="299" t="s">
        <v>151</v>
      </c>
      <c r="T58" s="293" t="s">
        <v>110</v>
      </c>
      <c r="U58" s="294">
        <v>1</v>
      </c>
      <c r="V58" s="399">
        <v>1</v>
      </c>
      <c r="W58" s="182"/>
      <c r="X58" s="356">
        <f t="shared" si="0"/>
        <v>0</v>
      </c>
      <c r="Y58" s="42">
        <f t="shared" si="1"/>
        <v>0</v>
      </c>
      <c r="Z58" s="46"/>
      <c r="AA58" s="182"/>
      <c r="AB58" s="182"/>
      <c r="AC58" s="356" t="e">
        <f t="shared" si="2"/>
        <v>#DIV/0!</v>
      </c>
      <c r="AD58" s="42" t="e">
        <f t="shared" si="3"/>
        <v>#DIV/0!</v>
      </c>
      <c r="AE58" s="182"/>
      <c r="AF58" s="182"/>
      <c r="AG58" s="356" t="e">
        <f t="shared" si="4"/>
        <v>#DIV/0!</v>
      </c>
      <c r="AH58" s="42" t="e">
        <f t="shared" si="5"/>
        <v>#DIV/0!</v>
      </c>
      <c r="AI58" s="182"/>
      <c r="AJ58" s="182"/>
      <c r="AK58" s="356" t="e">
        <f t="shared" si="6"/>
        <v>#DIV/0!</v>
      </c>
      <c r="AL58" s="42" t="e">
        <f t="shared" si="7"/>
        <v>#DIV/0!</v>
      </c>
      <c r="AM58" s="364">
        <f t="shared" si="8"/>
        <v>1</v>
      </c>
      <c r="AN58" s="182"/>
      <c r="AO58" s="356">
        <f t="shared" si="9"/>
        <v>0</v>
      </c>
      <c r="AP58" s="42">
        <f t="shared" si="10"/>
        <v>0</v>
      </c>
    </row>
    <row r="59" spans="1:42" s="45" customFormat="1" ht="123.75" customHeight="1" x14ac:dyDescent="0.25">
      <c r="A59" s="21"/>
      <c r="B59" s="21"/>
      <c r="C59" s="21"/>
      <c r="D59" s="21"/>
      <c r="E59" s="21"/>
      <c r="F59" s="21"/>
      <c r="G59" s="21"/>
      <c r="H59" s="21"/>
      <c r="I59" s="21"/>
      <c r="J59" s="21"/>
      <c r="K59" s="21"/>
      <c r="L59" s="21"/>
      <c r="M59" s="21"/>
      <c r="N59" s="21"/>
      <c r="O59" s="12"/>
      <c r="P59" s="22"/>
      <c r="Q59" s="22"/>
      <c r="R59" s="22"/>
      <c r="S59" s="89"/>
      <c r="T59" s="22"/>
      <c r="U59" s="13"/>
      <c r="V59" s="15"/>
      <c r="W59" s="15"/>
      <c r="X59" s="15"/>
      <c r="Y59" s="15"/>
      <c r="Z59" s="15"/>
      <c r="AA59" s="15"/>
      <c r="AB59" s="15"/>
      <c r="AC59" s="15"/>
      <c r="AD59" s="15"/>
      <c r="AE59" s="15"/>
      <c r="AF59" s="15"/>
      <c r="AG59" s="15"/>
      <c r="AH59" s="15"/>
      <c r="AI59" s="15"/>
      <c r="AJ59" s="15"/>
      <c r="AK59" s="15"/>
      <c r="AL59" s="15"/>
      <c r="AM59" s="15"/>
      <c r="AN59" s="15"/>
      <c r="AO59" s="15"/>
      <c r="AP59" s="15"/>
    </row>
    <row r="60" spans="1:42" ht="103.5" customHeight="1" x14ac:dyDescent="0.25">
      <c r="A60" s="671" t="s">
        <v>625</v>
      </c>
      <c r="B60" s="671"/>
      <c r="C60" s="671"/>
      <c r="D60" s="671"/>
      <c r="E60" s="671"/>
      <c r="F60" s="671"/>
      <c r="G60" s="671"/>
      <c r="H60" s="671"/>
      <c r="I60" s="671"/>
      <c r="J60" s="671"/>
      <c r="K60" s="671"/>
      <c r="L60" s="671"/>
      <c r="M60" s="671"/>
      <c r="N60" s="671"/>
      <c r="O60" s="671"/>
      <c r="P60" s="671"/>
      <c r="Q60" s="671"/>
      <c r="R60" s="671"/>
      <c r="S60" s="671"/>
      <c r="T60" s="671"/>
      <c r="U60" s="671"/>
      <c r="V60" s="671"/>
      <c r="W60" s="671"/>
      <c r="X60" s="671"/>
      <c r="Y60" s="671"/>
    </row>
    <row r="61" spans="1:42" s="45" customFormat="1" ht="66" customHeight="1" thickBot="1" x14ac:dyDescent="0.3">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46"/>
      <c r="AA61" s="46"/>
      <c r="AB61" s="46"/>
      <c r="AC61" s="46"/>
      <c r="AD61" s="46"/>
      <c r="AE61" s="46"/>
      <c r="AF61" s="46"/>
      <c r="AG61" s="46"/>
      <c r="AH61" s="46"/>
      <c r="AI61" s="46"/>
      <c r="AJ61" s="46"/>
      <c r="AK61" s="46"/>
      <c r="AL61" s="46"/>
      <c r="AM61" s="46"/>
      <c r="AN61" s="46"/>
      <c r="AO61" s="46"/>
      <c r="AP61" s="46"/>
    </row>
    <row r="62" spans="1:42" ht="87" customHeight="1" thickTop="1" x14ac:dyDescent="0.25">
      <c r="A62" s="851" t="s">
        <v>834</v>
      </c>
      <c r="B62" s="851"/>
      <c r="C62" s="851"/>
      <c r="D62" s="851"/>
      <c r="E62" s="1185" t="s">
        <v>1259</v>
      </c>
      <c r="F62" s="1186"/>
      <c r="G62" s="1186"/>
      <c r="H62" s="1186"/>
      <c r="I62" s="1186"/>
      <c r="J62" s="1187"/>
      <c r="K62" s="1061"/>
      <c r="L62" s="592"/>
      <c r="M62" s="592"/>
      <c r="N62" s="592"/>
      <c r="O62" s="592"/>
      <c r="P62" s="592"/>
      <c r="Q62" s="246"/>
      <c r="R62" s="246"/>
      <c r="S62" s="246"/>
      <c r="T62" s="246"/>
      <c r="U62" s="246"/>
    </row>
    <row r="63" spans="1:42" ht="87" customHeight="1" thickBot="1" x14ac:dyDescent="0.3">
      <c r="A63" s="851"/>
      <c r="B63" s="851"/>
      <c r="C63" s="851"/>
      <c r="D63" s="852"/>
      <c r="E63" s="1158" t="s">
        <v>29</v>
      </c>
      <c r="F63" s="1159"/>
      <c r="G63" s="1160" t="s">
        <v>30</v>
      </c>
      <c r="H63" s="1159"/>
      <c r="I63" s="114" t="s">
        <v>9</v>
      </c>
      <c r="J63" s="115" t="s">
        <v>10</v>
      </c>
      <c r="K63" s="207"/>
      <c r="L63" s="162"/>
      <c r="M63" s="162"/>
      <c r="N63" s="162"/>
      <c r="O63" s="162"/>
      <c r="P63" s="162"/>
      <c r="Q63" s="31"/>
      <c r="R63" s="31"/>
      <c r="S63" s="31"/>
      <c r="T63" s="31"/>
      <c r="U63" s="31"/>
    </row>
    <row r="64" spans="1:42" ht="183" customHeight="1" thickTop="1" x14ac:dyDescent="0.25">
      <c r="A64" s="1195" t="s">
        <v>643</v>
      </c>
      <c r="B64" s="1142"/>
      <c r="C64" s="1142"/>
      <c r="D64" s="1143"/>
      <c r="E64" s="1190">
        <f>+E69+E70+E71</f>
        <v>898425000</v>
      </c>
      <c r="F64" s="960"/>
      <c r="G64" s="1190">
        <f>G72</f>
        <v>0</v>
      </c>
      <c r="H64" s="960"/>
      <c r="I64" s="1192">
        <f>I72</f>
        <v>0</v>
      </c>
      <c r="J64" s="1067">
        <f>+I64</f>
        <v>0</v>
      </c>
      <c r="K64" s="31"/>
      <c r="L64" s="31"/>
      <c r="M64" s="31"/>
      <c r="N64" s="31"/>
      <c r="O64" s="31"/>
      <c r="P64" s="162"/>
      <c r="Q64" s="31"/>
      <c r="R64" s="31"/>
      <c r="S64" s="31"/>
      <c r="T64" s="31"/>
      <c r="U64" s="31"/>
    </row>
    <row r="65" spans="1:53" ht="183" customHeight="1" x14ac:dyDescent="0.25">
      <c r="A65" s="1196"/>
      <c r="B65" s="1144"/>
      <c r="C65" s="1144"/>
      <c r="D65" s="1145"/>
      <c r="E65" s="1037"/>
      <c r="F65" s="962"/>
      <c r="G65" s="1037"/>
      <c r="H65" s="962"/>
      <c r="I65" s="1193"/>
      <c r="J65" s="1068"/>
      <c r="K65" s="31"/>
      <c r="L65" s="31"/>
      <c r="M65" s="31"/>
      <c r="N65" s="31"/>
      <c r="O65" s="31"/>
      <c r="P65" s="162"/>
      <c r="Q65" s="31"/>
      <c r="R65" s="31"/>
      <c r="S65" s="31"/>
      <c r="T65" s="31"/>
      <c r="U65" s="31"/>
    </row>
    <row r="66" spans="1:53" ht="183" customHeight="1" x14ac:dyDescent="0.25">
      <c r="A66" s="1196"/>
      <c r="B66" s="1144"/>
      <c r="C66" s="1144"/>
      <c r="D66" s="1145"/>
      <c r="E66" s="1037"/>
      <c r="F66" s="962"/>
      <c r="G66" s="1037"/>
      <c r="H66" s="962"/>
      <c r="I66" s="1193"/>
      <c r="J66" s="1068"/>
      <c r="K66" s="207"/>
      <c r="L66" s="162"/>
      <c r="M66" s="162"/>
      <c r="N66" s="162"/>
      <c r="O66" s="162"/>
      <c r="P66" s="162"/>
      <c r="Q66" s="586">
        <v>2016</v>
      </c>
      <c r="R66" s="586"/>
      <c r="S66" s="586"/>
      <c r="T66" s="586"/>
      <c r="U66" s="586">
        <v>2017</v>
      </c>
      <c r="V66" s="586"/>
      <c r="W66" s="586"/>
      <c r="X66" s="586"/>
      <c r="Y66" s="586">
        <v>2018</v>
      </c>
      <c r="Z66" s="586"/>
      <c r="AA66" s="586"/>
      <c r="AB66" s="586"/>
      <c r="AC66" s="586">
        <v>2019</v>
      </c>
      <c r="AD66" s="586"/>
      <c r="AE66" s="586"/>
      <c r="AF66" s="586"/>
      <c r="AG66" s="586">
        <v>2020</v>
      </c>
      <c r="AH66" s="586"/>
      <c r="AI66" s="586"/>
      <c r="AJ66" s="586"/>
      <c r="AL66" s="644" t="s">
        <v>1252</v>
      </c>
      <c r="AM66" s="645"/>
      <c r="AN66" s="645"/>
      <c r="AO66" s="645"/>
      <c r="AP66" s="645"/>
      <c r="AQ66" s="645"/>
      <c r="AR66" s="645"/>
      <c r="AS66" s="645"/>
      <c r="AT66" s="645"/>
      <c r="AU66" s="645"/>
      <c r="AV66" s="645"/>
      <c r="AW66" s="645"/>
      <c r="AX66" s="645"/>
      <c r="AY66" s="645"/>
      <c r="AZ66" s="645"/>
      <c r="BA66" s="646"/>
    </row>
    <row r="67" spans="1:53" ht="66" customHeight="1" thickBot="1" x14ac:dyDescent="0.3">
      <c r="A67" s="1197"/>
      <c r="B67" s="1146"/>
      <c r="C67" s="1146"/>
      <c r="D67" s="1147"/>
      <c r="E67" s="1039"/>
      <c r="F67" s="1191"/>
      <c r="G67" s="1039"/>
      <c r="H67" s="1191"/>
      <c r="I67" s="1194"/>
      <c r="J67" s="1069"/>
      <c r="K67" s="208"/>
      <c r="L67" s="209"/>
      <c r="M67" s="209"/>
      <c r="N67" s="209"/>
      <c r="O67" s="209"/>
      <c r="P67" s="209"/>
      <c r="Q67" s="586"/>
      <c r="R67" s="586"/>
      <c r="S67" s="586"/>
      <c r="T67" s="586"/>
      <c r="U67" s="586"/>
      <c r="V67" s="586"/>
      <c r="W67" s="586"/>
      <c r="X67" s="586"/>
      <c r="Y67" s="586"/>
      <c r="Z67" s="586"/>
      <c r="AA67" s="586"/>
      <c r="AB67" s="586"/>
      <c r="AC67" s="586"/>
      <c r="AD67" s="586"/>
      <c r="AE67" s="586"/>
      <c r="AF67" s="586"/>
      <c r="AG67" s="586"/>
      <c r="AH67" s="586"/>
      <c r="AI67" s="586"/>
      <c r="AJ67" s="586"/>
      <c r="AL67" s="590" t="s">
        <v>1253</v>
      </c>
      <c r="AM67" s="590"/>
      <c r="AN67" s="590"/>
      <c r="AO67" s="590"/>
      <c r="AP67" s="590" t="s">
        <v>1254</v>
      </c>
      <c r="AQ67" s="590"/>
      <c r="AR67" s="590"/>
      <c r="AS67" s="590"/>
      <c r="AT67" s="590" t="s">
        <v>1255</v>
      </c>
      <c r="AU67" s="590"/>
      <c r="AV67" s="590"/>
      <c r="AW67" s="590"/>
      <c r="AX67" s="590" t="s">
        <v>1256</v>
      </c>
      <c r="AY67" s="590"/>
      <c r="AZ67" s="590"/>
      <c r="BA67" s="590"/>
    </row>
    <row r="68" spans="1:53" ht="124.5" customHeight="1" thickTop="1" thickBot="1" x14ac:dyDescent="0.3">
      <c r="A68" s="591" t="s">
        <v>27</v>
      </c>
      <c r="B68" s="591"/>
      <c r="C68" s="591"/>
      <c r="D68" s="244" t="s">
        <v>147</v>
      </c>
      <c r="E68" s="34" t="s">
        <v>29</v>
      </c>
      <c r="F68" s="267" t="s">
        <v>833</v>
      </c>
      <c r="G68" s="1129" t="s">
        <v>30</v>
      </c>
      <c r="H68" s="1130"/>
      <c r="I68" s="34" t="s">
        <v>31</v>
      </c>
      <c r="J68" s="43" t="s">
        <v>10</v>
      </c>
      <c r="K68" s="591" t="s">
        <v>32</v>
      </c>
      <c r="L68" s="591"/>
      <c r="M68" s="591"/>
      <c r="N68" s="591"/>
      <c r="O68" s="259" t="s">
        <v>7</v>
      </c>
      <c r="P68" s="272" t="s">
        <v>836</v>
      </c>
      <c r="Q68" s="266" t="s">
        <v>11</v>
      </c>
      <c r="R68" s="266" t="s">
        <v>12</v>
      </c>
      <c r="S68" s="39" t="s">
        <v>9</v>
      </c>
      <c r="T68" s="354" t="s">
        <v>10</v>
      </c>
      <c r="U68" s="266" t="s">
        <v>11</v>
      </c>
      <c r="V68" s="266" t="s">
        <v>12</v>
      </c>
      <c r="W68" s="160" t="s">
        <v>9</v>
      </c>
      <c r="X68" s="354" t="s">
        <v>10</v>
      </c>
      <c r="Y68" s="266" t="s">
        <v>11</v>
      </c>
      <c r="Z68" s="266" t="s">
        <v>12</v>
      </c>
      <c r="AA68" s="39" t="s">
        <v>9</v>
      </c>
      <c r="AB68" s="354" t="s">
        <v>10</v>
      </c>
      <c r="AC68" s="266" t="s">
        <v>11</v>
      </c>
      <c r="AD68" s="266" t="s">
        <v>12</v>
      </c>
      <c r="AE68" s="160" t="s">
        <v>9</v>
      </c>
      <c r="AF68" s="354" t="s">
        <v>10</v>
      </c>
      <c r="AG68" s="266" t="s">
        <v>11</v>
      </c>
      <c r="AH68" s="266" t="s">
        <v>12</v>
      </c>
      <c r="AI68" s="160" t="s">
        <v>9</v>
      </c>
      <c r="AJ68" s="354" t="s">
        <v>10</v>
      </c>
      <c r="AL68" s="353" t="s">
        <v>13</v>
      </c>
      <c r="AM68" s="353" t="s">
        <v>14</v>
      </c>
      <c r="AN68" s="165" t="s">
        <v>9</v>
      </c>
      <c r="AO68" s="354" t="s">
        <v>10</v>
      </c>
      <c r="AP68" s="353" t="s">
        <v>13</v>
      </c>
      <c r="AQ68" s="353" t="s">
        <v>14</v>
      </c>
      <c r="AR68" s="165" t="s">
        <v>9</v>
      </c>
      <c r="AS68" s="354" t="s">
        <v>10</v>
      </c>
      <c r="AT68" s="353" t="s">
        <v>13</v>
      </c>
      <c r="AU68" s="353" t="s">
        <v>14</v>
      </c>
      <c r="AV68" s="165" t="s">
        <v>9</v>
      </c>
      <c r="AW68" s="354" t="s">
        <v>10</v>
      </c>
      <c r="AX68" s="353" t="s">
        <v>13</v>
      </c>
      <c r="AY68" s="353" t="s">
        <v>14</v>
      </c>
      <c r="AZ68" s="165" t="s">
        <v>9</v>
      </c>
      <c r="BA68" s="354" t="s">
        <v>10</v>
      </c>
    </row>
    <row r="69" spans="1:53" ht="299.25" customHeight="1" thickTop="1" thickBot="1" x14ac:dyDescent="0.3">
      <c r="A69" s="623" t="s">
        <v>33</v>
      </c>
      <c r="B69" s="850" t="s">
        <v>481</v>
      </c>
      <c r="C69" s="850"/>
      <c r="D69" s="138" t="s">
        <v>480</v>
      </c>
      <c r="E69" s="37">
        <v>325285000</v>
      </c>
      <c r="F69" s="36">
        <f>+E69/'FUENTES '!$L$6</f>
        <v>0.36206138520188108</v>
      </c>
      <c r="G69" s="814"/>
      <c r="H69" s="815"/>
      <c r="I69" s="36">
        <f>G69/E69</f>
        <v>0</v>
      </c>
      <c r="J69" s="54">
        <f>+I69</f>
        <v>0</v>
      </c>
      <c r="K69" s="616" t="s">
        <v>479</v>
      </c>
      <c r="L69" s="617"/>
      <c r="M69" s="617"/>
      <c r="N69" s="618"/>
      <c r="O69" s="81" t="s">
        <v>110</v>
      </c>
      <c r="P69" s="133">
        <v>1</v>
      </c>
      <c r="Q69" s="331">
        <v>0.15</v>
      </c>
      <c r="R69" s="331">
        <v>0.15</v>
      </c>
      <c r="S69" s="356">
        <f>+R69/Q69</f>
        <v>1</v>
      </c>
      <c r="T69" s="53">
        <f>+S69</f>
        <v>1</v>
      </c>
      <c r="U69" s="331">
        <v>0.3</v>
      </c>
      <c r="V69" s="331">
        <v>0.3</v>
      </c>
      <c r="W69" s="356">
        <f>+V69/U69</f>
        <v>1</v>
      </c>
      <c r="X69" s="53">
        <f>+W69</f>
        <v>1</v>
      </c>
      <c r="Y69" s="331">
        <v>0.25</v>
      </c>
      <c r="Z69" s="331">
        <v>0.25</v>
      </c>
      <c r="AA69" s="356">
        <f>+Z69/Y69</f>
        <v>1</v>
      </c>
      <c r="AB69" s="53">
        <f>+AA69</f>
        <v>1</v>
      </c>
      <c r="AC69" s="331">
        <v>0.25</v>
      </c>
      <c r="AD69" s="331">
        <v>0.25</v>
      </c>
      <c r="AE69" s="356">
        <f>+AD69/AC69</f>
        <v>1</v>
      </c>
      <c r="AF69" s="53">
        <f>+AE69</f>
        <v>1</v>
      </c>
      <c r="AG69" s="331">
        <v>0.05</v>
      </c>
      <c r="AH69" s="331">
        <v>0</v>
      </c>
      <c r="AI69" s="356">
        <f>+AH69/AG69</f>
        <v>0</v>
      </c>
      <c r="AJ69" s="53">
        <f>+AI69</f>
        <v>0</v>
      </c>
      <c r="AL69" s="182"/>
      <c r="AM69" s="182"/>
      <c r="AN69" s="356" t="e">
        <f>AM69/AL69</f>
        <v>#DIV/0!</v>
      </c>
      <c r="AO69" s="42" t="e">
        <f>AN69</f>
        <v>#DIV/0!</v>
      </c>
      <c r="AP69" s="277">
        <f>+AG69</f>
        <v>0.05</v>
      </c>
      <c r="AQ69" s="182"/>
      <c r="AR69" s="356">
        <f>AQ69/AP69</f>
        <v>0</v>
      </c>
      <c r="AS69" s="42">
        <f>AR69</f>
        <v>0</v>
      </c>
      <c r="AT69" s="182"/>
      <c r="AU69" s="182"/>
      <c r="AV69" s="356" t="e">
        <f>AU69/AT69</f>
        <v>#DIV/0!</v>
      </c>
      <c r="AW69" s="42" t="e">
        <f>AV69</f>
        <v>#DIV/0!</v>
      </c>
      <c r="AX69" s="277"/>
      <c r="AY69" s="182"/>
      <c r="AZ69" s="356" t="e">
        <f>AY69/AX69</f>
        <v>#DIV/0!</v>
      </c>
      <c r="BA69" s="42" t="e">
        <f>AZ69</f>
        <v>#DIV/0!</v>
      </c>
    </row>
    <row r="70" spans="1:53" ht="299.25" customHeight="1" thickTop="1" thickBot="1" x14ac:dyDescent="0.3">
      <c r="A70" s="623"/>
      <c r="B70" s="850" t="s">
        <v>478</v>
      </c>
      <c r="C70" s="850"/>
      <c r="D70" s="138" t="s">
        <v>477</v>
      </c>
      <c r="E70" s="37">
        <v>344167000</v>
      </c>
      <c r="F70" s="36">
        <f>+E70/'FUENTES '!$L$6</f>
        <v>0.38307816456576788</v>
      </c>
      <c r="G70" s="814"/>
      <c r="H70" s="815"/>
      <c r="I70" s="36">
        <f>G70/E70</f>
        <v>0</v>
      </c>
      <c r="J70" s="54">
        <f>+I70</f>
        <v>0</v>
      </c>
      <c r="K70" s="616" t="s">
        <v>476</v>
      </c>
      <c r="L70" s="617"/>
      <c r="M70" s="617"/>
      <c r="N70" s="618"/>
      <c r="O70" s="81" t="s">
        <v>110</v>
      </c>
      <c r="P70" s="133">
        <v>4000</v>
      </c>
      <c r="Q70" s="283">
        <v>400</v>
      </c>
      <c r="R70" s="283">
        <v>400</v>
      </c>
      <c r="S70" s="356">
        <f>+R70/Q70</f>
        <v>1</v>
      </c>
      <c r="T70" s="53">
        <f>+S70</f>
        <v>1</v>
      </c>
      <c r="U70" s="283">
        <v>1020</v>
      </c>
      <c r="V70" s="283">
        <v>1020</v>
      </c>
      <c r="W70" s="356">
        <f>+V70/U70</f>
        <v>1</v>
      </c>
      <c r="X70" s="53">
        <f>+W70</f>
        <v>1</v>
      </c>
      <c r="Y70" s="283">
        <v>1356</v>
      </c>
      <c r="Z70" s="283">
        <v>1356</v>
      </c>
      <c r="AA70" s="356">
        <f>+Z70/Y70</f>
        <v>1</v>
      </c>
      <c r="AB70" s="53">
        <f>+AA70</f>
        <v>1</v>
      </c>
      <c r="AC70" s="283">
        <v>1144</v>
      </c>
      <c r="AD70" s="283">
        <v>2447</v>
      </c>
      <c r="AE70" s="356">
        <f>+AD70/AC70</f>
        <v>2.1389860139860142</v>
      </c>
      <c r="AF70" s="53">
        <f>+AE70</f>
        <v>2.1389860139860142</v>
      </c>
      <c r="AG70" s="283">
        <v>80</v>
      </c>
      <c r="AH70" s="283">
        <v>0</v>
      </c>
      <c r="AI70" s="356">
        <f>+AH70/AG70</f>
        <v>0</v>
      </c>
      <c r="AJ70" s="53">
        <f>+AI70</f>
        <v>0</v>
      </c>
      <c r="AL70" s="182"/>
      <c r="AM70" s="182"/>
      <c r="AN70" s="356" t="e">
        <f>AM70/AL70</f>
        <v>#DIV/0!</v>
      </c>
      <c r="AO70" s="42" t="e">
        <f>AN70</f>
        <v>#DIV/0!</v>
      </c>
      <c r="AP70" s="277">
        <f>+AG70</f>
        <v>80</v>
      </c>
      <c r="AQ70" s="182"/>
      <c r="AR70" s="356">
        <f>AQ70/AP70</f>
        <v>0</v>
      </c>
      <c r="AS70" s="42">
        <f>AR70</f>
        <v>0</v>
      </c>
      <c r="AT70" s="182"/>
      <c r="AU70" s="182"/>
      <c r="AV70" s="356" t="e">
        <f>AU70/AT70</f>
        <v>#DIV/0!</v>
      </c>
      <c r="AW70" s="42" t="e">
        <f>AV70</f>
        <v>#DIV/0!</v>
      </c>
      <c r="AX70" s="277"/>
      <c r="AY70" s="182"/>
      <c r="AZ70" s="356" t="e">
        <f>AY70/AX70</f>
        <v>#DIV/0!</v>
      </c>
      <c r="BA70" s="42" t="e">
        <f>AZ70</f>
        <v>#DIV/0!</v>
      </c>
    </row>
    <row r="71" spans="1:53" ht="299.25" customHeight="1" thickTop="1" thickBot="1" x14ac:dyDescent="0.3">
      <c r="A71" s="623"/>
      <c r="B71" s="1188" t="s">
        <v>475</v>
      </c>
      <c r="C71" s="1189"/>
      <c r="D71" s="138" t="s">
        <v>474</v>
      </c>
      <c r="E71" s="37">
        <v>228973000</v>
      </c>
      <c r="F71" s="36">
        <f>+E71/'FUENTES '!$L$6</f>
        <v>0.25486045023235104</v>
      </c>
      <c r="G71" s="814"/>
      <c r="H71" s="815"/>
      <c r="I71" s="36">
        <f>G71/E71</f>
        <v>0</v>
      </c>
      <c r="J71" s="134">
        <f>+I71</f>
        <v>0</v>
      </c>
      <c r="K71" s="826" t="s">
        <v>473</v>
      </c>
      <c r="L71" s="826"/>
      <c r="M71" s="826"/>
      <c r="N71" s="826"/>
      <c r="O71" s="80" t="s">
        <v>58</v>
      </c>
      <c r="P71" s="133">
        <v>45</v>
      </c>
      <c r="Q71" s="283">
        <v>0</v>
      </c>
      <c r="R71" s="283">
        <v>0</v>
      </c>
      <c r="S71" s="356">
        <v>0</v>
      </c>
      <c r="T71" s="53">
        <f>+S71</f>
        <v>0</v>
      </c>
      <c r="U71" s="283">
        <v>45</v>
      </c>
      <c r="V71" s="283">
        <v>45</v>
      </c>
      <c r="W71" s="356">
        <f>+V71/U71</f>
        <v>1</v>
      </c>
      <c r="X71" s="53">
        <f>+W71</f>
        <v>1</v>
      </c>
      <c r="Y71" s="283">
        <v>45</v>
      </c>
      <c r="Z71" s="283">
        <v>69</v>
      </c>
      <c r="AA71" s="356">
        <f>+Z71/Y71</f>
        <v>1.5333333333333334</v>
      </c>
      <c r="AB71" s="53">
        <f>+AA71</f>
        <v>1.5333333333333334</v>
      </c>
      <c r="AC71" s="283">
        <v>45</v>
      </c>
      <c r="AD71" s="283">
        <v>45</v>
      </c>
      <c r="AE71" s="356">
        <f>+AD71/AC71</f>
        <v>1</v>
      </c>
      <c r="AF71" s="53">
        <f>+AE71</f>
        <v>1</v>
      </c>
      <c r="AG71" s="283">
        <v>45</v>
      </c>
      <c r="AH71" s="283">
        <v>0</v>
      </c>
      <c r="AI71" s="356">
        <f>+AH71/AG71</f>
        <v>0</v>
      </c>
      <c r="AJ71" s="53">
        <f>+AI71</f>
        <v>0</v>
      </c>
      <c r="AL71" s="182"/>
      <c r="AM71" s="182"/>
      <c r="AN71" s="356" t="e">
        <f>AM71/AL71</f>
        <v>#DIV/0!</v>
      </c>
      <c r="AO71" s="42" t="e">
        <f>AN71</f>
        <v>#DIV/0!</v>
      </c>
      <c r="AP71" s="277">
        <f>+AG71</f>
        <v>45</v>
      </c>
      <c r="AQ71" s="182"/>
      <c r="AR71" s="356">
        <f>AQ71/AP71</f>
        <v>0</v>
      </c>
      <c r="AS71" s="42">
        <f>AR71</f>
        <v>0</v>
      </c>
      <c r="AT71" s="182"/>
      <c r="AU71" s="182"/>
      <c r="AV71" s="356" t="e">
        <f>AU71/AT71</f>
        <v>#DIV/0!</v>
      </c>
      <c r="AW71" s="42" t="e">
        <f>AV71</f>
        <v>#DIV/0!</v>
      </c>
      <c r="AX71" s="277"/>
      <c r="AY71" s="182"/>
      <c r="AZ71" s="356" t="e">
        <f>AY71/AX71</f>
        <v>#DIV/0!</v>
      </c>
      <c r="BA71" s="42" t="e">
        <f>AZ71</f>
        <v>#DIV/0!</v>
      </c>
    </row>
    <row r="72" spans="1:53" ht="132.75" customHeight="1" thickTop="1" thickBot="1" x14ac:dyDescent="0.3">
      <c r="A72" s="809" t="s">
        <v>34</v>
      </c>
      <c r="B72" s="810"/>
      <c r="C72" s="811"/>
      <c r="D72" s="235"/>
      <c r="E72" s="38">
        <f>+SUM(E69:E71)</f>
        <v>898425000</v>
      </c>
      <c r="F72" s="347">
        <f>+E72/'FUENTES '!$L$6</f>
        <v>1</v>
      </c>
      <c r="G72" s="812">
        <f>+SUM(G69:H71)</f>
        <v>0</v>
      </c>
      <c r="H72" s="813"/>
      <c r="I72" s="346">
        <f>G72/E72</f>
        <v>0</v>
      </c>
      <c r="J72" s="54">
        <f>+J64</f>
        <v>0</v>
      </c>
      <c r="K72" s="600"/>
      <c r="L72" s="600"/>
      <c r="M72" s="600"/>
      <c r="N72" s="600"/>
      <c r="O72" s="144"/>
      <c r="P72" s="74"/>
      <c r="Q72" s="74"/>
      <c r="R72" s="74"/>
      <c r="S72" s="90"/>
      <c r="T72" s="74"/>
      <c r="U72" s="74"/>
      <c r="Y72" s="45"/>
      <c r="Z72" s="45"/>
      <c r="AA72" s="45"/>
      <c r="AB72" s="45"/>
      <c r="AC72" s="45"/>
      <c r="AD72" s="45"/>
      <c r="AE72" s="45"/>
      <c r="AF72" s="45"/>
      <c r="AG72" s="45"/>
      <c r="AH72" s="45"/>
      <c r="AI72" s="45"/>
      <c r="AJ72" s="45"/>
      <c r="AK72" s="45"/>
      <c r="AL72" s="45"/>
      <c r="AM72" s="45"/>
      <c r="AN72" s="45"/>
      <c r="AO72" s="45"/>
      <c r="AP72" s="45"/>
    </row>
    <row r="73" spans="1:53" ht="66" customHeight="1" thickTop="1" thickBot="1" x14ac:dyDescent="0.3">
      <c r="A73" s="40"/>
      <c r="B73" s="40"/>
      <c r="C73" s="40"/>
      <c r="D73" s="40"/>
      <c r="E73" s="40"/>
      <c r="F73" s="40"/>
      <c r="G73" s="40"/>
      <c r="H73" s="40"/>
      <c r="I73" s="40"/>
      <c r="J73" s="40"/>
      <c r="K73" s="40"/>
      <c r="L73" s="40"/>
      <c r="M73" s="40"/>
      <c r="N73" s="40"/>
      <c r="O73" s="40"/>
      <c r="P73" s="40"/>
      <c r="Q73" s="40"/>
      <c r="R73" s="40"/>
      <c r="S73" s="85"/>
      <c r="T73" s="40"/>
      <c r="U73" s="40"/>
      <c r="V73" s="74"/>
      <c r="X73" s="45"/>
      <c r="Y73" s="45"/>
      <c r="Z73" s="45"/>
      <c r="AA73" s="45"/>
      <c r="AB73" s="45"/>
      <c r="AC73" s="45"/>
      <c r="AD73" s="45"/>
      <c r="AE73" s="45"/>
      <c r="AF73" s="45"/>
      <c r="AG73" s="45"/>
      <c r="AH73" s="45"/>
      <c r="AI73" s="45"/>
      <c r="AJ73" s="45"/>
      <c r="AK73" s="45"/>
      <c r="AL73" s="45"/>
      <c r="AM73" s="45"/>
      <c r="AN73" s="45"/>
      <c r="AO73" s="45"/>
      <c r="AP73" s="45"/>
    </row>
    <row r="74" spans="1:53" ht="94.5" thickTop="1" thickBot="1" x14ac:dyDescent="0.3">
      <c r="A74" s="1072" t="s">
        <v>35</v>
      </c>
      <c r="B74" s="1073"/>
      <c r="C74" s="637">
        <v>43860</v>
      </c>
      <c r="D74" s="637"/>
      <c r="E74" s="157" t="s">
        <v>36</v>
      </c>
      <c r="F74" s="52"/>
      <c r="G74" s="638" t="s">
        <v>37</v>
      </c>
      <c r="H74" s="639"/>
      <c r="I74" s="44"/>
      <c r="J74" s="184" t="s">
        <v>38</v>
      </c>
      <c r="K74" s="44"/>
      <c r="L74" s="640" t="s">
        <v>39</v>
      </c>
      <c r="M74" s="641"/>
      <c r="N74" s="158"/>
      <c r="O74" s="185" t="s">
        <v>40</v>
      </c>
      <c r="V74" s="74"/>
    </row>
    <row r="75" spans="1:53" ht="13.5" thickTop="1" x14ac:dyDescent="0.25">
      <c r="V75" s="45"/>
      <c r="W75" s="45"/>
    </row>
    <row r="76" spans="1:53" x14ac:dyDescent="0.25">
      <c r="V76" s="45"/>
      <c r="W76" s="45"/>
    </row>
    <row r="77" spans="1:53" x14ac:dyDescent="0.25">
      <c r="V77" s="45"/>
      <c r="W77" s="45"/>
    </row>
    <row r="78" spans="1:53" x14ac:dyDescent="0.25">
      <c r="V78" s="45"/>
      <c r="W78" s="45"/>
    </row>
    <row r="79" spans="1:53" x14ac:dyDescent="0.25">
      <c r="V79" s="45"/>
      <c r="W79" s="45"/>
    </row>
  </sheetData>
  <autoFilter ref="A44:AP58" xr:uid="{00000000-0009-0000-0000-000008000000}">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05">
    <mergeCell ref="B37:C37"/>
    <mergeCell ref="A62:D63"/>
    <mergeCell ref="B54:C54"/>
    <mergeCell ref="F54:G54"/>
    <mergeCell ref="H54:J54"/>
    <mergeCell ref="F57:G57"/>
    <mergeCell ref="K40:N40"/>
    <mergeCell ref="P54:R54"/>
    <mergeCell ref="A60:Y60"/>
    <mergeCell ref="H57:J57"/>
    <mergeCell ref="P57:R57"/>
    <mergeCell ref="B58:C58"/>
    <mergeCell ref="F58:G58"/>
    <mergeCell ref="H58:J58"/>
    <mergeCell ref="P58:R58"/>
    <mergeCell ref="E37:I37"/>
    <mergeCell ref="K37:N37"/>
    <mergeCell ref="B40:C40"/>
    <mergeCell ref="E40:I40"/>
    <mergeCell ref="A44:A45"/>
    <mergeCell ref="B44:C45"/>
    <mergeCell ref="D44:D45"/>
    <mergeCell ref="E44:E45"/>
    <mergeCell ref="B55:C55"/>
    <mergeCell ref="A22:Y22"/>
    <mergeCell ref="A29:Y29"/>
    <mergeCell ref="A26:H26"/>
    <mergeCell ref="I26:N26"/>
    <mergeCell ref="P26:R26"/>
    <mergeCell ref="A24:H25"/>
    <mergeCell ref="I24:N25"/>
    <mergeCell ref="O24:O25"/>
    <mergeCell ref="P24:R25"/>
    <mergeCell ref="S24:S25"/>
    <mergeCell ref="V24:Y24"/>
    <mergeCell ref="T24:T25"/>
    <mergeCell ref="U24:U25"/>
    <mergeCell ref="G74:H74"/>
    <mergeCell ref="L74:M74"/>
    <mergeCell ref="A74:B74"/>
    <mergeCell ref="C74:D74"/>
    <mergeCell ref="G71:H71"/>
    <mergeCell ref="B71:C71"/>
    <mergeCell ref="A72:C72"/>
    <mergeCell ref="G68:H68"/>
    <mergeCell ref="G63:H63"/>
    <mergeCell ref="G64:H67"/>
    <mergeCell ref="K68:N68"/>
    <mergeCell ref="E64:F67"/>
    <mergeCell ref="B69:C69"/>
    <mergeCell ref="G69:H69"/>
    <mergeCell ref="K69:N69"/>
    <mergeCell ref="K71:N71"/>
    <mergeCell ref="E63:F63"/>
    <mergeCell ref="A69:A71"/>
    <mergeCell ref="I64:I67"/>
    <mergeCell ref="J64:J67"/>
    <mergeCell ref="A64:D67"/>
    <mergeCell ref="B70:C70"/>
    <mergeCell ref="G70:H70"/>
    <mergeCell ref="K70:N70"/>
    <mergeCell ref="B38:C38"/>
    <mergeCell ref="E38:I38"/>
    <mergeCell ref="K38:N38"/>
    <mergeCell ref="F51:G51"/>
    <mergeCell ref="H51:J51"/>
    <mergeCell ref="F50:G50"/>
    <mergeCell ref="H50:J50"/>
    <mergeCell ref="F48:G48"/>
    <mergeCell ref="F49:G49"/>
    <mergeCell ref="B50:C50"/>
    <mergeCell ref="A68:C68"/>
    <mergeCell ref="P53:R53"/>
    <mergeCell ref="B51:C51"/>
    <mergeCell ref="H55:J55"/>
    <mergeCell ref="B56:C56"/>
    <mergeCell ref="F56:G56"/>
    <mergeCell ref="H56:J56"/>
    <mergeCell ref="B57:C57"/>
    <mergeCell ref="L44:L45"/>
    <mergeCell ref="M44:M45"/>
    <mergeCell ref="N44:N45"/>
    <mergeCell ref="F44:G45"/>
    <mergeCell ref="K44:K45"/>
    <mergeCell ref="F47:G47"/>
    <mergeCell ref="P38:R38"/>
    <mergeCell ref="B39:C39"/>
    <mergeCell ref="E39:I39"/>
    <mergeCell ref="K39:N39"/>
    <mergeCell ref="P39:R39"/>
    <mergeCell ref="G72:H72"/>
    <mergeCell ref="K72:N72"/>
    <mergeCell ref="P56:R56"/>
    <mergeCell ref="O44:O45"/>
    <mergeCell ref="B48:C48"/>
    <mergeCell ref="B49:C49"/>
    <mergeCell ref="H47:J47"/>
    <mergeCell ref="H48:J48"/>
    <mergeCell ref="Q66:T67"/>
    <mergeCell ref="B53:C53"/>
    <mergeCell ref="F53:G53"/>
    <mergeCell ref="H53:J53"/>
    <mergeCell ref="E62:J62"/>
    <mergeCell ref="K62:P62"/>
    <mergeCell ref="P55:R55"/>
    <mergeCell ref="P52:R52"/>
    <mergeCell ref="O35:O36"/>
    <mergeCell ref="P35:R36"/>
    <mergeCell ref="C32:Y32"/>
    <mergeCell ref="C31:Y31"/>
    <mergeCell ref="C33:Y33"/>
    <mergeCell ref="V35:Y35"/>
    <mergeCell ref="B35:C36"/>
    <mergeCell ref="E35:I36"/>
    <mergeCell ref="A31:B31"/>
    <mergeCell ref="A32:B32"/>
    <mergeCell ref="A33:B33"/>
    <mergeCell ref="A35:A36"/>
    <mergeCell ref="D35:D36"/>
    <mergeCell ref="J35:J36"/>
    <mergeCell ref="T35:T36"/>
    <mergeCell ref="S35:S36"/>
    <mergeCell ref="U35:U36"/>
    <mergeCell ref="K35:N36"/>
    <mergeCell ref="A3:U3"/>
    <mergeCell ref="A5:U5"/>
    <mergeCell ref="V14:Y14"/>
    <mergeCell ref="A16:C19"/>
    <mergeCell ref="D16:E19"/>
    <mergeCell ref="A14:C15"/>
    <mergeCell ref="D14:E15"/>
    <mergeCell ref="F14:H15"/>
    <mergeCell ref="I14:I15"/>
    <mergeCell ref="C6:U6"/>
    <mergeCell ref="C8:U8"/>
    <mergeCell ref="C9:U9"/>
    <mergeCell ref="C10:U10"/>
    <mergeCell ref="A12:Y12"/>
    <mergeCell ref="P17:S17"/>
    <mergeCell ref="J17:O17"/>
    <mergeCell ref="J18:O18"/>
    <mergeCell ref="P18:S18"/>
    <mergeCell ref="A6:B6"/>
    <mergeCell ref="F16:H19"/>
    <mergeCell ref="J16:O16"/>
    <mergeCell ref="P16:S16"/>
    <mergeCell ref="I17:I19"/>
    <mergeCell ref="P19:S19"/>
    <mergeCell ref="AA12:AP12"/>
    <mergeCell ref="AA14:AD14"/>
    <mergeCell ref="AE14:AH14"/>
    <mergeCell ref="AI14:AL14"/>
    <mergeCell ref="AM14:AP14"/>
    <mergeCell ref="J14:O15"/>
    <mergeCell ref="P14:S15"/>
    <mergeCell ref="T14:T15"/>
    <mergeCell ref="U14:U15"/>
    <mergeCell ref="J19:O19"/>
    <mergeCell ref="AA22:AP22"/>
    <mergeCell ref="AA24:AD24"/>
    <mergeCell ref="AE24:AH24"/>
    <mergeCell ref="AI24:AL24"/>
    <mergeCell ref="AM24:AP24"/>
    <mergeCell ref="AL66:BA66"/>
    <mergeCell ref="AA44:AD44"/>
    <mergeCell ref="AE44:AH44"/>
    <mergeCell ref="AI44:AL44"/>
    <mergeCell ref="AM44:AP44"/>
    <mergeCell ref="P40:R40"/>
    <mergeCell ref="P46:R46"/>
    <mergeCell ref="U44:U45"/>
    <mergeCell ref="P44:R45"/>
    <mergeCell ref="P37:R37"/>
    <mergeCell ref="A42:Y42"/>
    <mergeCell ref="B52:C52"/>
    <mergeCell ref="F52:G52"/>
    <mergeCell ref="H52:J52"/>
    <mergeCell ref="S44:S45"/>
    <mergeCell ref="T44:T45"/>
    <mergeCell ref="H44:J45"/>
    <mergeCell ref="B47:C47"/>
    <mergeCell ref="AX67:BA67"/>
    <mergeCell ref="AA33:AP33"/>
    <mergeCell ref="AA35:AD35"/>
    <mergeCell ref="AE35:AH35"/>
    <mergeCell ref="AI35:AL35"/>
    <mergeCell ref="AM35:AP35"/>
    <mergeCell ref="AA42:AP42"/>
    <mergeCell ref="AC66:AF67"/>
    <mergeCell ref="AG66:AJ67"/>
    <mergeCell ref="Y66:AB67"/>
    <mergeCell ref="V44:Y44"/>
    <mergeCell ref="U66:X67"/>
    <mergeCell ref="P47:R47"/>
    <mergeCell ref="P48:R48"/>
    <mergeCell ref="P49:R49"/>
    <mergeCell ref="H46:J46"/>
    <mergeCell ref="F46:G46"/>
    <mergeCell ref="B46:C46"/>
    <mergeCell ref="AL67:AO67"/>
    <mergeCell ref="AP67:AS67"/>
    <mergeCell ref="AT67:AW67"/>
    <mergeCell ref="P50:R50"/>
    <mergeCell ref="P51:R51"/>
    <mergeCell ref="H49:J49"/>
  </mergeCells>
  <conditionalFormatting sqref="Y16">
    <cfRule type="iconSet" priority="876">
      <iconSet iconSet="4Arrows" showValue="0">
        <cfvo type="percent" val="0"/>
        <cfvo type="num" val="0.6"/>
        <cfvo type="num" val="0.8"/>
        <cfvo type="num" val="0.9"/>
      </iconSet>
    </cfRule>
    <cfRule type="cellIs" dxfId="923" priority="877" operator="lessThan">
      <formula>0.6</formula>
    </cfRule>
    <cfRule type="cellIs" dxfId="922" priority="878" operator="between">
      <formula>0.8</formula>
      <formula>0.899999999999999</formula>
    </cfRule>
    <cfRule type="cellIs" dxfId="921" priority="879" operator="between">
      <formula>0.6</formula>
      <formula>0.8</formula>
    </cfRule>
    <cfRule type="cellIs" dxfId="920" priority="880" operator="greaterThanOrEqual">
      <formula>0.9</formula>
    </cfRule>
  </conditionalFormatting>
  <conditionalFormatting sqref="Y17">
    <cfRule type="iconSet" priority="871">
      <iconSet iconSet="4Arrows" showValue="0">
        <cfvo type="percent" val="0"/>
        <cfvo type="num" val="0.6"/>
        <cfvo type="num" val="0.8"/>
        <cfvo type="num" val="0.9"/>
      </iconSet>
    </cfRule>
    <cfRule type="cellIs" dxfId="919" priority="872" operator="lessThan">
      <formula>0.6</formula>
    </cfRule>
    <cfRule type="cellIs" dxfId="918" priority="873" operator="between">
      <formula>0.8</formula>
      <formula>0.899999999999999</formula>
    </cfRule>
    <cfRule type="cellIs" dxfId="917" priority="874" operator="between">
      <formula>0.6</formula>
      <formula>0.8</formula>
    </cfRule>
    <cfRule type="cellIs" dxfId="916" priority="875" operator="greaterThanOrEqual">
      <formula>0.9</formula>
    </cfRule>
  </conditionalFormatting>
  <conditionalFormatting sqref="Y18:Y19">
    <cfRule type="iconSet" priority="866">
      <iconSet iconSet="4Arrows" showValue="0">
        <cfvo type="percent" val="0"/>
        <cfvo type="num" val="0.6"/>
        <cfvo type="num" val="0.8"/>
        <cfvo type="num" val="0.9"/>
      </iconSet>
    </cfRule>
    <cfRule type="cellIs" dxfId="915" priority="867" operator="lessThan">
      <formula>0.6</formula>
    </cfRule>
    <cfRule type="cellIs" dxfId="914" priority="868" operator="between">
      <formula>0.8</formula>
      <formula>0.899999999999999</formula>
    </cfRule>
    <cfRule type="cellIs" dxfId="913" priority="869" operator="between">
      <formula>0.6</formula>
      <formula>0.8</formula>
    </cfRule>
    <cfRule type="cellIs" dxfId="912" priority="870" operator="greaterThanOrEqual">
      <formula>0.9</formula>
    </cfRule>
  </conditionalFormatting>
  <conditionalFormatting sqref="AD16:AD19">
    <cfRule type="iconSet" priority="691">
      <iconSet iconSet="4Arrows" showValue="0">
        <cfvo type="percent" val="0"/>
        <cfvo type="num" val="0.6"/>
        <cfvo type="num" val="0.8"/>
        <cfvo type="num" val="0.9"/>
      </iconSet>
    </cfRule>
    <cfRule type="cellIs" dxfId="911" priority="692" operator="lessThan">
      <formula>0.6</formula>
    </cfRule>
    <cfRule type="cellIs" dxfId="910" priority="693" operator="between">
      <formula>0.8</formula>
      <formula>0.899999999999999</formula>
    </cfRule>
    <cfRule type="cellIs" dxfId="909" priority="694" operator="between">
      <formula>0.6</formula>
      <formula>0.8</formula>
    </cfRule>
    <cfRule type="cellIs" dxfId="908" priority="695" operator="greaterThanOrEqual">
      <formula>0.9</formula>
    </cfRule>
  </conditionalFormatting>
  <conditionalFormatting sqref="AH16:AH19">
    <cfRule type="iconSet" priority="686">
      <iconSet iconSet="4Arrows" showValue="0">
        <cfvo type="percent" val="0"/>
        <cfvo type="num" val="0.6"/>
        <cfvo type="num" val="0.8"/>
        <cfvo type="num" val="0.9"/>
      </iconSet>
    </cfRule>
    <cfRule type="cellIs" dxfId="907" priority="687" operator="lessThan">
      <formula>0.6</formula>
    </cfRule>
    <cfRule type="cellIs" dxfId="906" priority="688" operator="between">
      <formula>0.8</formula>
      <formula>0.899999999999999</formula>
    </cfRule>
    <cfRule type="cellIs" dxfId="905" priority="689" operator="between">
      <formula>0.6</formula>
      <formula>0.8</formula>
    </cfRule>
    <cfRule type="cellIs" dxfId="904" priority="690" operator="greaterThanOrEqual">
      <formula>0.9</formula>
    </cfRule>
  </conditionalFormatting>
  <conditionalFormatting sqref="AL16 AL18:AL19">
    <cfRule type="iconSet" priority="681">
      <iconSet iconSet="4Arrows" showValue="0">
        <cfvo type="percent" val="0"/>
        <cfvo type="num" val="0.6"/>
        <cfvo type="num" val="0.8"/>
        <cfvo type="num" val="0.9"/>
      </iconSet>
    </cfRule>
    <cfRule type="cellIs" dxfId="903" priority="682" operator="lessThan">
      <formula>0.6</formula>
    </cfRule>
    <cfRule type="cellIs" dxfId="902" priority="683" operator="between">
      <formula>0.8</formula>
      <formula>0.899999999999999</formula>
    </cfRule>
    <cfRule type="cellIs" dxfId="901" priority="684" operator="between">
      <formula>0.6</formula>
      <formula>0.8</formula>
    </cfRule>
    <cfRule type="cellIs" dxfId="900" priority="685" operator="greaterThanOrEqual">
      <formula>0.9</formula>
    </cfRule>
  </conditionalFormatting>
  <conditionalFormatting sqref="AP16 AP18:AP19">
    <cfRule type="iconSet" priority="676">
      <iconSet iconSet="4Arrows" showValue="0">
        <cfvo type="percent" val="0"/>
        <cfvo type="num" val="0.6"/>
        <cfvo type="num" val="0.8"/>
        <cfvo type="num" val="0.9"/>
      </iconSet>
    </cfRule>
    <cfRule type="cellIs" dxfId="899" priority="677" operator="lessThan">
      <formula>0.6</formula>
    </cfRule>
    <cfRule type="cellIs" dxfId="898" priority="678" operator="between">
      <formula>0.8</formula>
      <formula>0.899999999999999</formula>
    </cfRule>
    <cfRule type="cellIs" dxfId="897" priority="679" operator="between">
      <formula>0.6</formula>
      <formula>0.8</formula>
    </cfRule>
    <cfRule type="cellIs" dxfId="896" priority="680" operator="greaterThanOrEqual">
      <formula>0.9</formula>
    </cfRule>
  </conditionalFormatting>
  <conditionalFormatting sqref="J69:J71">
    <cfRule type="iconSet" priority="8686">
      <iconSet iconSet="4Arrows" showValue="0">
        <cfvo type="percent" val="0"/>
        <cfvo type="num" val="0.6"/>
        <cfvo type="num" val="0.8"/>
        <cfvo type="num" val="0.9"/>
      </iconSet>
    </cfRule>
    <cfRule type="cellIs" dxfId="895" priority="8687" operator="lessThan">
      <formula>0.6</formula>
    </cfRule>
    <cfRule type="cellIs" dxfId="894" priority="8688" operator="between">
      <formula>0.8</formula>
      <formula>0.899999999999999</formula>
    </cfRule>
    <cfRule type="cellIs" dxfId="893" priority="8689" operator="between">
      <formula>0.6</formula>
      <formula>0.8</formula>
    </cfRule>
    <cfRule type="cellIs" dxfId="892" priority="8690" operator="greaterThanOrEqual">
      <formula>0.9</formula>
    </cfRule>
  </conditionalFormatting>
  <conditionalFormatting sqref="J64:J65">
    <cfRule type="iconSet" priority="451">
      <iconSet iconSet="4Arrows" showValue="0">
        <cfvo type="percent" val="0"/>
        <cfvo type="num" val="0.6"/>
        <cfvo type="num" val="0.8"/>
        <cfvo type="num" val="0.9"/>
      </iconSet>
    </cfRule>
    <cfRule type="cellIs" dxfId="891" priority="452" operator="lessThan">
      <formula>0.6</formula>
    </cfRule>
    <cfRule type="cellIs" dxfId="890" priority="453" operator="between">
      <formula>0.8</formula>
      <formula>0.899999999999999</formula>
    </cfRule>
    <cfRule type="cellIs" dxfId="889" priority="454" operator="between">
      <formula>0.6</formula>
      <formula>0.8</formula>
    </cfRule>
    <cfRule type="cellIs" dxfId="888" priority="455" operator="greaterThanOrEqual">
      <formula>0.9</formula>
    </cfRule>
  </conditionalFormatting>
  <conditionalFormatting sqref="J72">
    <cfRule type="iconSet" priority="441">
      <iconSet iconSet="4Arrows" showValue="0">
        <cfvo type="percent" val="0"/>
        <cfvo type="num" val="0.6"/>
        <cfvo type="num" val="0.8"/>
        <cfvo type="num" val="0.9"/>
      </iconSet>
    </cfRule>
    <cfRule type="cellIs" dxfId="887" priority="442" operator="lessThan">
      <formula>0.6</formula>
    </cfRule>
    <cfRule type="cellIs" dxfId="886" priority="443" operator="between">
      <formula>0.8</formula>
      <formula>0.899999999999999</formula>
    </cfRule>
    <cfRule type="cellIs" dxfId="885" priority="444" operator="between">
      <formula>0.6</formula>
      <formula>0.8</formula>
    </cfRule>
    <cfRule type="cellIs" dxfId="884" priority="445" operator="greaterThanOrEqual">
      <formula>0.9</formula>
    </cfRule>
  </conditionalFormatting>
  <conditionalFormatting sqref="X69">
    <cfRule type="iconSet" priority="436">
      <iconSet iconSet="4Arrows" showValue="0">
        <cfvo type="percent" val="0"/>
        <cfvo type="num" val="0.6"/>
        <cfvo type="num" val="0.8"/>
        <cfvo type="num" val="0.9"/>
      </iconSet>
    </cfRule>
    <cfRule type="cellIs" dxfId="883" priority="437" operator="lessThan">
      <formula>0.6</formula>
    </cfRule>
    <cfRule type="cellIs" dxfId="882" priority="438" operator="between">
      <formula>0.8</formula>
      <formula>0.899999999999999</formula>
    </cfRule>
    <cfRule type="cellIs" dxfId="881" priority="439" operator="between">
      <formula>0.6</formula>
      <formula>0.8</formula>
    </cfRule>
    <cfRule type="cellIs" dxfId="880" priority="440" operator="greaterThanOrEqual">
      <formula>0.9</formula>
    </cfRule>
  </conditionalFormatting>
  <conditionalFormatting sqref="T69">
    <cfRule type="iconSet" priority="431">
      <iconSet iconSet="4Arrows" showValue="0">
        <cfvo type="percent" val="0"/>
        <cfvo type="num" val="0.6"/>
        <cfvo type="num" val="0.8"/>
        <cfvo type="num" val="0.9"/>
      </iconSet>
    </cfRule>
    <cfRule type="cellIs" dxfId="879" priority="432" operator="lessThan">
      <formula>0.6</formula>
    </cfRule>
    <cfRule type="cellIs" dxfId="878" priority="433" operator="between">
      <formula>0.8</formula>
      <formula>0.899999999999999</formula>
    </cfRule>
    <cfRule type="cellIs" dxfId="877" priority="434" operator="between">
      <formula>0.6</formula>
      <formula>0.8</formula>
    </cfRule>
    <cfRule type="cellIs" dxfId="876" priority="435" operator="greaterThanOrEqual">
      <formula>0.9</formula>
    </cfRule>
  </conditionalFormatting>
  <conditionalFormatting sqref="X70:X71">
    <cfRule type="iconSet" priority="426">
      <iconSet iconSet="4Arrows" showValue="0">
        <cfvo type="percent" val="0"/>
        <cfvo type="num" val="0.6"/>
        <cfvo type="num" val="0.8"/>
        <cfvo type="num" val="0.9"/>
      </iconSet>
    </cfRule>
    <cfRule type="cellIs" dxfId="875" priority="427" operator="lessThan">
      <formula>0.6</formula>
    </cfRule>
    <cfRule type="cellIs" dxfId="874" priority="428" operator="between">
      <formula>0.8</formula>
      <formula>0.899999999999999</formula>
    </cfRule>
    <cfRule type="cellIs" dxfId="873" priority="429" operator="between">
      <formula>0.6</formula>
      <formula>0.8</formula>
    </cfRule>
    <cfRule type="cellIs" dxfId="872" priority="430" operator="greaterThanOrEqual">
      <formula>0.9</formula>
    </cfRule>
  </conditionalFormatting>
  <conditionalFormatting sqref="T70">
    <cfRule type="iconSet" priority="421">
      <iconSet iconSet="4Arrows" showValue="0">
        <cfvo type="percent" val="0"/>
        <cfvo type="num" val="0.6"/>
        <cfvo type="num" val="0.8"/>
        <cfvo type="num" val="0.9"/>
      </iconSet>
    </cfRule>
    <cfRule type="cellIs" dxfId="871" priority="422" operator="lessThan">
      <formula>0.6</formula>
    </cfRule>
    <cfRule type="cellIs" dxfId="870" priority="423" operator="between">
      <formula>0.8</formula>
      <formula>0.899999999999999</formula>
    </cfRule>
    <cfRule type="cellIs" dxfId="869" priority="424" operator="between">
      <formula>0.6</formula>
      <formula>0.8</formula>
    </cfRule>
    <cfRule type="cellIs" dxfId="868" priority="425" operator="greaterThanOrEqual">
      <formula>0.9</formula>
    </cfRule>
  </conditionalFormatting>
  <conditionalFormatting sqref="AF69">
    <cfRule type="iconSet" priority="416">
      <iconSet iconSet="4Arrows" showValue="0">
        <cfvo type="percent" val="0"/>
        <cfvo type="num" val="0.6"/>
        <cfvo type="num" val="0.8"/>
        <cfvo type="num" val="0.9"/>
      </iconSet>
    </cfRule>
    <cfRule type="cellIs" dxfId="867" priority="417" operator="lessThan">
      <formula>0.6</formula>
    </cfRule>
    <cfRule type="cellIs" dxfId="866" priority="418" operator="between">
      <formula>0.8</formula>
      <formula>0.899999999999999</formula>
    </cfRule>
    <cfRule type="cellIs" dxfId="865" priority="419" operator="between">
      <formula>0.6</formula>
      <formula>0.8</formula>
    </cfRule>
    <cfRule type="cellIs" dxfId="864" priority="420" operator="greaterThanOrEqual">
      <formula>0.9</formula>
    </cfRule>
  </conditionalFormatting>
  <conditionalFormatting sqref="AB69">
    <cfRule type="iconSet" priority="411">
      <iconSet iconSet="4Arrows" showValue="0">
        <cfvo type="percent" val="0"/>
        <cfvo type="num" val="0.6"/>
        <cfvo type="num" val="0.8"/>
        <cfvo type="num" val="0.9"/>
      </iconSet>
    </cfRule>
    <cfRule type="cellIs" dxfId="863" priority="412" operator="lessThan">
      <formula>0.6</formula>
    </cfRule>
    <cfRule type="cellIs" dxfId="862" priority="413" operator="between">
      <formula>0.8</formula>
      <formula>0.899999999999999</formula>
    </cfRule>
    <cfRule type="cellIs" dxfId="861" priority="414" operator="between">
      <formula>0.6</formula>
      <formula>0.8</formula>
    </cfRule>
    <cfRule type="cellIs" dxfId="860" priority="415" operator="greaterThanOrEqual">
      <formula>0.9</formula>
    </cfRule>
  </conditionalFormatting>
  <conditionalFormatting sqref="AF70:AF71">
    <cfRule type="iconSet" priority="406">
      <iconSet iconSet="4Arrows" showValue="0">
        <cfvo type="percent" val="0"/>
        <cfvo type="num" val="0.6"/>
        <cfvo type="num" val="0.8"/>
        <cfvo type="num" val="0.9"/>
      </iconSet>
    </cfRule>
    <cfRule type="cellIs" dxfId="859" priority="407" operator="lessThan">
      <formula>0.6</formula>
    </cfRule>
    <cfRule type="cellIs" dxfId="858" priority="408" operator="between">
      <formula>0.8</formula>
      <formula>0.899999999999999</formula>
    </cfRule>
    <cfRule type="cellIs" dxfId="857" priority="409" operator="between">
      <formula>0.6</formula>
      <formula>0.8</formula>
    </cfRule>
    <cfRule type="cellIs" dxfId="856" priority="410" operator="greaterThanOrEqual">
      <formula>0.9</formula>
    </cfRule>
  </conditionalFormatting>
  <conditionalFormatting sqref="AB70:AB71">
    <cfRule type="iconSet" priority="401">
      <iconSet iconSet="4Arrows" showValue="0">
        <cfvo type="percent" val="0"/>
        <cfvo type="num" val="0.6"/>
        <cfvo type="num" val="0.8"/>
        <cfvo type="num" val="0.9"/>
      </iconSet>
    </cfRule>
    <cfRule type="cellIs" dxfId="855" priority="402" operator="lessThan">
      <formula>0.6</formula>
    </cfRule>
    <cfRule type="cellIs" dxfId="854" priority="403" operator="between">
      <formula>0.8</formula>
      <formula>0.899999999999999</formula>
    </cfRule>
    <cfRule type="cellIs" dxfId="853" priority="404" operator="between">
      <formula>0.6</formula>
      <formula>0.8</formula>
    </cfRule>
    <cfRule type="cellIs" dxfId="852" priority="405" operator="greaterThanOrEqual">
      <formula>0.9</formula>
    </cfRule>
  </conditionalFormatting>
  <conditionalFormatting sqref="AJ69">
    <cfRule type="iconSet" priority="396">
      <iconSet iconSet="4Arrows" showValue="0">
        <cfvo type="percent" val="0"/>
        <cfvo type="num" val="0.6"/>
        <cfvo type="num" val="0.8"/>
        <cfvo type="num" val="0.9"/>
      </iconSet>
    </cfRule>
    <cfRule type="cellIs" dxfId="851" priority="397" operator="lessThan">
      <formula>0.6</formula>
    </cfRule>
    <cfRule type="cellIs" dxfId="850" priority="398" operator="between">
      <formula>0.8</formula>
      <formula>0.899999999999999</formula>
    </cfRule>
    <cfRule type="cellIs" dxfId="849" priority="399" operator="between">
      <formula>0.6</formula>
      <formula>0.8</formula>
    </cfRule>
    <cfRule type="cellIs" dxfId="848" priority="400" operator="greaterThanOrEqual">
      <formula>0.9</formula>
    </cfRule>
  </conditionalFormatting>
  <conditionalFormatting sqref="AJ70:AJ71">
    <cfRule type="iconSet" priority="391">
      <iconSet iconSet="4Arrows" showValue="0">
        <cfvo type="percent" val="0"/>
        <cfvo type="num" val="0.6"/>
        <cfvo type="num" val="0.8"/>
        <cfvo type="num" val="0.9"/>
      </iconSet>
    </cfRule>
    <cfRule type="cellIs" dxfId="847" priority="392" operator="lessThan">
      <formula>0.6</formula>
    </cfRule>
    <cfRule type="cellIs" dxfId="846" priority="393" operator="between">
      <formula>0.8</formula>
      <formula>0.899999999999999</formula>
    </cfRule>
    <cfRule type="cellIs" dxfId="845" priority="394" operator="between">
      <formula>0.6</formula>
      <formula>0.8</formula>
    </cfRule>
    <cfRule type="cellIs" dxfId="844" priority="395" operator="greaterThanOrEqual">
      <formula>0.9</formula>
    </cfRule>
  </conditionalFormatting>
  <conditionalFormatting sqref="T71">
    <cfRule type="iconSet" priority="386">
      <iconSet iconSet="4Arrows" showValue="0">
        <cfvo type="percent" val="0"/>
        <cfvo type="num" val="0.6"/>
        <cfvo type="num" val="0.8"/>
        <cfvo type="num" val="0.9"/>
      </iconSet>
    </cfRule>
    <cfRule type="cellIs" dxfId="843" priority="387" operator="lessThan">
      <formula>0.6</formula>
    </cfRule>
    <cfRule type="cellIs" dxfId="842" priority="388" operator="between">
      <formula>0.8</formula>
      <formula>0.899999999999999</formula>
    </cfRule>
    <cfRule type="cellIs" dxfId="841" priority="389" operator="between">
      <formula>0.6</formula>
      <formula>0.8</formula>
    </cfRule>
    <cfRule type="cellIs" dxfId="840" priority="390" operator="greaterThanOrEqual">
      <formula>0.9</formula>
    </cfRule>
  </conditionalFormatting>
  <conditionalFormatting sqref="AL16:AL19">
    <cfRule type="iconSet" priority="141">
      <iconSet iconSet="4Arrows" showValue="0">
        <cfvo type="percent" val="0"/>
        <cfvo type="num" val="0.6"/>
        <cfvo type="num" val="0.8"/>
        <cfvo type="num" val="0.9"/>
      </iconSet>
    </cfRule>
    <cfRule type="cellIs" dxfId="839" priority="142" operator="lessThan">
      <formula>0.6</formula>
    </cfRule>
    <cfRule type="cellIs" dxfId="838" priority="143" operator="between">
      <formula>0.8</formula>
      <formula>0.899999999999999</formula>
    </cfRule>
    <cfRule type="cellIs" dxfId="837" priority="144" operator="between">
      <formula>0.6</formula>
      <formula>0.8</formula>
    </cfRule>
    <cfRule type="cellIs" dxfId="836" priority="145" operator="greaterThanOrEqual">
      <formula>0.9</formula>
    </cfRule>
  </conditionalFormatting>
  <conditionalFormatting sqref="AP16:AP19">
    <cfRule type="iconSet" priority="136">
      <iconSet iconSet="4Arrows" showValue="0">
        <cfvo type="percent" val="0"/>
        <cfvo type="num" val="0.6"/>
        <cfvo type="num" val="0.8"/>
        <cfvo type="num" val="0.9"/>
      </iconSet>
    </cfRule>
    <cfRule type="cellIs" dxfId="835" priority="137" operator="lessThan">
      <formula>0.6</formula>
    </cfRule>
    <cfRule type="cellIs" dxfId="834" priority="138" operator="between">
      <formula>0.8</formula>
      <formula>0.899999999999999</formula>
    </cfRule>
    <cfRule type="cellIs" dxfId="833" priority="139" operator="between">
      <formula>0.6</formula>
      <formula>0.8</formula>
    </cfRule>
    <cfRule type="cellIs" dxfId="832" priority="140" operator="greaterThanOrEqual">
      <formula>0.9</formula>
    </cfRule>
  </conditionalFormatting>
  <conditionalFormatting sqref="Y26">
    <cfRule type="iconSet" priority="131">
      <iconSet iconSet="4Arrows" showValue="0">
        <cfvo type="percent" val="0"/>
        <cfvo type="num" val="0.6"/>
        <cfvo type="num" val="0.8"/>
        <cfvo type="num" val="0.9"/>
      </iconSet>
    </cfRule>
    <cfRule type="cellIs" dxfId="831" priority="132" operator="lessThan">
      <formula>0.6</formula>
    </cfRule>
    <cfRule type="cellIs" dxfId="830" priority="133" operator="between">
      <formula>0.8</formula>
      <formula>0.899999999999999</formula>
    </cfRule>
    <cfRule type="cellIs" dxfId="829" priority="134" operator="between">
      <formula>0.6</formula>
      <formula>0.8</formula>
    </cfRule>
    <cfRule type="cellIs" dxfId="828" priority="135" operator="greaterThanOrEqual">
      <formula>0.9</formula>
    </cfRule>
  </conditionalFormatting>
  <conditionalFormatting sqref="AD26">
    <cfRule type="iconSet" priority="126">
      <iconSet iconSet="4Arrows" showValue="0">
        <cfvo type="percent" val="0"/>
        <cfvo type="num" val="0.6"/>
        <cfvo type="num" val="0.8"/>
        <cfvo type="num" val="0.9"/>
      </iconSet>
    </cfRule>
    <cfRule type="cellIs" dxfId="827" priority="127" operator="lessThan">
      <formula>0.6</formula>
    </cfRule>
    <cfRule type="cellIs" dxfId="826" priority="128" operator="between">
      <formula>0.8</formula>
      <formula>0.899999999999999</formula>
    </cfRule>
    <cfRule type="cellIs" dxfId="825" priority="129" operator="between">
      <formula>0.6</formula>
      <formula>0.8</formula>
    </cfRule>
    <cfRule type="cellIs" dxfId="824" priority="130" operator="greaterThanOrEqual">
      <formula>0.9</formula>
    </cfRule>
  </conditionalFormatting>
  <conditionalFormatting sqref="AH26">
    <cfRule type="iconSet" priority="121">
      <iconSet iconSet="4Arrows" showValue="0">
        <cfvo type="percent" val="0"/>
        <cfvo type="num" val="0.6"/>
        <cfvo type="num" val="0.8"/>
        <cfvo type="num" val="0.9"/>
      </iconSet>
    </cfRule>
    <cfRule type="cellIs" dxfId="823" priority="122" operator="lessThan">
      <formula>0.6</formula>
    </cfRule>
    <cfRule type="cellIs" dxfId="822" priority="123" operator="between">
      <formula>0.8</formula>
      <formula>0.899999999999999</formula>
    </cfRule>
    <cfRule type="cellIs" dxfId="821" priority="124" operator="between">
      <formula>0.6</formula>
      <formula>0.8</formula>
    </cfRule>
    <cfRule type="cellIs" dxfId="820" priority="125" operator="greaterThanOrEqual">
      <formula>0.9</formula>
    </cfRule>
  </conditionalFormatting>
  <conditionalFormatting sqref="AL26">
    <cfRule type="iconSet" priority="116">
      <iconSet iconSet="4Arrows" showValue="0">
        <cfvo type="percent" val="0"/>
        <cfvo type="num" val="0.6"/>
        <cfvo type="num" val="0.8"/>
        <cfvo type="num" val="0.9"/>
      </iconSet>
    </cfRule>
    <cfRule type="cellIs" dxfId="819" priority="117" operator="lessThan">
      <formula>0.6</formula>
    </cfRule>
    <cfRule type="cellIs" dxfId="818" priority="118" operator="between">
      <formula>0.8</formula>
      <formula>0.899999999999999</formula>
    </cfRule>
    <cfRule type="cellIs" dxfId="817" priority="119" operator="between">
      <formula>0.6</formula>
      <formula>0.8</formula>
    </cfRule>
    <cfRule type="cellIs" dxfId="816" priority="120" operator="greaterThanOrEqual">
      <formula>0.9</formula>
    </cfRule>
  </conditionalFormatting>
  <conditionalFormatting sqref="AP26">
    <cfRule type="iconSet" priority="111">
      <iconSet iconSet="4Arrows" showValue="0">
        <cfvo type="percent" val="0"/>
        <cfvo type="num" val="0.6"/>
        <cfvo type="num" val="0.8"/>
        <cfvo type="num" val="0.9"/>
      </iconSet>
    </cfRule>
    <cfRule type="cellIs" dxfId="815" priority="112" operator="lessThan">
      <formula>0.6</formula>
    </cfRule>
    <cfRule type="cellIs" dxfId="814" priority="113" operator="between">
      <formula>0.8</formula>
      <formula>0.899999999999999</formula>
    </cfRule>
    <cfRule type="cellIs" dxfId="813" priority="114" operator="between">
      <formula>0.6</formula>
      <formula>0.8</formula>
    </cfRule>
    <cfRule type="cellIs" dxfId="812" priority="115" operator="greaterThanOrEqual">
      <formula>0.9</formula>
    </cfRule>
  </conditionalFormatting>
  <conditionalFormatting sqref="AL26">
    <cfRule type="iconSet" priority="106">
      <iconSet iconSet="4Arrows" showValue="0">
        <cfvo type="percent" val="0"/>
        <cfvo type="num" val="0.6"/>
        <cfvo type="num" val="0.8"/>
        <cfvo type="num" val="0.9"/>
      </iconSet>
    </cfRule>
    <cfRule type="cellIs" dxfId="811" priority="107" operator="lessThan">
      <formula>0.6</formula>
    </cfRule>
    <cfRule type="cellIs" dxfId="810" priority="108" operator="between">
      <formula>0.8</formula>
      <formula>0.899999999999999</formula>
    </cfRule>
    <cfRule type="cellIs" dxfId="809" priority="109" operator="between">
      <formula>0.6</formula>
      <formula>0.8</formula>
    </cfRule>
    <cfRule type="cellIs" dxfId="808" priority="110" operator="greaterThanOrEqual">
      <formula>0.9</formula>
    </cfRule>
  </conditionalFormatting>
  <conditionalFormatting sqref="AP26">
    <cfRule type="iconSet" priority="101">
      <iconSet iconSet="4Arrows" showValue="0">
        <cfvo type="percent" val="0"/>
        <cfvo type="num" val="0.6"/>
        <cfvo type="num" val="0.8"/>
        <cfvo type="num" val="0.9"/>
      </iconSet>
    </cfRule>
    <cfRule type="cellIs" dxfId="807" priority="102" operator="lessThan">
      <formula>0.6</formula>
    </cfRule>
    <cfRule type="cellIs" dxfId="806" priority="103" operator="between">
      <formula>0.8</formula>
      <formula>0.899999999999999</formula>
    </cfRule>
    <cfRule type="cellIs" dxfId="805" priority="104" operator="between">
      <formula>0.6</formula>
      <formula>0.8</formula>
    </cfRule>
    <cfRule type="cellIs" dxfId="804" priority="105" operator="greaterThanOrEqual">
      <formula>0.9</formula>
    </cfRule>
  </conditionalFormatting>
  <conditionalFormatting sqref="Y37:Y40">
    <cfRule type="iconSet" priority="96">
      <iconSet iconSet="4Arrows" showValue="0">
        <cfvo type="percent" val="0"/>
        <cfvo type="num" val="0.6"/>
        <cfvo type="num" val="0.8"/>
        <cfvo type="num" val="0.9"/>
      </iconSet>
    </cfRule>
    <cfRule type="cellIs" dxfId="803" priority="97" operator="lessThan">
      <formula>0.6</formula>
    </cfRule>
    <cfRule type="cellIs" dxfId="802" priority="98" operator="between">
      <formula>0.8</formula>
      <formula>0.899999999999999</formula>
    </cfRule>
    <cfRule type="cellIs" dxfId="801" priority="99" operator="between">
      <formula>0.6</formula>
      <formula>0.8</formula>
    </cfRule>
    <cfRule type="cellIs" dxfId="800" priority="100" operator="greaterThanOrEqual">
      <formula>0.9</formula>
    </cfRule>
  </conditionalFormatting>
  <conditionalFormatting sqref="AD37:AD40">
    <cfRule type="iconSet" priority="91">
      <iconSet iconSet="4Arrows" showValue="0">
        <cfvo type="percent" val="0"/>
        <cfvo type="num" val="0.6"/>
        <cfvo type="num" val="0.8"/>
        <cfvo type="num" val="0.9"/>
      </iconSet>
    </cfRule>
    <cfRule type="cellIs" dxfId="799" priority="92" operator="lessThan">
      <formula>0.6</formula>
    </cfRule>
    <cfRule type="cellIs" dxfId="798" priority="93" operator="between">
      <formula>0.8</formula>
      <formula>0.899999999999999</formula>
    </cfRule>
    <cfRule type="cellIs" dxfId="797" priority="94" operator="between">
      <formula>0.6</formula>
      <formula>0.8</formula>
    </cfRule>
    <cfRule type="cellIs" dxfId="796" priority="95" operator="greaterThanOrEqual">
      <formula>0.9</formula>
    </cfRule>
  </conditionalFormatting>
  <conditionalFormatting sqref="AH37:AH40">
    <cfRule type="iconSet" priority="86">
      <iconSet iconSet="4Arrows" showValue="0">
        <cfvo type="percent" val="0"/>
        <cfvo type="num" val="0.6"/>
        <cfvo type="num" val="0.8"/>
        <cfvo type="num" val="0.9"/>
      </iconSet>
    </cfRule>
    <cfRule type="cellIs" dxfId="795" priority="87" operator="lessThan">
      <formula>0.6</formula>
    </cfRule>
    <cfRule type="cellIs" dxfId="794" priority="88" operator="between">
      <formula>0.8</formula>
      <formula>0.899999999999999</formula>
    </cfRule>
    <cfRule type="cellIs" dxfId="793" priority="89" operator="between">
      <formula>0.6</formula>
      <formula>0.8</formula>
    </cfRule>
    <cfRule type="cellIs" dxfId="792" priority="90" operator="greaterThanOrEqual">
      <formula>0.9</formula>
    </cfRule>
  </conditionalFormatting>
  <conditionalFormatting sqref="AL37:AL40">
    <cfRule type="iconSet" priority="81">
      <iconSet iconSet="4Arrows" showValue="0">
        <cfvo type="percent" val="0"/>
        <cfvo type="num" val="0.6"/>
        <cfvo type="num" val="0.8"/>
        <cfvo type="num" val="0.9"/>
      </iconSet>
    </cfRule>
    <cfRule type="cellIs" dxfId="791" priority="82" operator="lessThan">
      <formula>0.6</formula>
    </cfRule>
    <cfRule type="cellIs" dxfId="790" priority="83" operator="between">
      <formula>0.8</formula>
      <formula>0.899999999999999</formula>
    </cfRule>
    <cfRule type="cellIs" dxfId="789" priority="84" operator="between">
      <formula>0.6</formula>
      <formula>0.8</formula>
    </cfRule>
    <cfRule type="cellIs" dxfId="788" priority="85" operator="greaterThanOrEqual">
      <formula>0.9</formula>
    </cfRule>
  </conditionalFormatting>
  <conditionalFormatting sqref="AP37:AP40">
    <cfRule type="iconSet" priority="76">
      <iconSet iconSet="4Arrows" showValue="0">
        <cfvo type="percent" val="0"/>
        <cfvo type="num" val="0.6"/>
        <cfvo type="num" val="0.8"/>
        <cfvo type="num" val="0.9"/>
      </iconSet>
    </cfRule>
    <cfRule type="cellIs" dxfId="787" priority="77" operator="lessThan">
      <formula>0.6</formula>
    </cfRule>
    <cfRule type="cellIs" dxfId="786" priority="78" operator="between">
      <formula>0.8</formula>
      <formula>0.899999999999999</formula>
    </cfRule>
    <cfRule type="cellIs" dxfId="785" priority="79" operator="between">
      <formula>0.6</formula>
      <formula>0.8</formula>
    </cfRule>
    <cfRule type="cellIs" dxfId="784" priority="80" operator="greaterThanOrEqual">
      <formula>0.9</formula>
    </cfRule>
  </conditionalFormatting>
  <conditionalFormatting sqref="AL37:AL40">
    <cfRule type="iconSet" priority="71">
      <iconSet iconSet="4Arrows" showValue="0">
        <cfvo type="percent" val="0"/>
        <cfvo type="num" val="0.6"/>
        <cfvo type="num" val="0.8"/>
        <cfvo type="num" val="0.9"/>
      </iconSet>
    </cfRule>
    <cfRule type="cellIs" dxfId="783" priority="72" operator="lessThan">
      <formula>0.6</formula>
    </cfRule>
    <cfRule type="cellIs" dxfId="782" priority="73" operator="between">
      <formula>0.8</formula>
      <formula>0.899999999999999</formula>
    </cfRule>
    <cfRule type="cellIs" dxfId="781" priority="74" operator="between">
      <formula>0.6</formula>
      <formula>0.8</formula>
    </cfRule>
    <cfRule type="cellIs" dxfId="780" priority="75" operator="greaterThanOrEqual">
      <formula>0.9</formula>
    </cfRule>
  </conditionalFormatting>
  <conditionalFormatting sqref="AP37:AP40">
    <cfRule type="iconSet" priority="66">
      <iconSet iconSet="4Arrows" showValue="0">
        <cfvo type="percent" val="0"/>
        <cfvo type="num" val="0.6"/>
        <cfvo type="num" val="0.8"/>
        <cfvo type="num" val="0.9"/>
      </iconSet>
    </cfRule>
    <cfRule type="cellIs" dxfId="779" priority="67" operator="lessThan">
      <formula>0.6</formula>
    </cfRule>
    <cfRule type="cellIs" dxfId="778" priority="68" operator="between">
      <formula>0.8</formula>
      <formula>0.899999999999999</formula>
    </cfRule>
    <cfRule type="cellIs" dxfId="777" priority="69" operator="between">
      <formula>0.6</formula>
      <formula>0.8</formula>
    </cfRule>
    <cfRule type="cellIs" dxfId="776" priority="70" operator="greaterThanOrEqual">
      <formula>0.9</formula>
    </cfRule>
  </conditionalFormatting>
  <conditionalFormatting sqref="AO69:AO71">
    <cfRule type="iconSet" priority="26">
      <iconSet iconSet="4Arrows" showValue="0">
        <cfvo type="percent" val="0"/>
        <cfvo type="num" val="0.6"/>
        <cfvo type="num" val="0.8"/>
        <cfvo type="num" val="0.9"/>
      </iconSet>
    </cfRule>
    <cfRule type="cellIs" dxfId="775" priority="27" operator="lessThan">
      <formula>0.6</formula>
    </cfRule>
    <cfRule type="cellIs" dxfId="774" priority="28" operator="between">
      <formula>0.8</formula>
      <formula>0.899999999999999</formula>
    </cfRule>
    <cfRule type="cellIs" dxfId="773" priority="29" operator="between">
      <formula>0.6</formula>
      <formula>0.8</formula>
    </cfRule>
    <cfRule type="cellIs" dxfId="772" priority="30" operator="greaterThanOrEqual">
      <formula>0.9</formula>
    </cfRule>
  </conditionalFormatting>
  <conditionalFormatting sqref="AS69:AS71">
    <cfRule type="iconSet" priority="21">
      <iconSet iconSet="4Arrows" showValue="0">
        <cfvo type="percent" val="0"/>
        <cfvo type="num" val="0.6"/>
        <cfvo type="num" val="0.8"/>
        <cfvo type="num" val="0.9"/>
      </iconSet>
    </cfRule>
    <cfRule type="cellIs" dxfId="771" priority="22" operator="lessThan">
      <formula>0.6</formula>
    </cfRule>
    <cfRule type="cellIs" dxfId="770" priority="23" operator="between">
      <formula>0.8</formula>
      <formula>0.899999999999999</formula>
    </cfRule>
    <cfRule type="cellIs" dxfId="769" priority="24" operator="between">
      <formula>0.6</formula>
      <formula>0.8</formula>
    </cfRule>
    <cfRule type="cellIs" dxfId="768" priority="25" operator="greaterThanOrEqual">
      <formula>0.9</formula>
    </cfRule>
  </conditionalFormatting>
  <conditionalFormatting sqref="AW69:AW71">
    <cfRule type="iconSet" priority="16">
      <iconSet iconSet="4Arrows" showValue="0">
        <cfvo type="percent" val="0"/>
        <cfvo type="num" val="0.6"/>
        <cfvo type="num" val="0.8"/>
        <cfvo type="num" val="0.9"/>
      </iconSet>
    </cfRule>
    <cfRule type="cellIs" dxfId="767" priority="17" operator="lessThan">
      <formula>0.6</formula>
    </cfRule>
    <cfRule type="cellIs" dxfId="766" priority="18" operator="between">
      <formula>0.8</formula>
      <formula>0.899999999999999</formula>
    </cfRule>
    <cfRule type="cellIs" dxfId="765" priority="19" operator="between">
      <formula>0.6</formula>
      <formula>0.8</formula>
    </cfRule>
    <cfRule type="cellIs" dxfId="764" priority="20" operator="greaterThanOrEqual">
      <formula>0.9</formula>
    </cfRule>
  </conditionalFormatting>
  <conditionalFormatting sqref="BA69:BA71">
    <cfRule type="iconSet" priority="11">
      <iconSet iconSet="4Arrows" showValue="0">
        <cfvo type="percent" val="0"/>
        <cfvo type="num" val="0.6"/>
        <cfvo type="num" val="0.8"/>
        <cfvo type="num" val="0.9"/>
      </iconSet>
    </cfRule>
    <cfRule type="cellIs" dxfId="763" priority="12" operator="lessThan">
      <formula>0.6</formula>
    </cfRule>
    <cfRule type="cellIs" dxfId="762" priority="13" operator="between">
      <formula>0.8</formula>
      <formula>0.899999999999999</formula>
    </cfRule>
    <cfRule type="cellIs" dxfId="761" priority="14" operator="between">
      <formula>0.6</formula>
      <formula>0.8</formula>
    </cfRule>
    <cfRule type="cellIs" dxfId="760" priority="15" operator="greaterThanOrEqual">
      <formula>0.9</formula>
    </cfRule>
  </conditionalFormatting>
  <conditionalFormatting sqref="AW69:AW71">
    <cfRule type="iconSet" priority="6">
      <iconSet iconSet="4Arrows" showValue="0">
        <cfvo type="percent" val="0"/>
        <cfvo type="num" val="0.6"/>
        <cfvo type="num" val="0.8"/>
        <cfvo type="num" val="0.9"/>
      </iconSet>
    </cfRule>
    <cfRule type="cellIs" dxfId="759" priority="7" operator="lessThan">
      <formula>0.6</formula>
    </cfRule>
    <cfRule type="cellIs" dxfId="758" priority="8" operator="between">
      <formula>0.8</formula>
      <formula>0.899999999999999</formula>
    </cfRule>
    <cfRule type="cellIs" dxfId="757" priority="9" operator="between">
      <formula>0.6</formula>
      <formula>0.8</formula>
    </cfRule>
    <cfRule type="cellIs" dxfId="756" priority="10" operator="greaterThanOrEqual">
      <formula>0.9</formula>
    </cfRule>
  </conditionalFormatting>
  <conditionalFormatting sqref="BA69:BA71">
    <cfRule type="iconSet" priority="1">
      <iconSet iconSet="4Arrows" showValue="0">
        <cfvo type="percent" val="0"/>
        <cfvo type="num" val="0.6"/>
        <cfvo type="num" val="0.8"/>
        <cfvo type="num" val="0.9"/>
      </iconSet>
    </cfRule>
    <cfRule type="cellIs" dxfId="755" priority="2" operator="lessThan">
      <formula>0.6</formula>
    </cfRule>
    <cfRule type="cellIs" dxfId="754" priority="3" operator="between">
      <formula>0.8</formula>
      <formula>0.899999999999999</formula>
    </cfRule>
    <cfRule type="cellIs" dxfId="753" priority="4" operator="between">
      <formula>0.6</formula>
      <formula>0.8</formula>
    </cfRule>
    <cfRule type="cellIs" dxfId="752" priority="5" operator="greaterThanOrEqual">
      <formula>0.9</formula>
    </cfRule>
  </conditionalFormatting>
  <conditionalFormatting sqref="Y46:Y58">
    <cfRule type="iconSet" priority="19149">
      <iconSet iconSet="4Arrows" showValue="0">
        <cfvo type="percent" val="0"/>
        <cfvo type="num" val="0.6"/>
        <cfvo type="num" val="0.8"/>
        <cfvo type="num" val="0.9"/>
      </iconSet>
    </cfRule>
    <cfRule type="cellIs" dxfId="751" priority="19150" operator="lessThan">
      <formula>0.6</formula>
    </cfRule>
    <cfRule type="cellIs" dxfId="750" priority="19151" operator="between">
      <formula>0.8</formula>
      <formula>0.899999999999999</formula>
    </cfRule>
    <cfRule type="cellIs" dxfId="749" priority="19152" operator="between">
      <formula>0.6</formula>
      <formula>0.8</formula>
    </cfRule>
    <cfRule type="cellIs" dxfId="748" priority="19153" operator="greaterThanOrEqual">
      <formula>0.9</formula>
    </cfRule>
  </conditionalFormatting>
  <conditionalFormatting sqref="AD46:AD58">
    <cfRule type="iconSet" priority="19159">
      <iconSet iconSet="4Arrows" showValue="0">
        <cfvo type="percent" val="0"/>
        <cfvo type="num" val="0.6"/>
        <cfvo type="num" val="0.8"/>
        <cfvo type="num" val="0.9"/>
      </iconSet>
    </cfRule>
    <cfRule type="cellIs" dxfId="747" priority="19160" operator="lessThan">
      <formula>0.6</formula>
    </cfRule>
    <cfRule type="cellIs" dxfId="746" priority="19161" operator="between">
      <formula>0.8</formula>
      <formula>0.899999999999999</formula>
    </cfRule>
    <cfRule type="cellIs" dxfId="745" priority="19162" operator="between">
      <formula>0.6</formula>
      <formula>0.8</formula>
    </cfRule>
    <cfRule type="cellIs" dxfId="744" priority="19163" operator="greaterThanOrEqual">
      <formula>0.9</formula>
    </cfRule>
  </conditionalFormatting>
  <conditionalFormatting sqref="AH46:AH58">
    <cfRule type="iconSet" priority="19169">
      <iconSet iconSet="4Arrows" showValue="0">
        <cfvo type="percent" val="0"/>
        <cfvo type="num" val="0.6"/>
        <cfvo type="num" val="0.8"/>
        <cfvo type="num" val="0.9"/>
      </iconSet>
    </cfRule>
    <cfRule type="cellIs" dxfId="743" priority="19170" operator="lessThan">
      <formula>0.6</formula>
    </cfRule>
    <cfRule type="cellIs" dxfId="742" priority="19171" operator="between">
      <formula>0.8</formula>
      <formula>0.899999999999999</formula>
    </cfRule>
    <cfRule type="cellIs" dxfId="741" priority="19172" operator="between">
      <formula>0.6</formula>
      <formula>0.8</formula>
    </cfRule>
    <cfRule type="cellIs" dxfId="740" priority="19173" operator="greaterThanOrEqual">
      <formula>0.9</formula>
    </cfRule>
  </conditionalFormatting>
  <conditionalFormatting sqref="AL46:AL58">
    <cfRule type="iconSet" priority="19179">
      <iconSet iconSet="4Arrows" showValue="0">
        <cfvo type="percent" val="0"/>
        <cfvo type="num" val="0.6"/>
        <cfvo type="num" val="0.8"/>
        <cfvo type="num" val="0.9"/>
      </iconSet>
    </cfRule>
    <cfRule type="cellIs" dxfId="739" priority="19180" operator="lessThan">
      <formula>0.6</formula>
    </cfRule>
    <cfRule type="cellIs" dxfId="738" priority="19181" operator="between">
      <formula>0.8</formula>
      <formula>0.899999999999999</formula>
    </cfRule>
    <cfRule type="cellIs" dxfId="737" priority="19182" operator="between">
      <formula>0.6</formula>
      <formula>0.8</formula>
    </cfRule>
    <cfRule type="cellIs" dxfId="736" priority="19183" operator="greaterThanOrEqual">
      <formula>0.9</formula>
    </cfRule>
  </conditionalFormatting>
  <conditionalFormatting sqref="AP46:AP58">
    <cfRule type="iconSet" priority="19189">
      <iconSet iconSet="4Arrows" showValue="0">
        <cfvo type="percent" val="0"/>
        <cfvo type="num" val="0.6"/>
        <cfvo type="num" val="0.8"/>
        <cfvo type="num" val="0.9"/>
      </iconSet>
    </cfRule>
    <cfRule type="cellIs" dxfId="735" priority="19190" operator="lessThan">
      <formula>0.6</formula>
    </cfRule>
    <cfRule type="cellIs" dxfId="734" priority="19191" operator="between">
      <formula>0.8</formula>
      <formula>0.899999999999999</formula>
    </cfRule>
    <cfRule type="cellIs" dxfId="733" priority="19192" operator="between">
      <formula>0.6</formula>
      <formula>0.8</formula>
    </cfRule>
    <cfRule type="cellIs" dxfId="732" priority="19193" operator="greaterThanOrEqual">
      <formula>0.9</formula>
    </cfRule>
  </conditionalFormatting>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Contexto</vt:lpstr>
      <vt:lpstr>Dirección G. Corporativa</vt:lpstr>
      <vt:lpstr>Dirección de Personas Juríd</vt:lpstr>
      <vt:lpstr>Oficina Comunicaciones</vt:lpstr>
      <vt:lpstr>Oficina Jurídica</vt:lpstr>
      <vt:lpstr>Dirección de PLaneación </vt:lpstr>
      <vt:lpstr>Dirección de Cultura Ciudadana</vt:lpstr>
      <vt:lpstr>Dirección ACyP_Infraestructura</vt:lpstr>
      <vt:lpstr>Dir_Subdir. Arte, Cultura y P.</vt:lpstr>
      <vt:lpstr>Dirección Fomento</vt:lpstr>
      <vt:lpstr>Dirección Asuntos Locales y P</vt:lpstr>
      <vt:lpstr> Dirección Lectura y Biblioteca</vt:lpstr>
      <vt:lpstr>Oficina de Control Interno</vt:lpstr>
      <vt:lpstr>Control Interno Disciplinario</vt:lpstr>
      <vt:lpstr>FUENTES </vt:lpstr>
      <vt:lpstr>Hoja1</vt:lpstr>
      <vt:lpstr>'FUENTES '!Área_de_impresión</vt:lpstr>
      <vt:lpstr>Hoja1!PAA_Enero_28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Martinez</dc:creator>
  <cp:lastModifiedBy>Johanna Cendales</cp:lastModifiedBy>
  <cp:lastPrinted>2019-01-21T17:02:47Z</cp:lastPrinted>
  <dcterms:created xsi:type="dcterms:W3CDTF">2018-06-28T21:22:08Z</dcterms:created>
  <dcterms:modified xsi:type="dcterms:W3CDTF">2020-01-31T21:50:29Z</dcterms:modified>
</cp:coreProperties>
</file>