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V\V2020 Casa\2022\SDCRD_2022\Proyectos de Inversión\Matriz Seguimieto Proyectos 2022\"/>
    </mc:Choice>
  </mc:AlternateContent>
  <xr:revisionPtr revIDLastSave="0" documentId="13_ncr:1_{F9AE3A8B-F43D-44CB-BB23-E1534ECE56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SDCRD'!$A$8:$BR$73</definedName>
    <definedName name="_FilterDatabase_0" localSheetId="0">'MATRIZ SDCRD'!$A$7:$BN$71</definedName>
    <definedName name="_FilterDatabase_0_0" localSheetId="0">'MATRIZ SDCRD'!$A$7:$BN$71</definedName>
    <definedName name="_FilterDatabase_0_0_0" localSheetId="0">'MATRIZ SDCRD'!$K$8:$BN$71</definedName>
    <definedName name="_FilterDatabase_0_0_0_0" localSheetId="0">'MATRIZ SDCRD'!$K$8:$BN$71</definedName>
    <definedName name="_FilterDatabase_0_0_0_0_0" localSheetId="0">'MATRIZ SDCRD'!$K$8:$BN$71</definedName>
    <definedName name="_FilterDatabase_0_0_0_0_0_0" localSheetId="0">'MATRIZ SDCRD'!$K$8:$BN$71</definedName>
    <definedName name="_FilterDatabase_0_0_0_0_0_0_0" localSheetId="0">'MATRIZ SDCRD'!$K$8:$BN$71</definedName>
    <definedName name="_FilterDatabase_0_0_0_0_0_0_0_0" localSheetId="0">'MATRIZ SDCRD'!$K$8:$BN$71</definedName>
    <definedName name="_FilterDatabase_0_0_0_0_0_0_0_0_0" localSheetId="0">'MATRIZ SDCRD'!$K$8:$BN$71</definedName>
    <definedName name="_FilterDatabase_0_0_0_0_0_0_0_0_0_0" localSheetId="0">'MATRIZ SDCRD'!$K$8:$BN$71</definedName>
    <definedName name="_FilterDatabase_0_0_0_0_0_0_0_0_0_0_0" localSheetId="0">'MATRIZ SDCRD'!$K$8:$BN$71</definedName>
    <definedName name="_FilterDatabase_0_0_0_0_0_0_0_0_0_0_0_0" localSheetId="0">'MATRIZ SDCRD'!$K$8:$BN$71</definedName>
    <definedName name="_FilterDatabase_0_0_0_0_0_0_0_0_0_0_0_0_0" localSheetId="0">'MATRIZ SDCRD'!$K$8:$BN$71</definedName>
    <definedName name="_FilterDatabase_0_0_0_0_0_0_0_0_0_0_0_0_0_0" localSheetId="0">'MATRIZ SDCRD'!$K$8:$BN$71</definedName>
    <definedName name="_FilterDatabase_0_0_0_0_0_0_0_0_0_0_0_0_0_0_0" localSheetId="0">'MATRIZ SDCRD'!$K$8:$BN$71</definedName>
    <definedName name="_FilterDatabase_0_0_0_0_0_0_0_0_0_0_0_0_0_0_0_0" localSheetId="0">'MATRIZ SDCRD'!$K$8:$BN$71</definedName>
    <definedName name="_FilterDatabase_0_0_0_0_0_0_0_0_0_0_0_0_0_0_0_0_0" localSheetId="0">'MATRIZ SDCRD'!$K$8:$BN$71</definedName>
    <definedName name="_FilterDatabase_0_0_0_0_0_0_0_0_0_0_0_0_0_0_0_0_0_0" localSheetId="0">'MATRIZ SDCRD'!$K$8:$BN$71</definedName>
    <definedName name="_FilterDatabase_0_0_0_0_0_0_0_0_0_0_0_0_0_0_0_0_0_0_0" localSheetId="0">'MATRIZ SDCRD'!$K$8:$BN$71</definedName>
    <definedName name="_FilterDatabase_0_0_0_0_0_0_0_0_0_0_0_0_0_0_0_0_0_0_0_0" localSheetId="0">'MATRIZ SDCRD'!$K$8:$BN$71</definedName>
    <definedName name="_FilterDatabase_0_0_0_0_0_0_0_0_0_0_0_0_0_0_0_0_0_0_0_0_0" localSheetId="0">'MATRIZ SDCRD'!$K$8:$BN$71</definedName>
    <definedName name="_FilterDatabase_0_0_0_0_0_0_0_0_0_0_0_0_0_0_0_0_0_0_0_0_0_0" localSheetId="0">'MATRIZ SDCRD'!$K$8:$BN$71</definedName>
    <definedName name="_FilterDatabase_0_0_0_0_0_0_0_0_0_0_0_0_0_0_0_0_0_0_0_0_0_0_0" localSheetId="0">'MATRIZ SDCRD'!$K$8:$BN$71</definedName>
    <definedName name="_FilterDatabase_0_0_0_0_0_0_0_0_0_0_0_0_0_0_0_0_0_0_0_0_0_0_0_0" localSheetId="0">'MATRIZ SDCRD'!$K$8:$BN$71</definedName>
    <definedName name="_FilterDatabase_0_0_0_0_0_0_0_0_0_0_0_0_0_0_0_0_0_0_0_0_0_0_0_0_0" localSheetId="0">'MATRIZ SDCRD'!$K$8:$BN$71</definedName>
    <definedName name="_FilterDatabase_0_0_0_0_0_0_0_0_0_0_0_0_0_0_0_0_0_0_0_0_0_0_0_0_0_0" localSheetId="0">'MATRIZ SDCRD'!$K$8:$BN$71</definedName>
    <definedName name="_FilterDatabase_0_0_0_0_0_0_0_0_0_0_0_0_0_0_0_0_0_0_0_0_0_0_0_0_0_0_0" localSheetId="0">'MATRIZ SDCRD'!$K$8:$BN$71</definedName>
    <definedName name="_FilterDatabase_0_0_0_0_0_0_0_0_0_0_0_0_0_0_0_0_0_0_0_0_0_0_0_0_0_0_0_0" localSheetId="0">'MATRIZ SDCRD'!$K$8:$BN$71</definedName>
    <definedName name="_FilterDatabase_0_0_0_0_0_0_0_0_0_0_0_0_0_0_0_0_0_0_0_0_0_0_0_0_0_0_0_0_0" localSheetId="0">'MATRIZ SDCRD'!$K$8:$BN$71</definedName>
    <definedName name="_FilterDatabase_0_0_0_0_0_0_0_0_0_0_0_0_0_0_0_0_0_0_0_0_0_0_0_0_0_0_0_0_0_0" localSheetId="0">'MATRIZ SDCRD'!$K$8:$BN$71</definedName>
    <definedName name="_FilterDatabase_0_0_0_0_0_0_0_0_0_0_0_0_0_0_0_0_0_0_0_0_0_0_0_0_0_0_0_0_0_0_0" localSheetId="0">'MATRIZ SDCRD'!$K$8:$BN$71</definedName>
    <definedName name="_FilterDatabase_0_0_0_0_0_0_0_0_0_0_0_0_0_0_0_0_0_0_0_0_0_0_0_0_0_0_0_0_0_0_0_0" localSheetId="0">'MATRIZ SDCRD'!$K$8:$BN$71</definedName>
    <definedName name="_FilterDatabase_0_0_0_0_0_0_0_0_0_0_0_0_0_0_0_0_0_0_0_0_0_0_0_0_0_0_0_0_0_0_0_0_0" localSheetId="0">'MATRIZ SDCRD'!$K$8:$BN$71</definedName>
    <definedName name="afreyt" localSheetId="0">'MATRIZ SDCRD'!$K$8:$BN$71</definedName>
    <definedName name="artrtre" localSheetId="0">'MATRIZ SDCRD'!$K$8:$BN$71</definedName>
    <definedName name="cser" localSheetId="0">'MATRIZ SDCRD'!$K$8:$BN$71</definedName>
    <definedName name="eryewhnwr" localSheetId="0">'MATRIZ SDCRD'!$K$8:$BN$71</definedName>
    <definedName name="ewvrt" localSheetId="0">'MATRIZ SDCRD'!$K$8:$BN$71</definedName>
    <definedName name="gfege" localSheetId="0">'MATRIZ SDCRD'!$K$8:$BN$71</definedName>
    <definedName name="GG" localSheetId="0">'MATRIZ SDCRD'!$K$8:$BN$71</definedName>
    <definedName name="qqq" localSheetId="0">'MATRIZ SDCRD'!$K$8:$BN$71</definedName>
    <definedName name="qweq" localSheetId="0">'MATRIZ SDCRD'!$K$8:$BN$71</definedName>
    <definedName name="rgferwbvwe" localSheetId="0">'MATRIZ SDCRD'!$K$8:$BN$71</definedName>
    <definedName name="TTT" localSheetId="0">'MATRIZ SDCRD'!$K$8:$BN$71</definedName>
    <definedName name="vggagaggda" localSheetId="0">'MATRIZ SDCRD'!$K$8:$BN$71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ZMnitMWimYZOaW+ZcIxx5q7NLgA=="/>
    </ext>
  </extLst>
</workbook>
</file>

<file path=xl/calcChain.xml><?xml version="1.0" encoding="utf-8"?>
<calcChain xmlns="http://schemas.openxmlformats.org/spreadsheetml/2006/main">
  <c r="AQ71" i="1" l="1"/>
  <c r="BL45" i="1"/>
  <c r="BL47" i="1"/>
  <c r="BN46" i="1"/>
  <c r="BM46" i="1"/>
  <c r="BL46" i="1"/>
  <c r="AS46" i="1"/>
  <c r="BN52" i="1"/>
  <c r="BM52" i="1"/>
  <c r="BL52" i="1"/>
  <c r="AS52" i="1"/>
  <c r="BN9" i="1"/>
  <c r="BN20" i="1"/>
  <c r="BM20" i="1"/>
  <c r="BL20" i="1"/>
  <c r="AS20" i="1"/>
  <c r="BN19" i="1"/>
  <c r="BM19" i="1"/>
  <c r="BL19" i="1"/>
  <c r="AS19" i="1"/>
  <c r="BN18" i="1"/>
  <c r="BM18" i="1"/>
  <c r="BL18" i="1"/>
  <c r="AS18" i="1"/>
  <c r="BN17" i="1"/>
  <c r="BM17" i="1"/>
  <c r="BL17" i="1"/>
  <c r="AS17" i="1"/>
  <c r="BN24" i="1" l="1"/>
  <c r="BM24" i="1"/>
  <c r="BL24" i="1"/>
  <c r="AS24" i="1"/>
  <c r="BN23" i="1"/>
  <c r="BM23" i="1"/>
  <c r="BL23" i="1"/>
  <c r="AS23" i="1"/>
  <c r="BN22" i="1"/>
  <c r="BM22" i="1"/>
  <c r="BL22" i="1"/>
  <c r="AS22" i="1"/>
  <c r="BL73" i="1"/>
  <c r="BN72" i="1"/>
  <c r="BM72" i="1"/>
  <c r="BL72" i="1"/>
  <c r="AS72" i="1"/>
  <c r="BL71" i="1"/>
  <c r="BN70" i="1"/>
  <c r="BM70" i="1"/>
  <c r="BL70" i="1"/>
  <c r="AS70" i="1"/>
  <c r="BN69" i="1"/>
  <c r="BM69" i="1"/>
  <c r="BL69" i="1"/>
  <c r="AS69" i="1"/>
  <c r="BN68" i="1"/>
  <c r="BM68" i="1"/>
  <c r="BL68" i="1"/>
  <c r="AS68" i="1"/>
  <c r="BN67" i="1"/>
  <c r="BM67" i="1"/>
  <c r="BL67" i="1"/>
  <c r="AS67" i="1"/>
  <c r="BN66" i="1"/>
  <c r="BM66" i="1"/>
  <c r="BL66" i="1"/>
  <c r="AS66" i="1"/>
  <c r="BN65" i="1"/>
  <c r="BM65" i="1"/>
  <c r="BL65" i="1"/>
  <c r="AS65" i="1"/>
  <c r="BN44" i="1"/>
  <c r="BM44" i="1"/>
  <c r="AS44" i="1"/>
  <c r="BL44" i="1"/>
  <c r="BN43" i="1"/>
  <c r="BM43" i="1"/>
  <c r="AS43" i="1"/>
  <c r="BL43" i="1"/>
  <c r="BN42" i="1"/>
  <c r="BM42" i="1"/>
  <c r="BL42" i="1"/>
  <c r="AS42" i="1"/>
  <c r="BN41" i="1"/>
  <c r="BM41" i="1"/>
  <c r="BL41" i="1"/>
  <c r="AS41" i="1"/>
  <c r="BN40" i="1"/>
  <c r="BM40" i="1"/>
  <c r="BL40" i="1"/>
  <c r="AS40" i="1"/>
  <c r="BN39" i="1"/>
  <c r="BM39" i="1"/>
  <c r="BL39" i="1"/>
  <c r="AS39" i="1"/>
  <c r="BM9" i="1"/>
  <c r="BL9" i="1"/>
  <c r="AS9" i="1"/>
  <c r="BM11" i="1"/>
  <c r="BL63" i="1"/>
  <c r="BL64" i="1" s="1"/>
  <c r="BL61" i="1"/>
  <c r="BL62" i="1" s="1"/>
  <c r="BL59" i="1"/>
  <c r="BL60" i="1" s="1"/>
  <c r="BL58" i="1"/>
  <c r="BL56" i="1"/>
  <c r="AQ58" i="1"/>
  <c r="AQ30" i="1"/>
  <c r="BL57" i="1"/>
  <c r="BL54" i="1"/>
  <c r="BL55" i="1" s="1"/>
  <c r="BL50" i="1"/>
  <c r="BL51" i="1" s="1"/>
  <c r="BL48" i="1"/>
  <c r="BL49" i="1" s="1"/>
  <c r="BL37" i="1"/>
  <c r="BL36" i="1"/>
  <c r="BL35" i="1"/>
  <c r="BL38" i="1" s="1"/>
  <c r="BL32" i="1"/>
  <c r="BL34" i="1" s="1"/>
  <c r="BL33" i="1"/>
  <c r="BL31" i="1"/>
  <c r="BL30" i="1"/>
  <c r="BL29" i="1"/>
  <c r="BL28" i="1"/>
  <c r="BL27" i="1"/>
  <c r="AQ27" i="1"/>
  <c r="BL26" i="1"/>
  <c r="BL15" i="1"/>
  <c r="BL16" i="1" s="1"/>
  <c r="BL13" i="1"/>
  <c r="BL14" i="1" s="1"/>
  <c r="BL11" i="1"/>
  <c r="BL12" i="1" s="1"/>
  <c r="AR16" i="1"/>
  <c r="AS15" i="1"/>
  <c r="AS13" i="1"/>
  <c r="AS11" i="1"/>
  <c r="BN54" i="1"/>
  <c r="BN50" i="1"/>
  <c r="BN48" i="1"/>
  <c r="BM54" i="1"/>
  <c r="BM50" i="1"/>
  <c r="BM48" i="1"/>
  <c r="BN15" i="1"/>
  <c r="BN13" i="1"/>
  <c r="BN11" i="1"/>
  <c r="AR14" i="1"/>
  <c r="AR12" i="1"/>
  <c r="BM15" i="1"/>
  <c r="BM13" i="1"/>
  <c r="BN63" i="1"/>
  <c r="BN61" i="1"/>
  <c r="BN59" i="1"/>
  <c r="BM63" i="1"/>
  <c r="BM61" i="1"/>
  <c r="BM59" i="1"/>
  <c r="BN29" i="1"/>
  <c r="BN28" i="1"/>
  <c r="BN26" i="1"/>
  <c r="BM29" i="1"/>
  <c r="BM28" i="1"/>
  <c r="BM26" i="1"/>
  <c r="AR58" i="1"/>
  <c r="BN58" i="1" s="1"/>
  <c r="BN57" i="1"/>
  <c r="BN56" i="1"/>
  <c r="BM57" i="1"/>
  <c r="BM56" i="1"/>
  <c r="BN35" i="1"/>
  <c r="BN38" i="1" s="1"/>
  <c r="BN37" i="1"/>
  <c r="BN36" i="1"/>
  <c r="BM37" i="1"/>
  <c r="BM36" i="1"/>
  <c r="BM35" i="1"/>
  <c r="BM38" i="1" s="1"/>
  <c r="AS37" i="1"/>
  <c r="AS36" i="1"/>
  <c r="AS35" i="1"/>
  <c r="AS38" i="1" s="1"/>
  <c r="AR38" i="1"/>
  <c r="BN33" i="1"/>
  <c r="BN31" i="1"/>
  <c r="BM33" i="1"/>
  <c r="BM31" i="1"/>
  <c r="BM32" i="1"/>
  <c r="AS33" i="1"/>
  <c r="AS32" i="1"/>
  <c r="AS31" i="1"/>
  <c r="AR34" i="1"/>
  <c r="AS54" i="1"/>
  <c r="AS55" i="1" s="1"/>
  <c r="AS50" i="1"/>
  <c r="AS51" i="1" s="1"/>
  <c r="AS48" i="1"/>
  <c r="AS49" i="1" s="1"/>
  <c r="AR55" i="1"/>
  <c r="AR51" i="1"/>
  <c r="AR49" i="1"/>
  <c r="BM58" i="1" l="1"/>
  <c r="AS63" i="1"/>
  <c r="AS64" i="1" s="1"/>
  <c r="AS61" i="1"/>
  <c r="AS62" i="1" s="1"/>
  <c r="AS59" i="1"/>
  <c r="AR64" i="1"/>
  <c r="AR62" i="1"/>
  <c r="AR60" i="1"/>
  <c r="AS29" i="1"/>
  <c r="AS28" i="1"/>
  <c r="AR27" i="1"/>
  <c r="AR30" i="1"/>
  <c r="AS26" i="1"/>
  <c r="AS58" i="1"/>
  <c r="AS57" i="1"/>
  <c r="AS56" i="1"/>
  <c r="BN30" i="1" l="1"/>
  <c r="BM30" i="1"/>
  <c r="BM27" i="1"/>
  <c r="BN27" i="1"/>
  <c r="AM24" i="1"/>
  <c r="AP36" i="1"/>
  <c r="AP37" i="1"/>
  <c r="AP35" i="1"/>
  <c r="AP38" i="1" s="1"/>
  <c r="AO38" i="1"/>
  <c r="AP48" i="1"/>
  <c r="AP49" i="1" s="1"/>
  <c r="AP50" i="1" s="1"/>
  <c r="AP51" i="1" s="1"/>
  <c r="AP54" i="1" s="1"/>
  <c r="AP55" i="1" s="1"/>
  <c r="AO55" i="1"/>
  <c r="AO51" i="1"/>
  <c r="AO49" i="1"/>
  <c r="AP15" i="1"/>
  <c r="AP16" i="1" s="1"/>
  <c r="AO16" i="1"/>
  <c r="AO14" i="1"/>
  <c r="AO12" i="1"/>
  <c r="AP11" i="1"/>
  <c r="AP12" i="1" s="1"/>
  <c r="AP13" i="1" s="1"/>
  <c r="AP14" i="1" s="1"/>
  <c r="AP63" i="1"/>
  <c r="AP64" i="1" s="1"/>
  <c r="AP61" i="1"/>
  <c r="AP62" i="1" s="1"/>
  <c r="AP59" i="1"/>
  <c r="AP60" i="1" s="1"/>
  <c r="AO64" i="1"/>
  <c r="AO62" i="1"/>
  <c r="AO60" i="1"/>
  <c r="AP33" i="1"/>
  <c r="AP32" i="1"/>
  <c r="AP34" i="1" s="1"/>
  <c r="AP31" i="1"/>
  <c r="AO34" i="1"/>
  <c r="AP29" i="1"/>
  <c r="AP28" i="1"/>
  <c r="AO30" i="1"/>
  <c r="AL30" i="1"/>
  <c r="AO27" i="1"/>
  <c r="AL27" i="1"/>
  <c r="AP26" i="1"/>
  <c r="AP57" i="1"/>
  <c r="AP56" i="1"/>
  <c r="AP58" i="1" s="1"/>
  <c r="AO58" i="1"/>
  <c r="AG57" i="1"/>
  <c r="AP46" i="1" l="1"/>
  <c r="AP52" i="1"/>
  <c r="AP9" i="1"/>
  <c r="AP20" i="1"/>
  <c r="AP19" i="1"/>
  <c r="AP18" i="1"/>
  <c r="AP17" i="1"/>
  <c r="AP24" i="1"/>
  <c r="AP23" i="1"/>
  <c r="AP22" i="1"/>
  <c r="AP44" i="1"/>
  <c r="AP43" i="1"/>
  <c r="AP42" i="1"/>
  <c r="AP41" i="1"/>
  <c r="AP40" i="1"/>
  <c r="AP39" i="1"/>
  <c r="AP72" i="1"/>
  <c r="AP70" i="1"/>
  <c r="AP69" i="1"/>
  <c r="AP68" i="1"/>
  <c r="AP67" i="1"/>
  <c r="AP66" i="1"/>
  <c r="AP65" i="1"/>
  <c r="AL73" i="1"/>
  <c r="AM72" i="1"/>
  <c r="AM70" i="1"/>
  <c r="AM69" i="1"/>
  <c r="AM68" i="1"/>
  <c r="AM67" i="1"/>
  <c r="AM66" i="1"/>
  <c r="AM65" i="1"/>
  <c r="AL53" i="1"/>
  <c r="AM52" i="1"/>
  <c r="AM53" i="1" s="1"/>
  <c r="AL47" i="1"/>
  <c r="AM46" i="1"/>
  <c r="AM47" i="1" s="1"/>
  <c r="AL45" i="1"/>
  <c r="AM44" i="1" l="1"/>
  <c r="AM43" i="1" l="1"/>
  <c r="AM42" i="1"/>
  <c r="AM41" i="1"/>
  <c r="AM40" i="1"/>
  <c r="AM39" i="1"/>
  <c r="AM23" i="1"/>
  <c r="AM22" i="1"/>
  <c r="AM20" i="1"/>
  <c r="AM19" i="1"/>
  <c r="AM18" i="1"/>
  <c r="AM17" i="1"/>
  <c r="AM9" i="1"/>
  <c r="AL10" i="1"/>
  <c r="AM37" i="1" l="1"/>
  <c r="AM36" i="1"/>
  <c r="AM35" i="1"/>
  <c r="AM38" i="1" s="1"/>
  <c r="AL38" i="1"/>
  <c r="AL55" i="1"/>
  <c r="AM54" i="1"/>
  <c r="AM55" i="1" s="1"/>
  <c r="AL51" i="1"/>
  <c r="AM50" i="1"/>
  <c r="AM51" i="1" s="1"/>
  <c r="AL49" i="1"/>
  <c r="AM48" i="1"/>
  <c r="AM49" i="1" s="1"/>
  <c r="AL16" i="1"/>
  <c r="AL14" i="1"/>
  <c r="AL12" i="1"/>
  <c r="AM15" i="1"/>
  <c r="AM16" i="1" s="1"/>
  <c r="AM13" i="1"/>
  <c r="AM14" i="1" s="1"/>
  <c r="AM11" i="1"/>
  <c r="AM12" i="1" s="1"/>
  <c r="AM59" i="1"/>
  <c r="AM60" i="1" s="1"/>
  <c r="AL63" i="1"/>
  <c r="AM63" i="1" s="1"/>
  <c r="AM64" i="1" s="1"/>
  <c r="AL61" i="1"/>
  <c r="AM61" i="1" s="1"/>
  <c r="AM62" i="1" s="1"/>
  <c r="AL60" i="1"/>
  <c r="AM33" i="1"/>
  <c r="AM32" i="1"/>
  <c r="AM31" i="1"/>
  <c r="AL34" i="1"/>
  <c r="AM29" i="1"/>
  <c r="AM28" i="1"/>
  <c r="AM26" i="1"/>
  <c r="AM57" i="1"/>
  <c r="AM56" i="1"/>
  <c r="AL58" i="1"/>
  <c r="AK58" i="1"/>
  <c r="AL64" i="1" l="1"/>
  <c r="AL62" i="1"/>
  <c r="AM58" i="1"/>
  <c r="AG73" i="1"/>
  <c r="AG52" i="1"/>
  <c r="AD52" i="1"/>
  <c r="AG20" i="1"/>
  <c r="AD20" i="1"/>
  <c r="AG19" i="1"/>
  <c r="AD19" i="1"/>
  <c r="AG18" i="1"/>
  <c r="AD18" i="1"/>
  <c r="AG17" i="1"/>
  <c r="AD17" i="1"/>
  <c r="AG72" i="1"/>
  <c r="AD72" i="1"/>
  <c r="AD71" i="1"/>
  <c r="AG70" i="1"/>
  <c r="AD70" i="1"/>
  <c r="AG69" i="1"/>
  <c r="AD69" i="1"/>
  <c r="AG68" i="1"/>
  <c r="AD68" i="1"/>
  <c r="AG67" i="1"/>
  <c r="AG66" i="1"/>
  <c r="AD66" i="1"/>
  <c r="AD67" i="1"/>
  <c r="AD65" i="1"/>
  <c r="AJ65" i="1"/>
  <c r="AG65" i="1"/>
  <c r="AJ72" i="1"/>
  <c r="AJ73" i="1" s="1"/>
  <c r="AI73" i="1"/>
  <c r="AJ67" i="1"/>
  <c r="AJ68" i="1"/>
  <c r="AJ69" i="1"/>
  <c r="AJ70" i="1"/>
  <c r="AJ66" i="1"/>
  <c r="AI71" i="1"/>
  <c r="BN64" i="1"/>
  <c r="BN62" i="1"/>
  <c r="BM64" i="1"/>
  <c r="BM62" i="1"/>
  <c r="BN60" i="1"/>
  <c r="BM60" i="1"/>
  <c r="AD63" i="1"/>
  <c r="AD64" i="1" s="1"/>
  <c r="AC64" i="1"/>
  <c r="AC62" i="1"/>
  <c r="AD61" i="1"/>
  <c r="AD62" i="1" s="1"/>
  <c r="AC60" i="1"/>
  <c r="AD59" i="1"/>
  <c r="AD60" i="1" s="1"/>
  <c r="AF64" i="1"/>
  <c r="AG63" i="1"/>
  <c r="AG64" i="1" s="1"/>
  <c r="AF62" i="1"/>
  <c r="AG61" i="1"/>
  <c r="AG62" i="1" s="1"/>
  <c r="AF60" i="1"/>
  <c r="AG59" i="1"/>
  <c r="AG60" i="1" s="1"/>
  <c r="AI64" i="1"/>
  <c r="AJ63" i="1"/>
  <c r="AJ64" i="1" s="1"/>
  <c r="AI62" i="1"/>
  <c r="AJ61" i="1"/>
  <c r="AJ62" i="1" s="1"/>
  <c r="AI60" i="1"/>
  <c r="AJ59" i="1"/>
  <c r="AJ60" i="1" s="1"/>
  <c r="AJ57" i="1"/>
  <c r="AG56" i="1"/>
  <c r="AG58" i="1" s="1"/>
  <c r="AD57" i="1"/>
  <c r="AD56" i="1"/>
  <c r="AF58" i="1"/>
  <c r="AC58" i="1"/>
  <c r="AD58" i="1"/>
  <c r="AB58" i="1"/>
  <c r="AI56" i="1"/>
  <c r="AJ56" i="1" s="1"/>
  <c r="AJ58" i="1" s="1"/>
  <c r="AI53" i="1"/>
  <c r="AJ52" i="1"/>
  <c r="AJ53" i="1" s="1"/>
  <c r="BN55" i="1"/>
  <c r="BM55" i="1"/>
  <c r="BN49" i="1"/>
  <c r="BM49" i="1"/>
  <c r="AI55" i="1"/>
  <c r="AF55" i="1"/>
  <c r="AI49" i="1"/>
  <c r="AF49" i="1"/>
  <c r="AJ54" i="1"/>
  <c r="AJ55" i="1" s="1"/>
  <c r="AJ48" i="1"/>
  <c r="AJ49" i="1" s="1"/>
  <c r="AG54" i="1"/>
  <c r="AG55" i="1" s="1"/>
  <c r="AG48" i="1"/>
  <c r="AG49" i="1" s="1"/>
  <c r="AC55" i="1"/>
  <c r="AD54" i="1"/>
  <c r="AD55" i="1" s="1"/>
  <c r="AC49" i="1"/>
  <c r="AD48" i="1"/>
  <c r="AD49" i="1" s="1"/>
  <c r="AI58" i="1" l="1"/>
  <c r="BN51" i="1"/>
  <c r="BM51" i="1"/>
  <c r="AJ50" i="1"/>
  <c r="AJ51" i="1" s="1"/>
  <c r="AI51" i="1"/>
  <c r="AG50" i="1"/>
  <c r="AG51" i="1" s="1"/>
  <c r="AE51" i="1"/>
  <c r="AF51" i="1"/>
  <c r="AC51" i="1"/>
  <c r="AD50" i="1"/>
  <c r="AD51" i="1" s="1"/>
  <c r="AI42" i="1"/>
  <c r="BM45" i="1" s="1"/>
  <c r="BN45" i="1" l="1"/>
  <c r="AJ46" i="1"/>
  <c r="AJ47" i="1" s="1"/>
  <c r="AG46" i="1"/>
  <c r="AG47" i="1" s="1"/>
  <c r="AD46" i="1"/>
  <c r="AD47" i="1" s="1"/>
  <c r="AI47" i="1"/>
  <c r="AF47" i="1"/>
  <c r="AC47" i="1"/>
  <c r="AK45" i="1"/>
  <c r="AM45" i="1" s="1"/>
  <c r="AJ44" i="1"/>
  <c r="AJ43" i="1"/>
  <c r="AJ42" i="1"/>
  <c r="AJ45" i="1" s="1"/>
  <c r="AJ40" i="1"/>
  <c r="AJ41" i="1"/>
  <c r="AJ39" i="1"/>
  <c r="AF45" i="1"/>
  <c r="AG44" i="1"/>
  <c r="AG43" i="1"/>
  <c r="AG42" i="1"/>
  <c r="AG40" i="1"/>
  <c r="AG41" i="1"/>
  <c r="AG39" i="1"/>
  <c r="AC45" i="1"/>
  <c r="AD40" i="1"/>
  <c r="AD41" i="1"/>
  <c r="AD42" i="1"/>
  <c r="AD43" i="1"/>
  <c r="AD44" i="1"/>
  <c r="AD39" i="1"/>
  <c r="AG35" i="1"/>
  <c r="AG38" i="1" s="1"/>
  <c r="AI38" i="1"/>
  <c r="AJ37" i="1"/>
  <c r="AJ36" i="1"/>
  <c r="AJ35" i="1"/>
  <c r="AG37" i="1"/>
  <c r="AG36" i="1"/>
  <c r="AF38" i="1"/>
  <c r="AC38" i="1"/>
  <c r="AD37" i="1"/>
  <c r="AD36" i="1"/>
  <c r="AD35" i="1"/>
  <c r="AD38" i="1" s="1"/>
  <c r="BN32" i="1"/>
  <c r="AJ33" i="1"/>
  <c r="AJ32" i="1"/>
  <c r="AJ34" i="1" s="1"/>
  <c r="AJ31" i="1"/>
  <c r="AG33" i="1"/>
  <c r="AG32" i="1"/>
  <c r="AG34" i="1" s="1"/>
  <c r="AG31" i="1"/>
  <c r="AI34" i="1"/>
  <c r="AF34" i="1"/>
  <c r="AC34" i="1"/>
  <c r="AD33" i="1"/>
  <c r="AD32" i="1"/>
  <c r="AD34" i="1" s="1"/>
  <c r="AD31" i="1"/>
  <c r="AJ29" i="1"/>
  <c r="AJ28" i="1"/>
  <c r="AG29" i="1"/>
  <c r="AG28" i="1"/>
  <c r="AD29" i="1"/>
  <c r="AD28" i="1"/>
  <c r="AI30" i="1"/>
  <c r="AF30" i="1"/>
  <c r="AC30" i="1"/>
  <c r="BD30" i="1"/>
  <c r="BG30" i="1"/>
  <c r="BJ30" i="1"/>
  <c r="AJ26" i="1"/>
  <c r="AI27" i="1"/>
  <c r="AF27" i="1"/>
  <c r="AE27" i="1"/>
  <c r="AH27" i="1"/>
  <c r="AC27" i="1"/>
  <c r="AG26" i="1"/>
  <c r="AD26" i="1"/>
  <c r="AD27" i="1" s="1"/>
  <c r="AJ24" i="1"/>
  <c r="AJ23" i="1"/>
  <c r="AJ22" i="1"/>
  <c r="AF25" i="1"/>
  <c r="AG24" i="1"/>
  <c r="AG23" i="1"/>
  <c r="AG22" i="1"/>
  <c r="AG25" i="1" s="1"/>
  <c r="AD24" i="1"/>
  <c r="AD23" i="1"/>
  <c r="AD22" i="1"/>
  <c r="AD25" i="1" s="1"/>
  <c r="AJ20" i="1"/>
  <c r="AJ19" i="1"/>
  <c r="AJ18" i="1"/>
  <c r="AJ17" i="1"/>
  <c r="AE16" i="1"/>
  <c r="AF16" i="1"/>
  <c r="AH16" i="1"/>
  <c r="AI16" i="1"/>
  <c r="AK16" i="1"/>
  <c r="AC16" i="1"/>
  <c r="AJ15" i="1"/>
  <c r="AJ16" i="1" s="1"/>
  <c r="AG15" i="1"/>
  <c r="AG16" i="1" s="1"/>
  <c r="AD15" i="1"/>
  <c r="AD16" i="1" s="1"/>
  <c r="AJ13" i="1"/>
  <c r="AJ14" i="1" s="1"/>
  <c r="AI14" i="1"/>
  <c r="AG13" i="1"/>
  <c r="AG14" i="1" s="1"/>
  <c r="AF14" i="1"/>
  <c r="AC14" i="1"/>
  <c r="AD13" i="1"/>
  <c r="AD14" i="1" s="1"/>
  <c r="AG11" i="1"/>
  <c r="AD11" i="1"/>
  <c r="AI12" i="1"/>
  <c r="AF12" i="1"/>
  <c r="AC12" i="1"/>
  <c r="AJ11" i="1"/>
  <c r="AJ9" i="1"/>
  <c r="AJ10" i="1" s="1"/>
  <c r="AF10" i="1"/>
  <c r="AC10" i="1"/>
  <c r="AI10" i="1"/>
  <c r="AG9" i="1"/>
  <c r="AD9" i="1"/>
  <c r="AJ27" i="1" l="1"/>
  <c r="AG27" i="1"/>
  <c r="BI45" i="1"/>
  <c r="BF45" i="1"/>
  <c r="BC45" i="1"/>
  <c r="AZ45" i="1"/>
  <c r="AW45" i="1"/>
  <c r="AT45" i="1"/>
  <c r="AQ45" i="1"/>
  <c r="AS45" i="1" s="1"/>
  <c r="AN45" i="1"/>
  <c r="AP45" i="1" s="1"/>
  <c r="AE45" i="1"/>
  <c r="AG45" i="1" s="1"/>
  <c r="AB45" i="1"/>
  <c r="AD45" i="1" s="1"/>
  <c r="AI25" i="1"/>
  <c r="AJ25" i="1"/>
  <c r="AC25" i="1"/>
  <c r="BJ21" i="1"/>
  <c r="BK21" i="1"/>
  <c r="BG21" i="1"/>
  <c r="BH21" i="1"/>
  <c r="BD21" i="1"/>
  <c r="BE21" i="1"/>
  <c r="BA21" i="1"/>
  <c r="BB21" i="1"/>
  <c r="AX21" i="1"/>
  <c r="AY21" i="1"/>
  <c r="AU21" i="1"/>
  <c r="AV21" i="1"/>
  <c r="AR21" i="1"/>
  <c r="AS21" i="1"/>
  <c r="AO21" i="1"/>
  <c r="AP21" i="1"/>
  <c r="AL21" i="1"/>
  <c r="AM21" i="1"/>
  <c r="AI21" i="1"/>
  <c r="AJ21" i="1"/>
  <c r="AF21" i="1"/>
  <c r="AG21" i="1"/>
  <c r="AB21" i="1"/>
  <c r="AC21" i="1"/>
  <c r="AD21" i="1"/>
  <c r="BI73" i="1"/>
  <c r="BI64" i="1"/>
  <c r="BI62" i="1"/>
  <c r="BI60" i="1"/>
  <c r="BI58" i="1"/>
  <c r="BI55" i="1"/>
  <c r="BI53" i="1"/>
  <c r="BI51" i="1"/>
  <c r="BI49" i="1"/>
  <c r="BI47" i="1"/>
  <c r="BI38" i="1"/>
  <c r="BI34" i="1"/>
  <c r="BI30" i="1"/>
  <c r="BI27" i="1"/>
  <c r="BI25" i="1"/>
  <c r="BI21" i="1"/>
  <c r="BI16" i="1"/>
  <c r="BI14" i="1"/>
  <c r="BI12" i="1"/>
  <c r="BI10" i="1"/>
  <c r="BF73" i="1"/>
  <c r="BF64" i="1"/>
  <c r="BF62" i="1"/>
  <c r="BF60" i="1"/>
  <c r="BF58" i="1"/>
  <c r="BF55" i="1"/>
  <c r="BF53" i="1"/>
  <c r="BF51" i="1"/>
  <c r="BF49" i="1"/>
  <c r="BF47" i="1"/>
  <c r="BF38" i="1"/>
  <c r="BF34" i="1"/>
  <c r="BF30" i="1"/>
  <c r="BF27" i="1"/>
  <c r="BF25" i="1"/>
  <c r="BF21" i="1"/>
  <c r="BF16" i="1"/>
  <c r="BF14" i="1"/>
  <c r="BF12" i="1"/>
  <c r="BF10" i="1"/>
  <c r="BC73" i="1"/>
  <c r="BC64" i="1"/>
  <c r="BC62" i="1"/>
  <c r="BC60" i="1"/>
  <c r="BC58" i="1"/>
  <c r="BC55" i="1"/>
  <c r="BC53" i="1"/>
  <c r="BC51" i="1"/>
  <c r="BC49" i="1"/>
  <c r="BC47" i="1"/>
  <c r="BC38" i="1"/>
  <c r="BC34" i="1"/>
  <c r="BC30" i="1"/>
  <c r="BC27" i="1"/>
  <c r="BC25" i="1"/>
  <c r="BC21" i="1"/>
  <c r="BC16" i="1"/>
  <c r="BC14" i="1"/>
  <c r="BC12" i="1"/>
  <c r="BC10" i="1"/>
  <c r="AZ73" i="1"/>
  <c r="AZ64" i="1"/>
  <c r="AZ62" i="1"/>
  <c r="AZ60" i="1"/>
  <c r="AZ58" i="1"/>
  <c r="AZ55" i="1"/>
  <c r="AZ53" i="1"/>
  <c r="AZ51" i="1"/>
  <c r="AZ49" i="1"/>
  <c r="AZ47" i="1"/>
  <c r="AZ38" i="1"/>
  <c r="AZ34" i="1"/>
  <c r="AZ30" i="1"/>
  <c r="AZ27" i="1"/>
  <c r="AZ25" i="1"/>
  <c r="AZ21" i="1"/>
  <c r="AZ16" i="1"/>
  <c r="AZ14" i="1"/>
  <c r="AZ12" i="1"/>
  <c r="AZ10" i="1"/>
  <c r="AW73" i="1"/>
  <c r="AW64" i="1"/>
  <c r="AW62" i="1"/>
  <c r="AW60" i="1"/>
  <c r="AW58" i="1"/>
  <c r="AW55" i="1"/>
  <c r="AW53" i="1"/>
  <c r="AW51" i="1"/>
  <c r="AW49" i="1"/>
  <c r="AW47" i="1"/>
  <c r="AW38" i="1"/>
  <c r="AW34" i="1"/>
  <c r="AW30" i="1"/>
  <c r="AW27" i="1"/>
  <c r="AW25" i="1"/>
  <c r="AW21" i="1"/>
  <c r="AW16" i="1"/>
  <c r="AW14" i="1"/>
  <c r="AW12" i="1"/>
  <c r="AW10" i="1"/>
  <c r="AT73" i="1"/>
  <c r="AT64" i="1"/>
  <c r="AT62" i="1"/>
  <c r="AT60" i="1"/>
  <c r="AT58" i="1"/>
  <c r="AT55" i="1"/>
  <c r="AT53" i="1"/>
  <c r="AT51" i="1"/>
  <c r="AT49" i="1"/>
  <c r="AT47" i="1"/>
  <c r="AT38" i="1"/>
  <c r="AT34" i="1"/>
  <c r="AT30" i="1"/>
  <c r="AT27" i="1"/>
  <c r="AT25" i="1"/>
  <c r="AT21" i="1"/>
  <c r="AT16" i="1"/>
  <c r="AT14" i="1"/>
  <c r="AT12" i="1"/>
  <c r="AT10" i="1"/>
  <c r="AQ73" i="1"/>
  <c r="AS73" i="1" s="1"/>
  <c r="AQ64" i="1"/>
  <c r="AQ62" i="1"/>
  <c r="AQ60" i="1"/>
  <c r="AS60" i="1" s="1"/>
  <c r="AQ55" i="1"/>
  <c r="AQ53" i="1"/>
  <c r="AS53" i="1" s="1"/>
  <c r="AQ51" i="1"/>
  <c r="AQ49" i="1"/>
  <c r="AQ47" i="1"/>
  <c r="AS47" i="1" s="1"/>
  <c r="AQ38" i="1"/>
  <c r="AQ34" i="1"/>
  <c r="AS34" i="1" s="1"/>
  <c r="AS30" i="1"/>
  <c r="AS27" i="1"/>
  <c r="AQ25" i="1"/>
  <c r="AS25" i="1" s="1"/>
  <c r="AQ21" i="1"/>
  <c r="AQ16" i="1"/>
  <c r="AS16" i="1" s="1"/>
  <c r="AQ14" i="1"/>
  <c r="AS14" i="1" s="1"/>
  <c r="AQ12" i="1"/>
  <c r="AS12" i="1" s="1"/>
  <c r="AQ10" i="1"/>
  <c r="AS10" i="1" s="1"/>
  <c r="AN73" i="1"/>
  <c r="AP73" i="1" s="1"/>
  <c r="AN64" i="1"/>
  <c r="AN62" i="1"/>
  <c r="AN60" i="1"/>
  <c r="AN58" i="1"/>
  <c r="AN55" i="1"/>
  <c r="AN53" i="1"/>
  <c r="AP53" i="1" s="1"/>
  <c r="AN51" i="1"/>
  <c r="AN49" i="1"/>
  <c r="AN47" i="1"/>
  <c r="AP47" i="1" s="1"/>
  <c r="AN38" i="1"/>
  <c r="AN34" i="1"/>
  <c r="AN30" i="1"/>
  <c r="AP30" i="1" s="1"/>
  <c r="AN27" i="1"/>
  <c r="AP27" i="1" s="1"/>
  <c r="AN25" i="1"/>
  <c r="AP25" i="1" s="1"/>
  <c r="AN21" i="1"/>
  <c r="AN16" i="1"/>
  <c r="AN14" i="1"/>
  <c r="AN12" i="1"/>
  <c r="AN10" i="1"/>
  <c r="AP10" i="1" s="1"/>
  <c r="AK73" i="1"/>
  <c r="AM73" i="1" s="1"/>
  <c r="AK64" i="1"/>
  <c r="AK62" i="1"/>
  <c r="AK60" i="1"/>
  <c r="AK55" i="1"/>
  <c r="AK53" i="1"/>
  <c r="AK51" i="1"/>
  <c r="AK49" i="1"/>
  <c r="AK47" i="1"/>
  <c r="AK38" i="1"/>
  <c r="AK34" i="1"/>
  <c r="AM34" i="1" s="1"/>
  <c r="AK30" i="1"/>
  <c r="AM30" i="1" s="1"/>
  <c r="AK27" i="1"/>
  <c r="AM27" i="1" s="1"/>
  <c r="AK25" i="1"/>
  <c r="AM25" i="1" s="1"/>
  <c r="AK21" i="1"/>
  <c r="AK14" i="1"/>
  <c r="AK12" i="1"/>
  <c r="AK10" i="1"/>
  <c r="AM10" i="1" s="1"/>
  <c r="AH73" i="1"/>
  <c r="AH64" i="1"/>
  <c r="AH62" i="1"/>
  <c r="AH60" i="1"/>
  <c r="AH58" i="1"/>
  <c r="AH55" i="1"/>
  <c r="AH53" i="1"/>
  <c r="AH51" i="1"/>
  <c r="AH49" i="1"/>
  <c r="AH47" i="1"/>
  <c r="AH38" i="1"/>
  <c r="AJ38" i="1" s="1"/>
  <c r="AH34" i="1"/>
  <c r="AH30" i="1"/>
  <c r="AJ30" i="1" s="1"/>
  <c r="AH25" i="1"/>
  <c r="AH21" i="1"/>
  <c r="AH14" i="1"/>
  <c r="AH12" i="1"/>
  <c r="AJ12" i="1" s="1"/>
  <c r="AH10" i="1"/>
  <c r="AE64" i="1"/>
  <c r="AE62" i="1"/>
  <c r="AE60" i="1"/>
  <c r="AE58" i="1"/>
  <c r="AE55" i="1"/>
  <c r="AE53" i="1"/>
  <c r="AG53" i="1" s="1"/>
  <c r="AE49" i="1"/>
  <c r="AE47" i="1"/>
  <c r="AE38" i="1"/>
  <c r="AE34" i="1"/>
  <c r="AE30" i="1"/>
  <c r="AG30" i="1" s="1"/>
  <c r="AE25" i="1"/>
  <c r="AE21" i="1"/>
  <c r="AE14" i="1"/>
  <c r="AE12" i="1"/>
  <c r="AG12" i="1" s="1"/>
  <c r="AE10" i="1"/>
  <c r="AG10" i="1" s="1"/>
  <c r="AB73" i="1"/>
  <c r="AD73" i="1" s="1"/>
  <c r="AB64" i="1"/>
  <c r="AB62" i="1"/>
  <c r="AB60" i="1"/>
  <c r="AB55" i="1"/>
  <c r="AB53" i="1"/>
  <c r="AD53" i="1" s="1"/>
  <c r="AB51" i="1"/>
  <c r="AB49" i="1"/>
  <c r="AB47" i="1"/>
  <c r="AB38" i="1"/>
  <c r="AB34" i="1"/>
  <c r="AB30" i="1"/>
  <c r="AD30" i="1" s="1"/>
  <c r="AB27" i="1"/>
  <c r="AB25" i="1"/>
  <c r="AB16" i="1"/>
  <c r="AB14" i="1"/>
  <c r="AB12" i="1"/>
  <c r="AD12" i="1" s="1"/>
  <c r="AB10" i="1"/>
  <c r="AD10" i="1" s="1"/>
  <c r="S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Z64" i="1"/>
  <c r="X64" i="1"/>
  <c r="V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Z62" i="1"/>
  <c r="X62" i="1"/>
  <c r="V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Z60" i="1"/>
  <c r="X60" i="1"/>
  <c r="V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P58" i="1"/>
  <c r="N58" i="1"/>
  <c r="M58" i="1"/>
  <c r="L58" i="1"/>
  <c r="K58" i="1"/>
  <c r="J58" i="1"/>
  <c r="I58" i="1"/>
  <c r="H58" i="1"/>
  <c r="O58" i="1" s="1"/>
  <c r="G58" i="1"/>
  <c r="F58" i="1"/>
  <c r="E58" i="1"/>
  <c r="D58" i="1"/>
  <c r="C58" i="1"/>
  <c r="B58" i="1"/>
  <c r="A58" i="1"/>
  <c r="Z55" i="1"/>
  <c r="X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Z53" i="1"/>
  <c r="X53" i="1"/>
  <c r="V53" i="1"/>
  <c r="BL53" i="1" s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X51" i="1"/>
  <c r="V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Z49" i="1"/>
  <c r="X49" i="1"/>
  <c r="V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Z47" i="1"/>
  <c r="X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Z38" i="1"/>
  <c r="X38" i="1"/>
  <c r="V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Z34" i="1"/>
  <c r="X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P30" i="1"/>
  <c r="M30" i="1"/>
  <c r="L30" i="1"/>
  <c r="K30" i="1"/>
  <c r="J30" i="1"/>
  <c r="I30" i="1"/>
  <c r="H30" i="1"/>
  <c r="O30" i="1" s="1"/>
  <c r="G30" i="1"/>
  <c r="F30" i="1"/>
  <c r="E30" i="1"/>
  <c r="D30" i="1"/>
  <c r="C30" i="1"/>
  <c r="B30" i="1"/>
  <c r="A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Z25" i="1"/>
  <c r="X25" i="1"/>
  <c r="V25" i="1"/>
  <c r="BL25" i="1" s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Z21" i="1"/>
  <c r="X21" i="1"/>
  <c r="V21" i="1"/>
  <c r="T21" i="1"/>
  <c r="S21" i="1"/>
  <c r="R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Z16" i="1"/>
  <c r="X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Z14" i="1"/>
  <c r="BN14" i="1" s="1"/>
  <c r="X14" i="1"/>
  <c r="V14" i="1"/>
  <c r="BM14" i="1" s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Z12" i="1"/>
  <c r="X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Z10" i="1"/>
  <c r="X10" i="1"/>
  <c r="V10" i="1"/>
  <c r="BL10" i="1" s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N12" i="1" l="1"/>
  <c r="BN47" i="1"/>
  <c r="BM47" i="1"/>
  <c r="BM53" i="1"/>
  <c r="BN53" i="1"/>
  <c r="BN10" i="1"/>
  <c r="BN21" i="1"/>
  <c r="BM21" i="1"/>
  <c r="BL21" i="1"/>
  <c r="BN25" i="1"/>
  <c r="BM25" i="1"/>
  <c r="BN73" i="1"/>
  <c r="BM73" i="1"/>
  <c r="BN71" i="1"/>
  <c r="BM71" i="1"/>
  <c r="BM10" i="1"/>
  <c r="BM12" i="1"/>
  <c r="BN16" i="1"/>
  <c r="BN34" i="1"/>
  <c r="BM34" i="1"/>
  <c r="BI71" i="1"/>
  <c r="AL71" i="1"/>
  <c r="AM71" i="1"/>
  <c r="BM16" i="1"/>
  <c r="AH71" i="1"/>
  <c r="AJ71" i="1" s="1"/>
  <c r="AN71" i="1"/>
  <c r="AP71" i="1" s="1"/>
  <c r="AT71" i="1"/>
  <c r="AZ71" i="1"/>
  <c r="BF71" i="1"/>
  <c r="AE71" i="1"/>
  <c r="AG71" i="1" s="1"/>
  <c r="AK71" i="1"/>
  <c r="AS71" i="1"/>
  <c r="AW71" i="1"/>
  <c r="BC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E52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ID#AAAAUnL0VHI
Carolina    (2022-02-04 00:53:35)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<sst xmlns="http://schemas.openxmlformats.org/spreadsheetml/2006/main" count="431" uniqueCount="187">
  <si>
    <t>MATRIZ DE PROGRAMACIÓN Y SEGUIMIENTO DE LOS PROYECTOS DE INVERSIÓN DE LA SCRD</t>
  </si>
  <si>
    <t>CÓDIGO</t>
  </si>
  <si>
    <t>VERSIÓN</t>
  </si>
  <si>
    <t>FECHA</t>
  </si>
  <si>
    <t>Programación y Ejecución por vigencia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</si>
  <si>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</si>
  <si>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</si>
  <si>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</si>
  <si>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</si>
  <si>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</si>
  <si>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</si>
  <si>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</si>
  <si>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</si>
  <si>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</si>
  <si>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</si>
  <si>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</si>
  <si>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</si>
  <si>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</si>
  <si>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</si>
  <si>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</si>
  <si>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</si>
  <si>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</si>
  <si>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</si>
  <si>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</si>
  <si>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</si>
  <si>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</si>
  <si>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</si>
  <si>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</si>
  <si>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</si>
  <si>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</si>
  <si>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</si>
  <si>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</si>
  <si>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</si>
  <si>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</si>
  <si>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</si>
  <si>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</si>
  <si>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</si>
  <si>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</si>
  <si>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</si>
  <si>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</si>
  <si>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</si>
  <si>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</si>
  <si>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</si>
  <si>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</si>
  <si>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</si>
  <si>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</si>
  <si>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</si>
  <si>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</si>
  <si>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</si>
  <si>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</si>
  <si>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</si>
  <si>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</si>
  <si>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</si>
  <si>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</si>
  <si>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</si>
  <si>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</si>
  <si>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</si>
  <si>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</si>
  <si>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</si>
  <si>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</si>
  <si>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</si>
  <si>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DES- PR-02-FR-02</t>
  </si>
  <si>
    <t>01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</si>
  <si>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</si>
  <si>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</si>
  <si>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</si>
  <si>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</si>
  <si>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</si>
  <si>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</si>
  <si>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</si>
  <si>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</si>
  <si>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</si>
  <si>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</si>
  <si>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</si>
  <si>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</si>
  <si>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</si>
  <si>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</si>
  <si>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5 espacios y/o eventos de valoración social del libro, la lectura y la literatura en la ciudad.</t>
  </si>
  <si>
    <t>SUMA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</si>
  <si>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</si>
  <si>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</si>
  <si>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</si>
  <si>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215 agentes del sector a través del fomento para el acceso a la oferta cultural</t>
  </si>
  <si>
    <t>Construcción de 1 Sistema de Información de arte, cultura y patrimonio.</t>
  </si>
  <si>
    <t>Implementar una estrategia para el fortalecimiento de los Constructores Locales y agentes del sector del programa Es Cultura Local.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</si>
  <si>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</si>
  <si>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</si>
  <si>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</si>
  <si>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</si>
  <si>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</si>
  <si>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</si>
  <si>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</si>
  <si>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</si>
  <si>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</si>
  <si>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</si>
  <si>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</si>
  <si>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</si>
  <si>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</si>
  <si>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Número de estrategias de gestión cultural territorial y los espacios de participación ciudadana desarrolladas</t>
  </si>
  <si>
    <t>Desarrollar 26 estrategias para el fortalecimiento y cualificación del Sistema Distrital de Arte, Cultura y Patrimonio, los procesos de participación y la gestión territorial.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</si>
  <si>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</si>
  <si>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</si>
  <si>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</si>
  <si>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</si>
  <si>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</si>
  <si>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68 encuentros ciudadanos (virtuales y presenciales) para promover la apropiación, fortalecimiento del tejido social e involucramiento en los proyectos de infraestructura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</si>
  <si>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</si>
  <si>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</si>
  <si>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</si>
  <si>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</si>
  <si>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Realizar 857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</si>
  <si>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</si>
  <si>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</si>
  <si>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</si>
  <si>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</si>
  <si>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</si>
  <si>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</si>
  <si>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Entregar 1687 Estímulos, Apoyos Concertados Y Alianzas Estratégicas Estímulos (800), Apoyos Concertados (120) Y Alianzas Estratégicas (3) Dirigidos A Fortalecer Los Procesos De Los Agentes Del Sector</t>
  </si>
  <si>
    <t>Realizar 2.800 contenidos culturales que aporten a la apropiación social de los programas de fomento con énfasis territorial y poblacional.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</si>
  <si>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</si>
  <si>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</si>
  <si>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</si>
  <si>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</si>
  <si>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</si>
  <si>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</si>
  <si>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</si>
  <si>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</si>
  <si>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</si>
  <si>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fortalecimiento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</si>
  <si>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</si>
  <si>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</si>
  <si>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</si>
  <si>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</si>
  <si>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</si>
  <si>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</si>
  <si>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</si>
  <si>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</si>
  <si>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</si>
  <si>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</si>
  <si>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</si>
  <si>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</si>
  <si>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</si>
  <si>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</si>
  <si>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</si>
  <si>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</si>
  <si>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</si>
  <si>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</si>
  <si>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</si>
  <si>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</si>
  <si>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</si>
  <si>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</si>
  <si>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</si>
  <si>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</si>
  <si>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</si>
  <si>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</si>
  <si>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</si>
  <si>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</si>
  <si>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</si>
  <si>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</si>
  <si>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</si>
  <si>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Porcentaje de acciones para el fortalecimiento de la comunicación pública realizadas</t>
  </si>
  <si>
    <t>Realizar 1 plan de acción de formación, fortalecimiento, eventos territoriales, actividades comunitarias, campañas y estrategias de comunicación.</t>
  </si>
  <si>
    <t>Subsidios y transferencias para la equidad</t>
  </si>
  <si>
    <t>Plan Distrital de Lectura, Escritura y oralidad: Leer para la vid</t>
  </si>
  <si>
    <t>Plan Distrital de Lectura, Escritura y oralidad: Leer para la vida</t>
  </si>
  <si>
    <t>Bogotá, referente en cultura, deporte, recreación y actividad física, con parques para el desarrollo
y la salud</t>
  </si>
  <si>
    <t>Creación y vida cotidiana: Apropiación ciudadana del arte, la cultura y el patrimonio, para la  democracia cultura</t>
  </si>
  <si>
    <t>Creación y vida cotidiana: Apropiación ciudadana del arte, la cultura y el patrimonio, para la democracia cultural</t>
  </si>
  <si>
    <t>Creación y vida cotidiana: Apropiación ciudadana del arte, la cultura y el patrimonio, para la 
democracia cultural</t>
  </si>
  <si>
    <t>Bogotá región emprendedora e innovadora</t>
  </si>
  <si>
    <t>Espacio público más seguro y construido colectivamente</t>
  </si>
  <si>
    <t>Fortalecimiento de Cultura Ciudadana y su institucionalidad</t>
  </si>
  <si>
    <t>Gestión Pública Efectiva</t>
  </si>
  <si>
    <t>Hacer un nuevo contrato social con igualdad de oportunidades para la inclusión social, productiva
y política</t>
  </si>
  <si>
    <t>Mejores ingresos de los hogares y combatir la feminización de la pobreza</t>
  </si>
  <si>
    <t>Oportunidades de educación, salud y cultura para mujeres, jóvenes, niños, niñas y adolescentes</t>
  </si>
  <si>
    <t>Sistema Distrital de cuidado</t>
  </si>
  <si>
    <t xml:space="preserve">Reactivación y adaptación económica a través de esquemas de productividad sostenible </t>
  </si>
  <si>
    <t>Inspirar confianza y legitimidad para vivir sin miedo y ser epicentro de cultura ciudadana, paz y 
reconciliació</t>
  </si>
  <si>
    <t xml:space="preserve">Cambio cultural y diálogo social </t>
  </si>
  <si>
    <t>Construir Bogotá Región con gobierno abierto, transparente y ciudadanía consciente</t>
  </si>
  <si>
    <t xml:space="preserve">Gestión pública efectiva, abierta y transparente </t>
  </si>
  <si>
    <t>0.80</t>
  </si>
  <si>
    <t>Desarrollo de 24 publicaciones y eventos de divulgación asociados al patrimonio cultural</t>
  </si>
  <si>
    <t>Asistir tecnicamente a 940 ESAL en los aspectos jurídicos, financieros y contables que contribuya a su fortalecimiento</t>
  </si>
  <si>
    <t>% Avance Vigencia 2022</t>
  </si>
  <si>
    <t>Beneficiar 6.680 personas en procesos de educación informal del sector artístico y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</si>
</sst>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"/>
    <numFmt numFmtId="165" formatCode="#,##0.0"/>
    <numFmt numFmtId="166" formatCode="0.0%"/>
    <numFmt numFmtId="167" formatCode="0.0"/>
    <numFmt numFmtId="168" formatCode="0.00;[Red]0.00"/>
    <numFmt numFmtId="169" formatCode="0;[Red]0"/>
    <numFmt numFmtId="170" formatCode="#,##0.000"/>
  </numFmts>
  <fonts count="21">
    <font>
      <sz val="11"/>
      <color rgb="FF000000"/>
      <name val="Arial"/>
    </font>
    <font>
      <sz val="11"/>
      <name val="Arial"/>
      <family val="2"/>
    </font>
    <font>
      <sz val="10"/>
      <color rgb="FF333333"/>
      <name val="Arial1"/>
    </font>
    <font>
      <b/>
      <sz val="1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13"/>
      <color rgb="FF333333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4D1"/>
        <bgColor rgb="FF0084D1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FFFF00"/>
      </patternFill>
    </fill>
    <fill>
      <patternFill patternType="solid">
        <fgColor theme="0" tint="-0.34998626667073579"/>
        <bgColor rgb="FF0099FF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4" tint="0.59999389629810485"/>
        <bgColor rgb="FFB3B3B3"/>
      </patternFill>
    </fill>
    <fill>
      <patternFill patternType="solid">
        <fgColor theme="5" tint="0.79998168889431442"/>
        <bgColor rgb="FF0099FF"/>
      </patternFill>
    </fill>
    <fill>
      <patternFill patternType="solid">
        <fgColor theme="0" tint="-0.34998626667073579"/>
        <bgColor rgb="FFCFE7F5"/>
      </patternFill>
    </fill>
    <fill>
      <patternFill patternType="solid">
        <fgColor theme="0" tint="-0.34998626667073579"/>
        <bgColor rgb="FFA6A6A6"/>
      </patternFill>
    </fill>
    <fill>
      <patternFill patternType="solid">
        <fgColor theme="0" tint="-0.34998626667073579"/>
        <bgColor rgb="FFDEEBF7"/>
      </patternFill>
    </fill>
    <fill>
      <patternFill patternType="solid">
        <fgColor theme="7" tint="0.39997558519241921"/>
        <bgColor rgb="FF0099FF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16">
    <xf numFmtId="0" fontId="0" fillId="0" borderId="0" xfId="0" applyFont="1" applyAlignment="1"/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0" fontId="5" fillId="2" borderId="0" xfId="0" applyNumberFormat="1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 wrapText="1"/>
    </xf>
    <xf numFmtId="1" fontId="7" fillId="5" borderId="13" xfId="0" applyNumberFormat="1" applyFont="1" applyFill="1" applyBorder="1" applyAlignment="1">
      <alignment horizontal="center" vertical="center" wrapText="1"/>
    </xf>
    <xf numFmtId="9" fontId="7" fillId="5" borderId="13" xfId="0" applyNumberFormat="1" applyFont="1" applyFill="1" applyBorder="1" applyAlignment="1">
      <alignment horizontal="center" vertical="center" wrapText="1"/>
    </xf>
    <xf numFmtId="10" fontId="7" fillId="5" borderId="13" xfId="0" applyNumberFormat="1" applyFont="1" applyFill="1" applyBorder="1" applyAlignment="1">
      <alignment horizontal="center" vertical="center" wrapText="1"/>
    </xf>
    <xf numFmtId="10" fontId="7" fillId="6" borderId="13" xfId="0" applyNumberFormat="1" applyFont="1" applyFill="1" applyBorder="1" applyAlignment="1">
      <alignment horizontal="center" vertical="center" wrapText="1"/>
    </xf>
    <xf numFmtId="10" fontId="7" fillId="6" borderId="14" xfId="0" applyNumberFormat="1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1" fontId="8" fillId="7" borderId="13" xfId="0" applyNumberFormat="1" applyFont="1" applyFill="1" applyBorder="1" applyAlignment="1">
      <alignment horizontal="center" vertical="center" wrapText="1"/>
    </xf>
    <xf numFmtId="9" fontId="8" fillId="7" borderId="13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" fontId="9" fillId="5" borderId="13" xfId="0" applyNumberFormat="1" applyFont="1" applyFill="1" applyBorder="1" applyAlignment="1">
      <alignment horizontal="center" vertical="center" wrapText="1"/>
    </xf>
    <xf numFmtId="3" fontId="9" fillId="5" borderId="13" xfId="0" applyNumberFormat="1" applyFont="1" applyFill="1" applyBorder="1" applyAlignment="1">
      <alignment horizontal="center" vertical="center" wrapText="1"/>
    </xf>
    <xf numFmtId="3" fontId="7" fillId="5" borderId="13" xfId="0" applyNumberFormat="1" applyFont="1" applyFill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0" fontId="8" fillId="7" borderId="13" xfId="0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/>
    </xf>
    <xf numFmtId="10" fontId="0" fillId="0" borderId="0" xfId="0" applyNumberFormat="1" applyFont="1"/>
    <xf numFmtId="0" fontId="0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wrapText="1"/>
    </xf>
    <xf numFmtId="0" fontId="14" fillId="10" borderId="13" xfId="0" applyFont="1" applyFill="1" applyBorder="1" applyAlignment="1">
      <alignment horizontal="center" wrapText="1"/>
    </xf>
    <xf numFmtId="164" fontId="0" fillId="9" borderId="13" xfId="0" applyNumberFormat="1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center" wrapText="1"/>
    </xf>
    <xf numFmtId="0" fontId="3" fillId="11" borderId="0" xfId="0" applyFont="1" applyFill="1" applyAlignment="1">
      <alignment horizontal="center" vertical="center" wrapText="1"/>
    </xf>
    <xf numFmtId="0" fontId="12" fillId="12" borderId="0" xfId="0" applyFont="1" applyFill="1"/>
    <xf numFmtId="0" fontId="0" fillId="13" borderId="0" xfId="0" applyFont="1" applyFill="1" applyAlignment="1"/>
    <xf numFmtId="0" fontId="5" fillId="11" borderId="0" xfId="0" applyFont="1" applyFill="1" applyAlignment="1">
      <alignment horizontal="center" vertical="center" wrapText="1"/>
    </xf>
    <xf numFmtId="10" fontId="7" fillId="5" borderId="15" xfId="0" applyNumberFormat="1" applyFont="1" applyFill="1" applyBorder="1" applyAlignment="1">
      <alignment horizontal="center" vertical="center" wrapText="1"/>
    </xf>
    <xf numFmtId="10" fontId="7" fillId="6" borderId="15" xfId="0" applyNumberFormat="1" applyFont="1" applyFill="1" applyBorder="1" applyAlignment="1">
      <alignment horizontal="center" vertical="center" wrapText="1"/>
    </xf>
    <xf numFmtId="9" fontId="9" fillId="5" borderId="13" xfId="0" applyNumberFormat="1" applyFont="1" applyFill="1" applyBorder="1" applyAlignment="1">
      <alignment horizontal="center" vertical="center" wrapText="1"/>
    </xf>
    <xf numFmtId="166" fontId="9" fillId="5" borderId="13" xfId="0" applyNumberFormat="1" applyFont="1" applyFill="1" applyBorder="1" applyAlignment="1">
      <alignment horizontal="center" vertical="center" wrapText="1"/>
    </xf>
    <xf numFmtId="1" fontId="10" fillId="7" borderId="13" xfId="0" applyNumberFormat="1" applyFont="1" applyFill="1" applyBorder="1" applyAlignment="1">
      <alignment horizontal="center" vertical="center" wrapText="1"/>
    </xf>
    <xf numFmtId="9" fontId="10" fillId="7" borderId="13" xfId="0" applyNumberFormat="1" applyFont="1" applyFill="1" applyBorder="1" applyAlignment="1">
      <alignment horizontal="center" vertical="center" wrapText="1"/>
    </xf>
    <xf numFmtId="166" fontId="10" fillId="7" borderId="13" xfId="0" applyNumberFormat="1" applyFont="1" applyFill="1" applyBorder="1" applyAlignment="1">
      <alignment horizontal="center" vertical="center" wrapText="1"/>
    </xf>
    <xf numFmtId="3" fontId="10" fillId="7" borderId="13" xfId="0" applyNumberFormat="1" applyFont="1" applyFill="1" applyBorder="1" applyAlignment="1">
      <alignment horizontal="center" vertical="center" wrapText="1"/>
    </xf>
    <xf numFmtId="4" fontId="9" fillId="5" borderId="13" xfId="0" applyNumberFormat="1" applyFont="1" applyFill="1" applyBorder="1" applyAlignment="1">
      <alignment horizontal="center" vertical="center" wrapText="1"/>
    </xf>
    <xf numFmtId="4" fontId="10" fillId="7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left" vertical="center" wrapText="1"/>
    </xf>
    <xf numFmtId="165" fontId="10" fillId="7" borderId="13" xfId="0" applyNumberFormat="1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10" fillId="7" borderId="13" xfId="0" applyNumberFormat="1" applyFont="1" applyFill="1" applyBorder="1" applyAlignment="1">
      <alignment horizontal="center" vertical="center" wrapText="1"/>
    </xf>
    <xf numFmtId="167" fontId="10" fillId="7" borderId="13" xfId="0" applyNumberFormat="1" applyFont="1" applyFill="1" applyBorder="1" applyAlignment="1">
      <alignment horizontal="center" vertical="center" wrapText="1"/>
    </xf>
    <xf numFmtId="167" fontId="9" fillId="5" borderId="13" xfId="0" applyNumberFormat="1" applyFont="1" applyFill="1" applyBorder="1" applyAlignment="1">
      <alignment horizontal="center" vertical="center" wrapText="1"/>
    </xf>
    <xf numFmtId="10" fontId="10" fillId="7" borderId="13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3" fontId="8" fillId="7" borderId="13" xfId="0" applyNumberFormat="1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4" fontId="8" fillId="7" borderId="13" xfId="0" applyNumberFormat="1" applyFont="1" applyFill="1" applyBorder="1" applyAlignment="1">
      <alignment horizontal="center" vertical="center" wrapText="1"/>
    </xf>
    <xf numFmtId="168" fontId="7" fillId="5" borderId="13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center" vertical="center" wrapText="1"/>
    </xf>
    <xf numFmtId="168" fontId="8" fillId="7" borderId="13" xfId="0" applyNumberFormat="1" applyFont="1" applyFill="1" applyBorder="1" applyAlignment="1">
      <alignment horizontal="center" vertical="center" wrapText="1"/>
    </xf>
    <xf numFmtId="2" fontId="16" fillId="5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70" fontId="9" fillId="0" borderId="13" xfId="0" applyNumberFormat="1" applyFont="1" applyBorder="1" applyAlignment="1">
      <alignment horizontal="center" vertical="center" wrapText="1"/>
    </xf>
    <xf numFmtId="168" fontId="16" fillId="5" borderId="13" xfId="0" applyNumberFormat="1" applyFont="1" applyFill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0" fontId="9" fillId="0" borderId="13" xfId="0" applyNumberFormat="1" applyFont="1" applyBorder="1" applyAlignment="1">
      <alignment horizontal="center" vertical="center" wrapText="1"/>
    </xf>
    <xf numFmtId="10" fontId="7" fillId="21" borderId="13" xfId="0" applyNumberFormat="1" applyFont="1" applyFill="1" applyBorder="1" applyAlignment="1">
      <alignment horizontal="center" vertical="center" wrapText="1"/>
    </xf>
    <xf numFmtId="2" fontId="8" fillId="22" borderId="13" xfId="0" applyNumberFormat="1" applyFont="1" applyFill="1" applyBorder="1" applyAlignment="1">
      <alignment horizontal="center" vertical="center" wrapText="1"/>
    </xf>
    <xf numFmtId="0" fontId="7" fillId="21" borderId="13" xfId="0" applyFont="1" applyFill="1" applyBorder="1" applyAlignment="1">
      <alignment horizontal="center" vertical="center" wrapText="1"/>
    </xf>
    <xf numFmtId="2" fontId="7" fillId="21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0" fontId="7" fillId="0" borderId="14" xfId="0" applyNumberFormat="1" applyFont="1" applyFill="1" applyBorder="1" applyAlignment="1">
      <alignment horizontal="center" vertical="center" wrapText="1"/>
    </xf>
    <xf numFmtId="9" fontId="8" fillId="7" borderId="13" xfId="1" applyFont="1" applyFill="1" applyBorder="1" applyAlignment="1">
      <alignment horizontal="center" vertical="center" wrapText="1"/>
    </xf>
    <xf numFmtId="0" fontId="0" fillId="0" borderId="13" xfId="0" applyFont="1" applyBorder="1" applyAlignment="1"/>
    <xf numFmtId="9" fontId="7" fillId="5" borderId="15" xfId="1" applyFont="1" applyFill="1" applyBorder="1" applyAlignment="1">
      <alignment horizontal="center" vertical="center" wrapText="1"/>
    </xf>
    <xf numFmtId="9" fontId="7" fillId="5" borderId="13" xfId="1" applyFont="1" applyFill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9" fontId="5" fillId="2" borderId="0" xfId="1" applyFont="1" applyFill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9" fontId="16" fillId="5" borderId="13" xfId="1" applyFont="1" applyFill="1" applyBorder="1" applyAlignment="1">
      <alignment horizontal="center" vertical="center" wrapText="1"/>
    </xf>
    <xf numFmtId="9" fontId="9" fillId="5" borderId="13" xfId="1" applyFont="1" applyFill="1" applyBorder="1" applyAlignment="1">
      <alignment horizontal="center" vertical="center" wrapText="1"/>
    </xf>
    <xf numFmtId="9" fontId="0" fillId="0" borderId="0" xfId="1" applyFont="1" applyAlignment="1"/>
    <xf numFmtId="4" fontId="5" fillId="2" borderId="0" xfId="0" applyNumberFormat="1" applyFont="1" applyFill="1" applyAlignment="1">
      <alignment horizontal="center" vertical="center" wrapText="1"/>
    </xf>
    <xf numFmtId="4" fontId="7" fillId="5" borderId="15" xfId="1" applyNumberFormat="1" applyFont="1" applyFill="1" applyBorder="1" applyAlignment="1">
      <alignment horizontal="center" vertical="center" wrapText="1"/>
    </xf>
    <xf numFmtId="4" fontId="7" fillId="5" borderId="13" xfId="1" applyNumberFormat="1" applyFont="1" applyFill="1" applyBorder="1" applyAlignment="1">
      <alignment horizontal="center" vertical="center" wrapText="1"/>
    </xf>
    <xf numFmtId="4" fontId="8" fillId="7" borderId="13" xfId="1" applyNumberFormat="1" applyFont="1" applyFill="1" applyBorder="1" applyAlignment="1">
      <alignment horizontal="center" vertical="center" wrapText="1"/>
    </xf>
    <xf numFmtId="4" fontId="7" fillId="0" borderId="13" xfId="1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16" fillId="5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/>
    <xf numFmtId="9" fontId="0" fillId="0" borderId="0" xfId="1" applyFont="1"/>
    <xf numFmtId="4" fontId="7" fillId="5" borderId="1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5" fillId="2" borderId="0" xfId="1" applyNumberFormat="1" applyFont="1" applyFill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 wrapText="1"/>
    </xf>
    <xf numFmtId="4" fontId="16" fillId="5" borderId="13" xfId="1" applyNumberFormat="1" applyFont="1" applyFill="1" applyBorder="1" applyAlignment="1">
      <alignment horizontal="center" vertical="center" wrapText="1"/>
    </xf>
    <xf numFmtId="4" fontId="9" fillId="5" borderId="13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/>
    <xf numFmtId="166" fontId="8" fillId="7" borderId="13" xfId="0" applyNumberFormat="1" applyFont="1" applyFill="1" applyBorder="1" applyAlignment="1">
      <alignment horizontal="center" vertical="center" wrapText="1"/>
    </xf>
    <xf numFmtId="3" fontId="8" fillId="7" borderId="13" xfId="1" applyNumberFormat="1" applyFont="1" applyFill="1" applyBorder="1" applyAlignment="1">
      <alignment horizontal="center" vertical="center" wrapText="1"/>
    </xf>
    <xf numFmtId="10" fontId="18" fillId="23" borderId="15" xfId="0" applyNumberFormat="1" applyFont="1" applyFill="1" applyBorder="1" applyAlignment="1">
      <alignment horizontal="center" vertical="center" wrapText="1"/>
    </xf>
    <xf numFmtId="10" fontId="7" fillId="0" borderId="15" xfId="0" applyNumberFormat="1" applyFont="1" applyFill="1" applyBorder="1" applyAlignment="1">
      <alignment horizontal="center" vertical="center" wrapText="1"/>
    </xf>
    <xf numFmtId="166" fontId="8" fillId="7" borderId="13" xfId="1" applyNumberFormat="1" applyFont="1" applyFill="1" applyBorder="1" applyAlignment="1">
      <alignment horizontal="center" vertical="center" wrapText="1"/>
    </xf>
    <xf numFmtId="10" fontId="8" fillId="7" borderId="13" xfId="1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/>
    <xf numFmtId="2" fontId="0" fillId="0" borderId="0" xfId="0" applyNumberFormat="1" applyFont="1" applyAlignment="1"/>
    <xf numFmtId="166" fontId="7" fillId="6" borderId="14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4" fontId="0" fillId="0" borderId="13" xfId="1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9" fontId="7" fillId="5" borderId="13" xfId="1" applyNumberFormat="1" applyFont="1" applyFill="1" applyBorder="1" applyAlignment="1">
      <alignment horizontal="center" vertical="center" wrapText="1"/>
    </xf>
    <xf numFmtId="9" fontId="0" fillId="0" borderId="13" xfId="1" applyNumberFormat="1" applyFont="1" applyBorder="1" applyAlignment="1">
      <alignment horizontal="center" vertical="center"/>
    </xf>
    <xf numFmtId="165" fontId="8" fillId="7" borderId="13" xfId="0" applyNumberFormat="1" applyFont="1" applyFill="1" applyBorder="1" applyAlignment="1">
      <alignment horizontal="center" vertical="center" wrapText="1"/>
    </xf>
    <xf numFmtId="4" fontId="18" fillId="21" borderId="13" xfId="0" applyNumberFormat="1" applyFont="1" applyFill="1" applyBorder="1" applyAlignment="1">
      <alignment horizontal="center" vertical="center" wrapText="1"/>
    </xf>
    <xf numFmtId="10" fontId="18" fillId="21" borderId="13" xfId="0" applyNumberFormat="1" applyFont="1" applyFill="1" applyBorder="1" applyAlignment="1">
      <alignment horizontal="center" vertical="center" wrapText="1"/>
    </xf>
    <xf numFmtId="166" fontId="7" fillId="5" borderId="13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5" borderId="15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9" fontId="18" fillId="21" borderId="13" xfId="1" applyFont="1" applyFill="1" applyBorder="1" applyAlignment="1">
      <alignment horizontal="center" vertical="center" wrapText="1"/>
    </xf>
    <xf numFmtId="2" fontId="18" fillId="21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9" fontId="8" fillId="7" borderId="13" xfId="1" applyNumberFormat="1" applyFont="1" applyFill="1" applyBorder="1" applyAlignment="1">
      <alignment horizontal="center" vertical="center" wrapText="1"/>
    </xf>
    <xf numFmtId="9" fontId="8" fillId="7" borderId="15" xfId="0" applyNumberFormat="1" applyFont="1" applyFill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9" fontId="1" fillId="0" borderId="4" xfId="1" applyFont="1" applyBorder="1"/>
    <xf numFmtId="9" fontId="1" fillId="0" borderId="8" xfId="1" applyFont="1" applyBorder="1"/>
    <xf numFmtId="9" fontId="1" fillId="0" borderId="12" xfId="1" applyFont="1" applyBorder="1"/>
    <xf numFmtId="0" fontId="7" fillId="5" borderId="17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2" fontId="7" fillId="5" borderId="17" xfId="0" applyNumberFormat="1" applyFont="1" applyFill="1" applyBorder="1" applyAlignment="1">
      <alignment horizontal="center" vertical="center" wrapText="1"/>
    </xf>
    <xf numFmtId="2" fontId="8" fillId="7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16" fillId="5" borderId="17" xfId="0" applyNumberFormat="1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3" fontId="8" fillId="7" borderId="17" xfId="0" applyNumberFormat="1" applyFont="1" applyFill="1" applyBorder="1" applyAlignment="1">
      <alignment horizontal="center" vertical="center" wrapText="1"/>
    </xf>
    <xf numFmtId="10" fontId="8" fillId="23" borderId="13" xfId="0" applyNumberFormat="1" applyFont="1" applyFill="1" applyBorder="1" applyAlignment="1">
      <alignment horizontal="center" vertical="center" wrapText="1"/>
    </xf>
    <xf numFmtId="166" fontId="7" fillId="6" borderId="13" xfId="0" applyNumberFormat="1" applyFont="1" applyFill="1" applyBorder="1" applyAlignment="1">
      <alignment horizontal="center" vertical="center" wrapText="1"/>
    </xf>
    <xf numFmtId="9" fontId="7" fillId="6" borderId="13" xfId="0" applyNumberFormat="1" applyFont="1" applyFill="1" applyBorder="1" applyAlignment="1">
      <alignment horizontal="center" vertical="center" wrapText="1"/>
    </xf>
    <xf numFmtId="9" fontId="17" fillId="6" borderId="13" xfId="0" applyNumberFormat="1" applyFont="1" applyFill="1" applyBorder="1" applyAlignment="1">
      <alignment horizontal="center" vertical="center" wrapText="1"/>
    </xf>
    <xf numFmtId="9" fontId="17" fillId="0" borderId="13" xfId="0" applyNumberFormat="1" applyFont="1" applyFill="1" applyBorder="1" applyAlignment="1">
      <alignment horizontal="center" vertical="center" wrapText="1"/>
    </xf>
    <xf numFmtId="9" fontId="8" fillId="23" borderId="13" xfId="0" applyNumberFormat="1" applyFont="1" applyFill="1" applyBorder="1" applyAlignment="1">
      <alignment horizontal="center" vertical="center" wrapText="1"/>
    </xf>
    <xf numFmtId="9" fontId="7" fillId="0" borderId="13" xfId="1" applyNumberFormat="1" applyFont="1" applyFill="1" applyBorder="1" applyAlignment="1">
      <alignment horizontal="center" vertical="center" wrapText="1"/>
    </xf>
    <xf numFmtId="9" fontId="7" fillId="5" borderId="14" xfId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6" borderId="14" xfId="0" applyNumberFormat="1" applyFont="1" applyFill="1" applyBorder="1" applyAlignment="1">
      <alignment horizontal="center" vertical="center" wrapText="1"/>
    </xf>
    <xf numFmtId="9" fontId="7" fillId="0" borderId="14" xfId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9" fontId="5" fillId="25" borderId="13" xfId="1" applyFont="1" applyFill="1" applyBorder="1" applyAlignment="1">
      <alignment horizontal="center" vertical="center" wrapText="1"/>
    </xf>
    <xf numFmtId="9" fontId="5" fillId="25" borderId="14" xfId="1" applyFont="1" applyFill="1" applyBorder="1" applyAlignment="1">
      <alignment horizontal="center" vertical="center" wrapText="1"/>
    </xf>
    <xf numFmtId="9" fontId="5" fillId="25" borderId="14" xfId="0" applyNumberFormat="1" applyFont="1" applyFill="1" applyBorder="1" applyAlignment="1">
      <alignment horizontal="center" vertical="center" wrapText="1"/>
    </xf>
    <xf numFmtId="9" fontId="5" fillId="25" borderId="13" xfId="0" applyNumberFormat="1" applyFont="1" applyFill="1" applyBorder="1" applyAlignment="1">
      <alignment horizontal="center" vertical="center" wrapText="1"/>
    </xf>
    <xf numFmtId="166" fontId="7" fillId="6" borderId="15" xfId="0" applyNumberFormat="1" applyFont="1" applyFill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9" fontId="7" fillId="21" borderId="13" xfId="1" applyFont="1" applyFill="1" applyBorder="1" applyAlignment="1">
      <alignment horizontal="center" vertical="center" wrapText="1"/>
    </xf>
    <xf numFmtId="10" fontId="7" fillId="23" borderId="13" xfId="0" applyNumberFormat="1" applyFont="1" applyFill="1" applyBorder="1" applyAlignment="1">
      <alignment horizontal="center" vertical="center" wrapText="1"/>
    </xf>
    <xf numFmtId="10" fontId="7" fillId="23" borderId="14" xfId="0" applyNumberFormat="1" applyFont="1" applyFill="1" applyBorder="1" applyAlignment="1">
      <alignment horizontal="center" vertical="center" wrapText="1"/>
    </xf>
    <xf numFmtId="10" fontId="5" fillId="25" borderId="13" xfId="1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9" fontId="5" fillId="24" borderId="16" xfId="1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9" fontId="5" fillId="4" borderId="16" xfId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15" borderId="16" xfId="1" applyNumberFormat="1" applyFont="1" applyFill="1" applyBorder="1" applyAlignment="1">
      <alignment horizontal="center" vertical="center" wrapText="1"/>
    </xf>
    <xf numFmtId="4" fontId="5" fillId="15" borderId="16" xfId="0" applyNumberFormat="1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9" fontId="5" fillId="18" borderId="16" xfId="1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6" xfId="0" applyFont="1" applyBorder="1"/>
    <xf numFmtId="0" fontId="1" fillId="0" borderId="9" xfId="0" applyFont="1" applyBorder="1"/>
    <xf numFmtId="0" fontId="15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9" fontId="1" fillId="0" borderId="3" xfId="1" applyFont="1" applyBorder="1"/>
    <xf numFmtId="0" fontId="1" fillId="0" borderId="4" xfId="0" applyFont="1" applyBorder="1"/>
    <xf numFmtId="0" fontId="1" fillId="0" borderId="7" xfId="0" applyFont="1" applyBorder="1"/>
    <xf numFmtId="0" fontId="0" fillId="0" borderId="0" xfId="0" applyFont="1" applyAlignment="1"/>
    <xf numFmtId="9" fontId="0" fillId="0" borderId="0" xfId="1" applyFont="1" applyAlignment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9" fontId="1" fillId="0" borderId="11" xfId="1" applyFont="1" applyBorder="1"/>
    <xf numFmtId="0" fontId="1" fillId="0" borderId="12" xfId="0" applyFont="1" applyBorder="1"/>
    <xf numFmtId="0" fontId="6" fillId="16" borderId="16" xfId="0" applyFont="1" applyFill="1" applyBorder="1" applyAlignment="1">
      <alignment horizontal="center" vertical="center" wrapText="1"/>
    </xf>
    <xf numFmtId="0" fontId="0" fillId="17" borderId="16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27214</xdr:rowOff>
    </xdr:from>
    <xdr:ext cx="481693" cy="45856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199" y="27214"/>
          <a:ext cx="481693" cy="45856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0"/>
  <sheetViews>
    <sheetView tabSelected="1" topLeftCell="AN1" zoomScale="60" zoomScaleNormal="60" workbookViewId="0">
      <pane ySplit="8" topLeftCell="A9" activePane="bottomLeft" state="frozen"/>
      <selection pane="bottomLeft" activeCell="AQ72" sqref="AQ72"/>
    </sheetView>
  </sheetViews>
  <sheetFormatPr baseColWidth="10" defaultColWidth="12.58203125" defaultRowHeight="15" customHeight="1"/>
  <cols>
    <col min="1" max="1" width="18.83203125" customWidth="1"/>
    <col min="2" max="2" width="27.83203125" customWidth="1"/>
    <col min="3" max="3" width="15.75" customWidth="1"/>
    <col min="4" max="4" width="26.33203125" customWidth="1"/>
    <col min="5" max="5" width="14" customWidth="1"/>
    <col min="6" max="6" width="26" customWidth="1"/>
    <col min="7" max="7" width="15.75" customWidth="1"/>
    <col min="8" max="8" width="53.83203125" customWidth="1"/>
    <col min="9" max="9" width="15.75" customWidth="1"/>
    <col min="10" max="10" width="41" customWidth="1"/>
    <col min="11" max="11" width="9" customWidth="1"/>
    <col min="12" max="12" width="16.5" hidden="1" customWidth="1"/>
    <col min="13" max="13" width="19" customWidth="1"/>
    <col min="14" max="14" width="9" customWidth="1"/>
    <col min="15" max="15" width="56.5" customWidth="1"/>
    <col min="16" max="16" width="13.75" hidden="1" customWidth="1"/>
    <col min="17" max="17" width="15.75" hidden="1" customWidth="1"/>
    <col min="18" max="18" width="10.08203125" hidden="1" customWidth="1"/>
    <col min="19" max="19" width="10.08203125" style="47" hidden="1" customWidth="1"/>
    <col min="20" max="20" width="10.08203125" hidden="1" customWidth="1"/>
    <col min="21" max="21" width="10.08203125" style="47" hidden="1" customWidth="1"/>
    <col min="22" max="22" width="10.08203125" hidden="1" customWidth="1"/>
    <col min="23" max="23" width="7.58203125" style="47" hidden="1" customWidth="1"/>
    <col min="24" max="24" width="7.58203125" hidden="1" customWidth="1"/>
    <col min="25" max="25" width="7.58203125" style="47" hidden="1" customWidth="1"/>
    <col min="26" max="26" width="7.58203125" hidden="1" customWidth="1"/>
    <col min="27" max="27" width="7.58203125" style="47" hidden="1" customWidth="1"/>
    <col min="28" max="29" width="15.58203125" style="110" hidden="1" customWidth="1"/>
    <col min="30" max="30" width="15.58203125" style="101" hidden="1" customWidth="1"/>
    <col min="31" max="31" width="15.58203125" style="110" hidden="1" customWidth="1"/>
    <col min="32" max="32" width="15.58203125" style="118" hidden="1" customWidth="1"/>
    <col min="33" max="33" width="15.58203125" style="101" hidden="1" customWidth="1"/>
    <col min="34" max="35" width="15.58203125" style="110" customWidth="1"/>
    <col min="36" max="36" width="15.58203125" style="101" customWidth="1"/>
    <col min="37" max="37" width="15.58203125" customWidth="1"/>
    <col min="38" max="38" width="14" customWidth="1"/>
    <col min="39" max="39" width="12.75" customWidth="1"/>
    <col min="40" max="44" width="15.58203125" customWidth="1"/>
    <col min="45" max="45" width="15.58203125" style="101" customWidth="1"/>
    <col min="46" max="48" width="15.58203125" customWidth="1"/>
    <col min="49" max="49" width="20.08203125" customWidth="1"/>
    <col min="50" max="50" width="20.25" customWidth="1"/>
    <col min="51" max="51" width="15.58203125" customWidth="1"/>
    <col min="52" max="52" width="21.58203125" customWidth="1"/>
    <col min="53" max="53" width="20.75" customWidth="1"/>
    <col min="54" max="54" width="15.58203125" customWidth="1"/>
    <col min="55" max="55" width="18.58203125" customWidth="1"/>
    <col min="56" max="56" width="17.25" customWidth="1"/>
    <col min="57" max="57" width="9.25" customWidth="1"/>
    <col min="58" max="58" width="20.58203125" customWidth="1"/>
    <col min="59" max="59" width="21.08203125" customWidth="1"/>
    <col min="60" max="60" width="9.25" customWidth="1"/>
    <col min="61" max="61" width="17.4140625" customWidth="1"/>
    <col min="62" max="62" width="19.08203125" customWidth="1"/>
    <col min="63" max="63" width="9.25" customWidth="1"/>
    <col min="64" max="64" width="14.5" style="101" customWidth="1"/>
    <col min="65" max="65" width="13.08203125" customWidth="1"/>
    <col min="66" max="66" width="12.6640625" customWidth="1"/>
  </cols>
  <sheetData>
    <row r="1" spans="1:66" ht="14.25" customHeight="1">
      <c r="A1" s="199"/>
      <c r="B1" s="202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4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5"/>
      <c r="BL1" s="148"/>
      <c r="BM1" s="1" t="s">
        <v>1</v>
      </c>
      <c r="BN1" s="2" t="s">
        <v>61</v>
      </c>
    </row>
    <row r="2" spans="1:66" ht="14.25" customHeight="1">
      <c r="A2" s="200"/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8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9"/>
      <c r="BL2" s="149"/>
      <c r="BM2" s="1" t="s">
        <v>2</v>
      </c>
      <c r="BN2" s="3" t="s">
        <v>62</v>
      </c>
    </row>
    <row r="3" spans="1:66" ht="14.25" customHeight="1">
      <c r="A3" s="201"/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2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3"/>
      <c r="BL3" s="150"/>
      <c r="BM3" s="1" t="s">
        <v>3</v>
      </c>
      <c r="BN3" s="4">
        <v>44504</v>
      </c>
    </row>
    <row r="4" spans="1:66" ht="14.25" customHeight="1">
      <c r="A4" s="5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7"/>
      <c r="R4" s="5"/>
      <c r="S4" s="45"/>
      <c r="T4" s="5"/>
      <c r="U4" s="45"/>
      <c r="V4" s="5"/>
      <c r="W4" s="45"/>
      <c r="X4" s="5"/>
      <c r="Y4" s="45"/>
      <c r="Z4" s="5"/>
      <c r="AA4" s="48"/>
      <c r="AB4" s="102"/>
      <c r="AC4" s="102"/>
      <c r="AD4" s="97"/>
      <c r="AE4" s="102"/>
      <c r="AF4" s="114"/>
      <c r="AG4" s="97"/>
      <c r="AH4" s="102"/>
      <c r="AI4" s="102"/>
      <c r="AJ4" s="97"/>
      <c r="AK4" s="9"/>
      <c r="AL4" s="8"/>
      <c r="AM4" s="8"/>
      <c r="AN4" s="8"/>
      <c r="AO4" s="8"/>
      <c r="AP4" s="8"/>
      <c r="AQ4" s="8"/>
      <c r="AR4" s="8"/>
      <c r="AS4" s="97"/>
      <c r="AT4" s="8"/>
      <c r="AU4" s="8"/>
      <c r="AV4" s="9"/>
      <c r="AW4" s="9"/>
      <c r="AX4" s="8"/>
      <c r="AY4" s="9"/>
      <c r="AZ4" s="9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97"/>
      <c r="BM4" s="8"/>
      <c r="BN4" s="8"/>
    </row>
    <row r="5" spans="1:66" ht="14.25" customHeight="1">
      <c r="A5" s="5"/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7"/>
      <c r="R5" s="5"/>
      <c r="S5" s="45"/>
      <c r="T5" s="5"/>
      <c r="U5" s="45"/>
      <c r="V5" s="5"/>
      <c r="W5" s="45"/>
      <c r="X5" s="5"/>
      <c r="Y5" s="45"/>
      <c r="Z5" s="5"/>
      <c r="AA5" s="48"/>
      <c r="AB5" s="102"/>
      <c r="AC5" s="102"/>
      <c r="AD5" s="97"/>
      <c r="AE5" s="102"/>
      <c r="AF5" s="114"/>
      <c r="AG5" s="97"/>
      <c r="AH5" s="102"/>
      <c r="AI5" s="102"/>
      <c r="AJ5" s="97"/>
      <c r="AK5" s="9"/>
      <c r="AL5" s="8"/>
      <c r="AM5" s="8"/>
      <c r="AN5" s="8"/>
      <c r="AO5" s="8"/>
      <c r="AP5" s="8"/>
      <c r="AQ5" s="8"/>
      <c r="AR5" s="8"/>
      <c r="AS5" s="97"/>
      <c r="AT5" s="8"/>
      <c r="AU5" s="8"/>
      <c r="AV5" s="9"/>
      <c r="AW5" s="9"/>
      <c r="AX5" s="8"/>
      <c r="AY5" s="9"/>
      <c r="AZ5" s="9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97"/>
      <c r="BM5" s="8"/>
      <c r="BN5" s="8"/>
    </row>
    <row r="6" spans="1:66" ht="24" customHeight="1">
      <c r="A6" s="195" t="s">
        <v>5</v>
      </c>
      <c r="B6" s="195" t="s">
        <v>6</v>
      </c>
      <c r="C6" s="195" t="s">
        <v>7</v>
      </c>
      <c r="D6" s="195" t="s">
        <v>8</v>
      </c>
      <c r="E6" s="195" t="s">
        <v>9</v>
      </c>
      <c r="F6" s="195" t="s">
        <v>10</v>
      </c>
      <c r="G6" s="195" t="s">
        <v>11</v>
      </c>
      <c r="H6" s="195" t="s">
        <v>12</v>
      </c>
      <c r="I6" s="195" t="s">
        <v>13</v>
      </c>
      <c r="J6" s="195" t="s">
        <v>14</v>
      </c>
      <c r="K6" s="195" t="s">
        <v>15</v>
      </c>
      <c r="L6" s="195" t="s">
        <v>16</v>
      </c>
      <c r="M6" s="195" t="s">
        <v>17</v>
      </c>
      <c r="N6" s="195" t="s">
        <v>18</v>
      </c>
      <c r="O6" s="195" t="s">
        <v>19</v>
      </c>
      <c r="P6" s="195" t="s">
        <v>20</v>
      </c>
      <c r="Q6" s="195" t="s">
        <v>21</v>
      </c>
      <c r="R6" s="214" t="s">
        <v>4</v>
      </c>
      <c r="S6" s="215"/>
      <c r="T6" s="215"/>
      <c r="U6" s="215"/>
      <c r="V6" s="215"/>
      <c r="W6" s="215"/>
      <c r="X6" s="215"/>
      <c r="Y6" s="215"/>
      <c r="Z6" s="215"/>
      <c r="AA6" s="215"/>
      <c r="AB6" s="196" t="s">
        <v>22</v>
      </c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7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7"/>
      <c r="BM6" s="196"/>
      <c r="BN6" s="196"/>
    </row>
    <row r="7" spans="1:66" ht="14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0">
        <v>2020</v>
      </c>
      <c r="S7" s="198">
        <v>2020</v>
      </c>
      <c r="T7" s="190">
        <v>2021</v>
      </c>
      <c r="U7" s="198">
        <v>2021</v>
      </c>
      <c r="V7" s="190">
        <v>2022</v>
      </c>
      <c r="W7" s="198">
        <v>2022</v>
      </c>
      <c r="X7" s="190">
        <v>2023</v>
      </c>
      <c r="Y7" s="198">
        <v>2023</v>
      </c>
      <c r="Z7" s="190">
        <v>2024</v>
      </c>
      <c r="AA7" s="198">
        <v>2024</v>
      </c>
      <c r="AB7" s="192" t="s">
        <v>23</v>
      </c>
      <c r="AC7" s="194" t="s">
        <v>24</v>
      </c>
      <c r="AD7" s="191" t="s">
        <v>25</v>
      </c>
      <c r="AE7" s="192" t="s">
        <v>26</v>
      </c>
      <c r="AF7" s="193" t="s">
        <v>27</v>
      </c>
      <c r="AG7" s="191" t="s">
        <v>25</v>
      </c>
      <c r="AH7" s="192" t="s">
        <v>28</v>
      </c>
      <c r="AI7" s="194" t="s">
        <v>29</v>
      </c>
      <c r="AJ7" s="191" t="s">
        <v>25</v>
      </c>
      <c r="AK7" s="185" t="s">
        <v>30</v>
      </c>
      <c r="AL7" s="186" t="s">
        <v>31</v>
      </c>
      <c r="AM7" s="185" t="s">
        <v>25</v>
      </c>
      <c r="AN7" s="185" t="s">
        <v>32</v>
      </c>
      <c r="AO7" s="186" t="s">
        <v>33</v>
      </c>
      <c r="AP7" s="185" t="s">
        <v>25</v>
      </c>
      <c r="AQ7" s="185" t="s">
        <v>34</v>
      </c>
      <c r="AR7" s="186" t="s">
        <v>35</v>
      </c>
      <c r="AS7" s="191" t="s">
        <v>25</v>
      </c>
      <c r="AT7" s="185" t="s">
        <v>36</v>
      </c>
      <c r="AU7" s="186" t="s">
        <v>37</v>
      </c>
      <c r="AV7" s="189" t="s">
        <v>25</v>
      </c>
      <c r="AW7" s="185" t="s">
        <v>38</v>
      </c>
      <c r="AX7" s="186" t="s">
        <v>39</v>
      </c>
      <c r="AY7" s="189" t="s">
        <v>25</v>
      </c>
      <c r="AZ7" s="185" t="s">
        <v>40</v>
      </c>
      <c r="BA7" s="186" t="s">
        <v>41</v>
      </c>
      <c r="BB7" s="185" t="s">
        <v>25</v>
      </c>
      <c r="BC7" s="185" t="s">
        <v>42</v>
      </c>
      <c r="BD7" s="186" t="s">
        <v>43</v>
      </c>
      <c r="BE7" s="185" t="s">
        <v>25</v>
      </c>
      <c r="BF7" s="185" t="s">
        <v>44</v>
      </c>
      <c r="BG7" s="186" t="s">
        <v>45</v>
      </c>
      <c r="BH7" s="185" t="s">
        <v>25</v>
      </c>
      <c r="BI7" s="185" t="s">
        <v>46</v>
      </c>
      <c r="BJ7" s="186" t="s">
        <v>47</v>
      </c>
      <c r="BK7" s="185" t="s">
        <v>25</v>
      </c>
      <c r="BL7" s="188" t="s">
        <v>185</v>
      </c>
      <c r="BM7" s="187" t="s">
        <v>48</v>
      </c>
      <c r="BN7" s="187" t="s">
        <v>49</v>
      </c>
    </row>
    <row r="8" spans="1:66" ht="33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0"/>
      <c r="S8" s="198"/>
      <c r="T8" s="190"/>
      <c r="U8" s="198"/>
      <c r="V8" s="190"/>
      <c r="W8" s="198"/>
      <c r="X8" s="190"/>
      <c r="Y8" s="198"/>
      <c r="Z8" s="190"/>
      <c r="AA8" s="198"/>
      <c r="AB8" s="192"/>
      <c r="AC8" s="194"/>
      <c r="AD8" s="191"/>
      <c r="AE8" s="192"/>
      <c r="AF8" s="193"/>
      <c r="AG8" s="191"/>
      <c r="AH8" s="192"/>
      <c r="AI8" s="194"/>
      <c r="AJ8" s="191"/>
      <c r="AK8" s="185"/>
      <c r="AL8" s="186"/>
      <c r="AM8" s="185"/>
      <c r="AN8" s="185"/>
      <c r="AO8" s="186"/>
      <c r="AP8" s="185"/>
      <c r="AQ8" s="185"/>
      <c r="AR8" s="186"/>
      <c r="AS8" s="191"/>
      <c r="AT8" s="185"/>
      <c r="AU8" s="186"/>
      <c r="AV8" s="189"/>
      <c r="AW8" s="185"/>
      <c r="AX8" s="186"/>
      <c r="AY8" s="189"/>
      <c r="AZ8" s="185"/>
      <c r="BA8" s="186"/>
      <c r="BB8" s="185"/>
      <c r="BC8" s="185"/>
      <c r="BD8" s="186"/>
      <c r="BE8" s="185"/>
      <c r="BF8" s="185"/>
      <c r="BG8" s="186"/>
      <c r="BH8" s="185"/>
      <c r="BI8" s="185"/>
      <c r="BJ8" s="186"/>
      <c r="BK8" s="185"/>
      <c r="BL8" s="188"/>
      <c r="BM8" s="187"/>
      <c r="BN8" s="187"/>
    </row>
    <row r="9" spans="1:66" ht="63" customHeight="1">
      <c r="A9" s="10">
        <v>1</v>
      </c>
      <c r="B9" s="11" t="s">
        <v>173</v>
      </c>
      <c r="C9" s="10">
        <v>2</v>
      </c>
      <c r="D9" s="11" t="s">
        <v>174</v>
      </c>
      <c r="E9" s="10">
        <v>1</v>
      </c>
      <c r="F9" s="11" t="s">
        <v>162</v>
      </c>
      <c r="G9" s="10">
        <v>3</v>
      </c>
      <c r="H9" s="11" t="s">
        <v>63</v>
      </c>
      <c r="I9" s="10">
        <v>3</v>
      </c>
      <c r="J9" s="11" t="s">
        <v>64</v>
      </c>
      <c r="K9" s="20">
        <v>7885</v>
      </c>
      <c r="L9" s="21">
        <v>2020110010217</v>
      </c>
      <c r="M9" s="20" t="s">
        <v>65</v>
      </c>
      <c r="N9" s="20">
        <v>1</v>
      </c>
      <c r="O9" s="36" t="s">
        <v>66</v>
      </c>
      <c r="P9" s="20" t="s">
        <v>67</v>
      </c>
      <c r="Q9" s="51">
        <v>1</v>
      </c>
      <c r="R9" s="51">
        <v>1</v>
      </c>
      <c r="S9" s="52">
        <v>1.0349999999999999</v>
      </c>
      <c r="T9" s="51">
        <v>1</v>
      </c>
      <c r="U9" s="51">
        <v>1</v>
      </c>
      <c r="V9" s="51">
        <v>1</v>
      </c>
      <c r="W9" s="51"/>
      <c r="X9" s="51">
        <v>1</v>
      </c>
      <c r="Y9" s="51"/>
      <c r="Z9" s="51">
        <v>1</v>
      </c>
      <c r="AA9" s="51"/>
      <c r="AB9" s="31">
        <v>0</v>
      </c>
      <c r="AC9" s="112">
        <v>0</v>
      </c>
      <c r="AD9" s="95" t="e">
        <f>AC9/AB9</f>
        <v>#DIV/0!</v>
      </c>
      <c r="AE9" s="31">
        <v>0.15</v>
      </c>
      <c r="AF9" s="103">
        <v>0.22</v>
      </c>
      <c r="AG9" s="94">
        <f>AF9/AE9</f>
        <v>1.4666666666666668</v>
      </c>
      <c r="AH9" s="31">
        <v>0.15</v>
      </c>
      <c r="AI9" s="103">
        <v>0.22</v>
      </c>
      <c r="AJ9" s="94">
        <f>AI9/AH9</f>
        <v>1.4666666666666668</v>
      </c>
      <c r="AK9" s="13">
        <v>0.15</v>
      </c>
      <c r="AL9" s="140">
        <v>0.22</v>
      </c>
      <c r="AM9" s="49">
        <f>AL9/AK9</f>
        <v>1.4666666666666668</v>
      </c>
      <c r="AN9" s="14">
        <v>0.15</v>
      </c>
      <c r="AO9" s="140">
        <v>0.22</v>
      </c>
      <c r="AP9" s="140">
        <f>AO9/AN9</f>
        <v>1.4666666666666668</v>
      </c>
      <c r="AQ9" s="14">
        <v>0.15</v>
      </c>
      <c r="AR9" s="49">
        <v>0.74</v>
      </c>
      <c r="AS9" s="140">
        <f t="shared" ref="AS9:AS15" si="0">AR9/AQ9</f>
        <v>4.9333333333333336</v>
      </c>
      <c r="AT9" s="14">
        <v>0.65</v>
      </c>
      <c r="AU9" s="49"/>
      <c r="AV9" s="49"/>
      <c r="AW9" s="14">
        <v>0.65</v>
      </c>
      <c r="AX9" s="49"/>
      <c r="AY9" s="49"/>
      <c r="AZ9" s="14">
        <v>0.65</v>
      </c>
      <c r="BA9" s="49"/>
      <c r="BB9" s="49"/>
      <c r="BC9" s="14">
        <v>0.65</v>
      </c>
      <c r="BD9" s="49"/>
      <c r="BE9" s="49"/>
      <c r="BF9" s="13">
        <v>0.65</v>
      </c>
      <c r="BG9" s="49"/>
      <c r="BH9" s="49"/>
      <c r="BI9" s="13">
        <v>1</v>
      </c>
      <c r="BJ9" s="49"/>
      <c r="BK9" s="49"/>
      <c r="BL9" s="49">
        <f>AR9/V9</f>
        <v>0.74</v>
      </c>
      <c r="BM9" s="50">
        <f>(S9+U9+AR9)/(R9+U9+V9)</f>
        <v>0.92500000000000016</v>
      </c>
      <c r="BN9" s="50">
        <f>(S9+U9+AR9+Y9+AA9)/(R9+T9+V9+X9+Z9)</f>
        <v>0.55500000000000005</v>
      </c>
    </row>
    <row r="10" spans="1:66" ht="96.75" customHeight="1">
      <c r="A10" s="17">
        <f t="shared" ref="A10:O10" si="1">+A9</f>
        <v>1</v>
      </c>
      <c r="B10" s="17" t="str">
        <f t="shared" si="1"/>
        <v>Hacer un nuevo contrato social con igualdad de oportunidades para la inclusión social, productiva
y política</v>
      </c>
      <c r="C10" s="17">
        <f t="shared" si="1"/>
        <v>2</v>
      </c>
      <c r="D10" s="17" t="str">
        <f t="shared" si="1"/>
        <v>Mejores ingresos de los hogares y combatir la feminización de la pobreza</v>
      </c>
      <c r="E10" s="17">
        <f t="shared" si="1"/>
        <v>1</v>
      </c>
      <c r="F10" s="17" t="str">
        <f t="shared" si="1"/>
        <v>Subsidios y transferencias para la equidad</v>
      </c>
      <c r="G10" s="17">
        <f t="shared" si="1"/>
        <v>3</v>
      </c>
      <c r="H10" s="17" t="str">
        <f t="shared" si="1"/>
        <v>Entregar el 100% de los recursos previstos para Beneficios Económicos Periódicos (BEPS)</v>
      </c>
      <c r="I10" s="17">
        <f t="shared" si="1"/>
        <v>3</v>
      </c>
      <c r="J10" s="17" t="str">
        <f t="shared" si="1"/>
        <v>Porcentaje de Beneficios Económicos Periódicos (BEPS) entregados</v>
      </c>
      <c r="K10" s="30">
        <f t="shared" si="1"/>
        <v>7885</v>
      </c>
      <c r="L10" s="53">
        <f t="shared" si="1"/>
        <v>2020110010217</v>
      </c>
      <c r="M10" s="30" t="str">
        <f t="shared" si="1"/>
        <v>Aportes para los creadores y gestores culturales de Bogotá</v>
      </c>
      <c r="N10" s="30">
        <f t="shared" si="1"/>
        <v>1</v>
      </c>
      <c r="O10" s="30" t="str">
        <f t="shared" si="1"/>
        <v>Entregar el 100% de los recursos previstos para Beneficios Económico Periódicos (BEPS)</v>
      </c>
      <c r="P10" s="30" t="s">
        <v>67</v>
      </c>
      <c r="Q10" s="54">
        <f t="shared" ref="Q10:T10" si="2">+Q9</f>
        <v>1</v>
      </c>
      <c r="R10" s="54">
        <f t="shared" si="2"/>
        <v>1</v>
      </c>
      <c r="S10" s="55">
        <f t="shared" si="2"/>
        <v>1.0349999999999999</v>
      </c>
      <c r="T10" s="54">
        <f t="shared" si="2"/>
        <v>1</v>
      </c>
      <c r="U10" s="54">
        <v>1</v>
      </c>
      <c r="V10" s="54">
        <f>+V9</f>
        <v>1</v>
      </c>
      <c r="W10" s="54"/>
      <c r="X10" s="54">
        <f>+X9</f>
        <v>1</v>
      </c>
      <c r="Y10" s="54"/>
      <c r="Z10" s="54">
        <f>+Z9</f>
        <v>1</v>
      </c>
      <c r="AA10" s="54"/>
      <c r="AB10" s="73">
        <f t="shared" ref="AB10" si="3">AB9</f>
        <v>0</v>
      </c>
      <c r="AC10" s="73">
        <f>+AC9</f>
        <v>0</v>
      </c>
      <c r="AD10" s="92" t="e">
        <f>AC10/AB10</f>
        <v>#DIV/0!</v>
      </c>
      <c r="AE10" s="73">
        <f t="shared" ref="AE10:AF10" si="4">AE9</f>
        <v>0.15</v>
      </c>
      <c r="AF10" s="105">
        <f t="shared" si="4"/>
        <v>0.22</v>
      </c>
      <c r="AG10" s="92">
        <f>AF10/AE10</f>
        <v>1.4666666666666668</v>
      </c>
      <c r="AH10" s="73">
        <f t="shared" ref="AH10" si="5">AH9</f>
        <v>0.15</v>
      </c>
      <c r="AI10" s="73">
        <f>+AI9</f>
        <v>0.22</v>
      </c>
      <c r="AJ10" s="92">
        <f>+AJ9</f>
        <v>1.4666666666666668</v>
      </c>
      <c r="AK10" s="19">
        <f t="shared" ref="AK10" si="6">AK9</f>
        <v>0.15</v>
      </c>
      <c r="AL10" s="19">
        <f>AL9</f>
        <v>0.22</v>
      </c>
      <c r="AM10" s="19">
        <f>AL10/AK10</f>
        <v>1.4666666666666668</v>
      </c>
      <c r="AN10" s="19">
        <f t="shared" ref="AN10" si="7">AN9</f>
        <v>0.15</v>
      </c>
      <c r="AO10" s="19">
        <v>0.22</v>
      </c>
      <c r="AP10" s="19">
        <f>AO10/AN10</f>
        <v>1.4666666666666668</v>
      </c>
      <c r="AQ10" s="19">
        <f t="shared" ref="AQ10" si="8">AQ9</f>
        <v>0.15</v>
      </c>
      <c r="AR10" s="19">
        <v>0.74</v>
      </c>
      <c r="AS10" s="19">
        <f t="shared" si="0"/>
        <v>4.9333333333333336</v>
      </c>
      <c r="AT10" s="19">
        <f t="shared" ref="AT10" si="9">AT9</f>
        <v>0.65</v>
      </c>
      <c r="AU10" s="19"/>
      <c r="AV10" s="19"/>
      <c r="AW10" s="19">
        <f t="shared" ref="AW10" si="10">AW9</f>
        <v>0.65</v>
      </c>
      <c r="AX10" s="19"/>
      <c r="AY10" s="19"/>
      <c r="AZ10" s="19">
        <f t="shared" ref="AZ10" si="11">AZ9</f>
        <v>0.65</v>
      </c>
      <c r="BA10" s="19"/>
      <c r="BB10" s="19"/>
      <c r="BC10" s="19">
        <f t="shared" ref="BC10" si="12">BC9</f>
        <v>0.65</v>
      </c>
      <c r="BD10" s="19"/>
      <c r="BE10" s="19"/>
      <c r="BF10" s="19">
        <f t="shared" ref="BF10" si="13">BF9</f>
        <v>0.65</v>
      </c>
      <c r="BG10" s="19"/>
      <c r="BH10" s="19"/>
      <c r="BI10" s="19">
        <f t="shared" ref="BI10" si="14">BI9</f>
        <v>1</v>
      </c>
      <c r="BJ10" s="19"/>
      <c r="BK10" s="19"/>
      <c r="BL10" s="146">
        <f>AR10/V10</f>
        <v>0.74</v>
      </c>
      <c r="BM10" s="121">
        <f>(S10+U10+AR10)/(R10+T10+V10)</f>
        <v>0.92500000000000016</v>
      </c>
      <c r="BN10" s="121">
        <f>(S10+U10+AR10+Y10+AA10)/(R10+T10+V10+X10+Z10)</f>
        <v>0.55500000000000005</v>
      </c>
    </row>
    <row r="11" spans="1:66" ht="62.25" customHeight="1">
      <c r="A11" s="10">
        <v>1</v>
      </c>
      <c r="B11" s="11" t="s">
        <v>173</v>
      </c>
      <c r="C11" s="10">
        <v>1</v>
      </c>
      <c r="D11" s="11" t="s">
        <v>175</v>
      </c>
      <c r="E11" s="10">
        <v>15</v>
      </c>
      <c r="F11" s="11" t="s">
        <v>163</v>
      </c>
      <c r="G11" s="10">
        <v>101</v>
      </c>
      <c r="H11" s="11" t="s">
        <v>68</v>
      </c>
      <c r="I11" s="10">
        <v>109</v>
      </c>
      <c r="J11" s="11" t="s">
        <v>69</v>
      </c>
      <c r="K11" s="20">
        <v>7880</v>
      </c>
      <c r="L11" s="21">
        <v>2020110010197</v>
      </c>
      <c r="M11" s="20" t="s">
        <v>70</v>
      </c>
      <c r="N11" s="20">
        <v>1</v>
      </c>
      <c r="O11" s="36" t="s">
        <v>71</v>
      </c>
      <c r="P11" s="20" t="s">
        <v>67</v>
      </c>
      <c r="Q11" s="21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/>
      <c r="X11" s="22">
        <v>1</v>
      </c>
      <c r="Y11" s="22"/>
      <c r="Z11" s="22">
        <v>1</v>
      </c>
      <c r="AA11" s="22"/>
      <c r="AB11" s="31">
        <v>0.08</v>
      </c>
      <c r="AC11" s="31">
        <v>0.08</v>
      </c>
      <c r="AD11" s="95">
        <f>AC11/AB11</f>
        <v>1</v>
      </c>
      <c r="AE11" s="31">
        <v>0.15</v>
      </c>
      <c r="AF11" s="104">
        <v>0.11</v>
      </c>
      <c r="AG11" s="95">
        <f>AF11/AE11</f>
        <v>0.73333333333333339</v>
      </c>
      <c r="AH11" s="31">
        <v>0.24</v>
      </c>
      <c r="AI11" s="104">
        <v>0.2</v>
      </c>
      <c r="AJ11" s="95">
        <f>AI11/AH11</f>
        <v>0.83333333333333337</v>
      </c>
      <c r="AK11" s="24">
        <v>0.32</v>
      </c>
      <c r="AL11" s="31">
        <v>0.28000000000000003</v>
      </c>
      <c r="AM11" s="14">
        <f>AL11/AK11</f>
        <v>0.87500000000000011</v>
      </c>
      <c r="AN11" s="24">
        <v>0.4</v>
      </c>
      <c r="AO11" s="10">
        <v>0.36</v>
      </c>
      <c r="AP11" s="10">
        <f>AO11/AN11</f>
        <v>0.89999999999999991</v>
      </c>
      <c r="AQ11" s="24">
        <v>0.48</v>
      </c>
      <c r="AR11" s="10">
        <v>0.43</v>
      </c>
      <c r="AS11" s="95">
        <f t="shared" si="0"/>
        <v>0.89583333333333337</v>
      </c>
      <c r="AT11" s="151">
        <v>0.56000000000000005</v>
      </c>
      <c r="AU11" s="24"/>
      <c r="AV11" s="14"/>
      <c r="AW11" s="10">
        <v>0.67</v>
      </c>
      <c r="AX11" s="10"/>
      <c r="AY11" s="10"/>
      <c r="AZ11" s="10">
        <v>0.75</v>
      </c>
      <c r="BA11" s="10"/>
      <c r="BB11" s="10"/>
      <c r="BC11" s="10">
        <v>0.83</v>
      </c>
      <c r="BD11" s="10"/>
      <c r="BE11" s="10"/>
      <c r="BF11" s="10">
        <v>0.91</v>
      </c>
      <c r="BG11" s="10"/>
      <c r="BH11" s="10"/>
      <c r="BI11" s="10">
        <v>1</v>
      </c>
      <c r="BJ11" s="10"/>
      <c r="BK11" s="10"/>
      <c r="BL11" s="95">
        <f>AR11/V11</f>
        <v>0.43</v>
      </c>
      <c r="BM11" s="162">
        <f>(S11+U11+AR11)/(R11+T11+V11)</f>
        <v>0.81</v>
      </c>
      <c r="BN11" s="162">
        <f>(S11+U11+AR11+Y11+AA11)/(R11+T11+V11+X11+Z11)</f>
        <v>0.48600000000000004</v>
      </c>
    </row>
    <row r="12" spans="1:66" ht="99" customHeight="1">
      <c r="A12" s="17">
        <f t="shared" ref="A12:J12" si="15">+A11</f>
        <v>1</v>
      </c>
      <c r="B12" s="17" t="str">
        <f t="shared" si="15"/>
        <v>Hacer un nuevo contrato social con igualdad de oportunidades para la inclusión social, productiva
y política</v>
      </c>
      <c r="C12" s="17">
        <f t="shared" si="15"/>
        <v>1</v>
      </c>
      <c r="D12" s="17" t="str">
        <f t="shared" si="15"/>
        <v>Oportunidades de educación, salud y cultura para mujeres, jóvenes, niños, niñas y adolescentes</v>
      </c>
      <c r="E12" s="17">
        <f t="shared" si="15"/>
        <v>15</v>
      </c>
      <c r="F12" s="17" t="str">
        <f t="shared" si="15"/>
        <v>Plan Distrital de Lectura, Escritura y oralidad: Leer para la vid</v>
      </c>
      <c r="G12" s="17">
        <f t="shared" si="15"/>
        <v>101</v>
      </c>
      <c r="H12" s="17" t="str">
        <f t="shared" si="15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7">
        <f t="shared" si="15"/>
        <v>109</v>
      </c>
      <c r="J12" s="17" t="str">
        <f t="shared" si="15"/>
        <v>Número de sistemas distritales de bibliotecas y espacios no convencionales creados</v>
      </c>
      <c r="K12" s="30">
        <f t="shared" ref="K12:T12" si="16">+K11</f>
        <v>7880</v>
      </c>
      <c r="L12" s="53">
        <f t="shared" si="16"/>
        <v>2020110010197</v>
      </c>
      <c r="M12" s="30" t="str">
        <f t="shared" si="16"/>
        <v>Fortalecimiento de la inclusión a la Cultura Escrita de todos los habitantes de Bogotá.</v>
      </c>
      <c r="N12" s="30">
        <f t="shared" si="16"/>
        <v>1</v>
      </c>
      <c r="O12" s="30" t="str">
        <f t="shared" si="16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P12" s="30" t="str">
        <f t="shared" si="16"/>
        <v>CONSTANTE</v>
      </c>
      <c r="Q12" s="53">
        <f t="shared" si="16"/>
        <v>1</v>
      </c>
      <c r="R12" s="56">
        <f t="shared" si="16"/>
        <v>1</v>
      </c>
      <c r="S12" s="56">
        <f t="shared" si="16"/>
        <v>1</v>
      </c>
      <c r="T12" s="56">
        <f t="shared" si="16"/>
        <v>1</v>
      </c>
      <c r="U12" s="56">
        <v>1</v>
      </c>
      <c r="V12" s="56">
        <f>+V11</f>
        <v>1</v>
      </c>
      <c r="W12" s="56"/>
      <c r="X12" s="56">
        <f>+X11</f>
        <v>1</v>
      </c>
      <c r="Y12" s="56"/>
      <c r="Z12" s="56">
        <f>+Z11</f>
        <v>1</v>
      </c>
      <c r="AA12" s="56"/>
      <c r="AB12" s="73">
        <f t="shared" ref="AB12:AC12" si="17">+AB11</f>
        <v>0.08</v>
      </c>
      <c r="AC12" s="73">
        <f t="shared" si="17"/>
        <v>0.08</v>
      </c>
      <c r="AD12" s="92">
        <f>AC12/AB12</f>
        <v>1</v>
      </c>
      <c r="AE12" s="73">
        <f t="shared" ref="AE12:AF12" si="18">+AE11</f>
        <v>0.15</v>
      </c>
      <c r="AF12" s="105">
        <f t="shared" si="18"/>
        <v>0.11</v>
      </c>
      <c r="AG12" s="92">
        <f>AF12/AE12</f>
        <v>0.73333333333333339</v>
      </c>
      <c r="AH12" s="73">
        <f t="shared" ref="AH12:AI12" si="19">+AH11</f>
        <v>0.24</v>
      </c>
      <c r="AI12" s="105">
        <f t="shared" si="19"/>
        <v>0.2</v>
      </c>
      <c r="AJ12" s="92">
        <f>AI12/AH12</f>
        <v>0.83333333333333337</v>
      </c>
      <c r="AK12" s="34">
        <f t="shared" ref="AK12" si="20">+AK11</f>
        <v>0.32</v>
      </c>
      <c r="AL12" s="73">
        <f>+AL11</f>
        <v>0.28000000000000003</v>
      </c>
      <c r="AM12" s="33">
        <f>+AM11</f>
        <v>0.87500000000000011</v>
      </c>
      <c r="AN12" s="34">
        <f t="shared" ref="AN12" si="21">+AN11</f>
        <v>0.4</v>
      </c>
      <c r="AO12" s="17">
        <f>AO11</f>
        <v>0.36</v>
      </c>
      <c r="AP12" s="92">
        <f>AP11</f>
        <v>0.89999999999999991</v>
      </c>
      <c r="AQ12" s="34">
        <f t="shared" ref="AQ12" si="22">+AQ11</f>
        <v>0.48</v>
      </c>
      <c r="AR12" s="17">
        <f>+AR11</f>
        <v>0.43</v>
      </c>
      <c r="AS12" s="92">
        <f t="shared" si="0"/>
        <v>0.89583333333333337</v>
      </c>
      <c r="AT12" s="152">
        <f t="shared" ref="AT12" si="23">+AT11</f>
        <v>0.56000000000000005</v>
      </c>
      <c r="AU12" s="17"/>
      <c r="AV12" s="17"/>
      <c r="AW12" s="17">
        <f t="shared" ref="AW12" si="24">+AW11</f>
        <v>0.67</v>
      </c>
      <c r="AX12" s="17"/>
      <c r="AY12" s="17"/>
      <c r="AZ12" s="17">
        <f t="shared" ref="AZ12" si="25">+AZ11</f>
        <v>0.75</v>
      </c>
      <c r="BA12" s="17"/>
      <c r="BB12" s="17"/>
      <c r="BC12" s="17">
        <f t="shared" ref="BC12" si="26">+BC11</f>
        <v>0.83</v>
      </c>
      <c r="BD12" s="17"/>
      <c r="BE12" s="17"/>
      <c r="BF12" s="17">
        <f t="shared" ref="BF12" si="27">+BF11</f>
        <v>0.91</v>
      </c>
      <c r="BG12" s="17"/>
      <c r="BH12" s="17"/>
      <c r="BI12" s="17">
        <f t="shared" ref="BI12" si="28">+BI11</f>
        <v>1</v>
      </c>
      <c r="BJ12" s="17"/>
      <c r="BK12" s="17"/>
      <c r="BL12" s="92">
        <f>+BL11</f>
        <v>0.43</v>
      </c>
      <c r="BM12" s="165">
        <f>(S12+U12+AR12)/(R12+T12+V12)</f>
        <v>0.81</v>
      </c>
      <c r="BN12" s="165">
        <f>(S12+U12+AR12+Y12+AA12)/(R12+T12+V12+X12+Z12)</f>
        <v>0.48600000000000004</v>
      </c>
    </row>
    <row r="13" spans="1:66" ht="62.25" customHeight="1">
      <c r="A13" s="10">
        <v>1</v>
      </c>
      <c r="B13" s="11" t="s">
        <v>173</v>
      </c>
      <c r="C13" s="10">
        <v>1</v>
      </c>
      <c r="D13" s="11" t="s">
        <v>175</v>
      </c>
      <c r="E13" s="10">
        <v>15</v>
      </c>
      <c r="F13" s="11" t="s">
        <v>164</v>
      </c>
      <c r="G13" s="10">
        <v>102</v>
      </c>
      <c r="H13" s="11" t="s">
        <v>72</v>
      </c>
      <c r="I13" s="10">
        <v>110</v>
      </c>
      <c r="J13" s="11" t="s">
        <v>73</v>
      </c>
      <c r="K13" s="20">
        <v>7880</v>
      </c>
      <c r="L13" s="21">
        <v>2020110010197</v>
      </c>
      <c r="M13" s="20" t="s">
        <v>70</v>
      </c>
      <c r="N13" s="20">
        <v>2</v>
      </c>
      <c r="O13" s="36" t="s">
        <v>72</v>
      </c>
      <c r="P13" s="20" t="s">
        <v>74</v>
      </c>
      <c r="Q13" s="21">
        <v>1</v>
      </c>
      <c r="R13" s="57">
        <v>0.1</v>
      </c>
      <c r="S13" s="57">
        <v>0.1</v>
      </c>
      <c r="T13" s="57">
        <v>0.5</v>
      </c>
      <c r="U13" s="57">
        <v>0.5</v>
      </c>
      <c r="V13" s="57">
        <v>0.9</v>
      </c>
      <c r="W13" s="57"/>
      <c r="X13" s="57">
        <v>1</v>
      </c>
      <c r="Y13" s="57"/>
      <c r="Z13" s="57">
        <v>1</v>
      </c>
      <c r="AA13" s="57"/>
      <c r="AB13" s="31">
        <v>0.5</v>
      </c>
      <c r="AC13" s="31">
        <v>0.5</v>
      </c>
      <c r="AD13" s="95">
        <f>AC13/AB13</f>
        <v>1</v>
      </c>
      <c r="AE13" s="31">
        <v>0.56999999999999995</v>
      </c>
      <c r="AF13" s="104">
        <v>0.53</v>
      </c>
      <c r="AG13" s="95">
        <f>AF13/AE13</f>
        <v>0.92982456140350889</v>
      </c>
      <c r="AH13" s="31">
        <v>0.67</v>
      </c>
      <c r="AI13" s="104">
        <v>0.65</v>
      </c>
      <c r="AJ13" s="95">
        <f>AI13/AH13</f>
        <v>0.97014925373134331</v>
      </c>
      <c r="AK13" s="24">
        <v>0.8</v>
      </c>
      <c r="AL13" s="31">
        <v>0.66</v>
      </c>
      <c r="AM13" s="14">
        <f>AL13/AK13</f>
        <v>0.82499999999999996</v>
      </c>
      <c r="AN13" s="24">
        <v>0.85</v>
      </c>
      <c r="AO13" s="10">
        <v>0.78</v>
      </c>
      <c r="AP13" s="13">
        <f>+AP12</f>
        <v>0.89999999999999991</v>
      </c>
      <c r="AQ13" s="24">
        <v>0.85</v>
      </c>
      <c r="AR13" s="10">
        <v>0.83</v>
      </c>
      <c r="AS13" s="95">
        <f t="shared" si="0"/>
        <v>0.97647058823529409</v>
      </c>
      <c r="AT13" s="151">
        <v>0.85</v>
      </c>
      <c r="AU13" s="24"/>
      <c r="AV13" s="14"/>
      <c r="AW13" s="10">
        <v>0.86</v>
      </c>
      <c r="AX13" s="10"/>
      <c r="AY13" s="10"/>
      <c r="AZ13" s="10">
        <v>0.87</v>
      </c>
      <c r="BA13" s="10"/>
      <c r="BB13" s="10"/>
      <c r="BC13" s="10">
        <v>0.88</v>
      </c>
      <c r="BD13" s="10"/>
      <c r="BE13" s="10"/>
      <c r="BF13" s="10">
        <v>0.89</v>
      </c>
      <c r="BG13" s="10"/>
      <c r="BH13" s="10"/>
      <c r="BI13" s="24">
        <v>0.9</v>
      </c>
      <c r="BJ13" s="10"/>
      <c r="BK13" s="10"/>
      <c r="BL13" s="95">
        <f>AR13/V13</f>
        <v>0.92222222222222217</v>
      </c>
      <c r="BM13" s="15">
        <f>(AI13)/(+AR13)</f>
        <v>0.78313253012048201</v>
      </c>
      <c r="BN13" s="15">
        <f>(AI13+Y13+AR13)/(Z13)</f>
        <v>1.48</v>
      </c>
    </row>
    <row r="14" spans="1:66" ht="86.25" customHeight="1">
      <c r="A14" s="17">
        <f t="shared" ref="A14:T14" si="29">+A13</f>
        <v>1</v>
      </c>
      <c r="B14" s="17" t="str">
        <f t="shared" si="29"/>
        <v>Hacer un nuevo contrato social con igualdad de oportunidades para la inclusión social, productiva
y política</v>
      </c>
      <c r="C14" s="17">
        <f t="shared" si="29"/>
        <v>1</v>
      </c>
      <c r="D14" s="17" t="str">
        <f t="shared" si="29"/>
        <v>Oportunidades de educación, salud y cultura para mujeres, jóvenes, niños, niñas y adolescentes</v>
      </c>
      <c r="E14" s="17">
        <f t="shared" si="29"/>
        <v>15</v>
      </c>
      <c r="F14" s="17" t="str">
        <f t="shared" si="29"/>
        <v>Plan Distrital de Lectura, Escritura y oralidad: Leer para la vida</v>
      </c>
      <c r="G14" s="17">
        <f t="shared" si="29"/>
        <v>102</v>
      </c>
      <c r="H14" s="17" t="str">
        <f t="shared" si="29"/>
        <v>Formular 1 política distrital de lectura, escritura y bibliotecas y otros espacios de circulación del libro</v>
      </c>
      <c r="I14" s="17">
        <f t="shared" si="29"/>
        <v>110</v>
      </c>
      <c r="J14" s="17" t="str">
        <f t="shared" si="29"/>
        <v>Número de políticas de lectura, escritura y bibliotecas formuladas</v>
      </c>
      <c r="K14" s="30">
        <f t="shared" si="29"/>
        <v>7880</v>
      </c>
      <c r="L14" s="53">
        <f t="shared" si="29"/>
        <v>2020110010197</v>
      </c>
      <c r="M14" s="30" t="str">
        <f t="shared" si="29"/>
        <v>Fortalecimiento de la inclusión a la Cultura Escrita de todos los habitantes de Bogotá.</v>
      </c>
      <c r="N14" s="30">
        <f t="shared" si="29"/>
        <v>2</v>
      </c>
      <c r="O14" s="30" t="str">
        <f t="shared" si="29"/>
        <v>Formular 1 política distrital de lectura, escritura y bibliotecas y otros espacios de circulación del libro</v>
      </c>
      <c r="P14" s="30" t="str">
        <f t="shared" si="29"/>
        <v>CRECIENTE</v>
      </c>
      <c r="Q14" s="53">
        <f t="shared" si="29"/>
        <v>1</v>
      </c>
      <c r="R14" s="58">
        <f t="shared" si="29"/>
        <v>0.1</v>
      </c>
      <c r="S14" s="58">
        <f t="shared" si="29"/>
        <v>0.1</v>
      </c>
      <c r="T14" s="58">
        <f t="shared" si="29"/>
        <v>0.5</v>
      </c>
      <c r="U14" s="58">
        <v>0.5</v>
      </c>
      <c r="V14" s="58">
        <f>+V13</f>
        <v>0.9</v>
      </c>
      <c r="W14" s="58"/>
      <c r="X14" s="58">
        <f>+X13</f>
        <v>1</v>
      </c>
      <c r="Y14" s="58"/>
      <c r="Z14" s="58">
        <f>+Z13</f>
        <v>1</v>
      </c>
      <c r="AA14" s="58"/>
      <c r="AB14" s="73">
        <f>+AB13</f>
        <v>0.5</v>
      </c>
      <c r="AC14" s="73">
        <f>+AC13</f>
        <v>0.5</v>
      </c>
      <c r="AD14" s="92">
        <f>AD13</f>
        <v>1</v>
      </c>
      <c r="AE14" s="73">
        <f>+AE13</f>
        <v>0.56999999999999995</v>
      </c>
      <c r="AF14" s="105">
        <f>+AF13</f>
        <v>0.53</v>
      </c>
      <c r="AG14" s="92">
        <f>+AG13</f>
        <v>0.92982456140350889</v>
      </c>
      <c r="AH14" s="73">
        <f>+AH13</f>
        <v>0.67</v>
      </c>
      <c r="AI14" s="105">
        <f>+AI13</f>
        <v>0.65</v>
      </c>
      <c r="AJ14" s="92">
        <f>AJ13</f>
        <v>0.97014925373134331</v>
      </c>
      <c r="AK14" s="34">
        <f>+AK13</f>
        <v>0.8</v>
      </c>
      <c r="AL14" s="73">
        <f>+AL13</f>
        <v>0.66</v>
      </c>
      <c r="AM14" s="33">
        <f>+AM13</f>
        <v>0.82499999999999996</v>
      </c>
      <c r="AN14" s="34">
        <f t="shared" ref="AN14" si="30">+AN13</f>
        <v>0.85</v>
      </c>
      <c r="AO14" s="17">
        <f>AO13</f>
        <v>0.78</v>
      </c>
      <c r="AP14" s="92">
        <f>+AP13</f>
        <v>0.89999999999999991</v>
      </c>
      <c r="AQ14" s="34">
        <f t="shared" ref="AQ14" si="31">+AQ13</f>
        <v>0.85</v>
      </c>
      <c r="AR14" s="17">
        <f>+AR13</f>
        <v>0.83</v>
      </c>
      <c r="AS14" s="92">
        <f t="shared" si="0"/>
        <v>0.97647058823529409</v>
      </c>
      <c r="AT14" s="152">
        <f>+AT13</f>
        <v>0.85</v>
      </c>
      <c r="AU14" s="17"/>
      <c r="AV14" s="17"/>
      <c r="AW14" s="17">
        <f t="shared" ref="AW14" si="32">+AW13</f>
        <v>0.86</v>
      </c>
      <c r="AX14" s="17"/>
      <c r="AY14" s="17"/>
      <c r="AZ14" s="17">
        <f t="shared" ref="AZ14" si="33">+AZ13</f>
        <v>0.87</v>
      </c>
      <c r="BA14" s="17"/>
      <c r="BB14" s="17"/>
      <c r="BC14" s="17">
        <f>+BC13</f>
        <v>0.88</v>
      </c>
      <c r="BD14" s="17"/>
      <c r="BE14" s="17"/>
      <c r="BF14" s="17">
        <f t="shared" ref="BF14" si="34">+BF13</f>
        <v>0.89</v>
      </c>
      <c r="BG14" s="17"/>
      <c r="BH14" s="17"/>
      <c r="BI14" s="17">
        <f t="shared" ref="BI14" si="35">+BI13</f>
        <v>0.9</v>
      </c>
      <c r="BJ14" s="17"/>
      <c r="BK14" s="17"/>
      <c r="BL14" s="92">
        <f>BL13</f>
        <v>0.92222222222222217</v>
      </c>
      <c r="BM14" s="160">
        <f>(AI14)/(+V14)</f>
        <v>0.72222222222222221</v>
      </c>
      <c r="BN14" s="160">
        <f>(AI14+Y14+AA14)/(Z14)</f>
        <v>0.65</v>
      </c>
    </row>
    <row r="15" spans="1:66" ht="75.75" customHeight="1">
      <c r="A15" s="10">
        <v>1</v>
      </c>
      <c r="B15" s="11" t="s">
        <v>173</v>
      </c>
      <c r="C15" s="10">
        <v>1</v>
      </c>
      <c r="D15" s="11" t="s">
        <v>175</v>
      </c>
      <c r="E15" s="10">
        <v>15</v>
      </c>
      <c r="F15" s="11" t="s">
        <v>163</v>
      </c>
      <c r="G15" s="10">
        <v>103</v>
      </c>
      <c r="H15" s="11" t="s">
        <v>75</v>
      </c>
      <c r="I15" s="10">
        <v>111</v>
      </c>
      <c r="J15" s="11" t="s">
        <v>76</v>
      </c>
      <c r="K15" s="20">
        <v>7880</v>
      </c>
      <c r="L15" s="21">
        <v>2020110010197</v>
      </c>
      <c r="M15" s="20" t="s">
        <v>70</v>
      </c>
      <c r="N15" s="20">
        <v>3</v>
      </c>
      <c r="O15" s="36" t="s">
        <v>77</v>
      </c>
      <c r="P15" s="20" t="s">
        <v>78</v>
      </c>
      <c r="Q15" s="21">
        <v>5</v>
      </c>
      <c r="R15" s="22">
        <v>0</v>
      </c>
      <c r="S15" s="22">
        <v>0</v>
      </c>
      <c r="T15" s="22">
        <v>2</v>
      </c>
      <c r="U15" s="22">
        <v>2</v>
      </c>
      <c r="V15" s="22">
        <v>1</v>
      </c>
      <c r="W15" s="22"/>
      <c r="X15" s="22">
        <v>1</v>
      </c>
      <c r="Y15" s="22"/>
      <c r="Z15" s="22">
        <v>1</v>
      </c>
      <c r="AA15" s="22"/>
      <c r="AB15" s="31">
        <v>0.1</v>
      </c>
      <c r="AC15" s="31">
        <v>0</v>
      </c>
      <c r="AD15" s="95">
        <f>AC15/AB15</f>
        <v>0</v>
      </c>
      <c r="AE15" s="31">
        <v>0.3</v>
      </c>
      <c r="AF15" s="104">
        <v>0.15</v>
      </c>
      <c r="AG15" s="95">
        <f>AF15/AE15</f>
        <v>0.5</v>
      </c>
      <c r="AH15" s="31">
        <v>0.3</v>
      </c>
      <c r="AI15" s="104">
        <v>0.35</v>
      </c>
      <c r="AJ15" s="95">
        <f>AI15/AH15</f>
        <v>1.1666666666666667</v>
      </c>
      <c r="AK15" s="24">
        <v>1</v>
      </c>
      <c r="AL15" s="31">
        <v>0.95</v>
      </c>
      <c r="AM15" s="14">
        <f>AL15/AK15</f>
        <v>0.95</v>
      </c>
      <c r="AN15" s="24">
        <v>1</v>
      </c>
      <c r="AO15" s="10">
        <v>1</v>
      </c>
      <c r="AP15" s="95">
        <f>AO15/AN15</f>
        <v>1</v>
      </c>
      <c r="AQ15" s="24">
        <v>1</v>
      </c>
      <c r="AR15" s="10">
        <v>1</v>
      </c>
      <c r="AS15" s="95">
        <f t="shared" si="0"/>
        <v>1</v>
      </c>
      <c r="AT15" s="153">
        <v>1</v>
      </c>
      <c r="AU15" s="24"/>
      <c r="AV15" s="14"/>
      <c r="AW15" s="24">
        <v>1</v>
      </c>
      <c r="AX15" s="24"/>
      <c r="AY15" s="14"/>
      <c r="AZ15" s="24">
        <v>1</v>
      </c>
      <c r="BA15" s="10"/>
      <c r="BB15" s="10"/>
      <c r="BC15" s="24">
        <v>1</v>
      </c>
      <c r="BD15" s="10"/>
      <c r="BE15" s="10"/>
      <c r="BF15" s="24">
        <v>1</v>
      </c>
      <c r="BG15" s="10"/>
      <c r="BH15" s="10"/>
      <c r="BI15" s="24">
        <v>1</v>
      </c>
      <c r="BJ15" s="10"/>
      <c r="BK15" s="10"/>
      <c r="BL15" s="95">
        <f>AR15/V15</f>
        <v>1</v>
      </c>
      <c r="BM15" s="162">
        <f>(S15+U15+AR15)/(R15+T15+V15)</f>
        <v>1</v>
      </c>
      <c r="BN15" s="162">
        <f>(S15+U15+AR15+Y15+AA15)/(R15+T15+V15+X15+Z15)</f>
        <v>0.6</v>
      </c>
    </row>
    <row r="16" spans="1:66" ht="96" customHeight="1">
      <c r="A16" s="17">
        <f t="shared" ref="A16:T16" si="36">+A15</f>
        <v>1</v>
      </c>
      <c r="B16" s="17" t="str">
        <f t="shared" si="36"/>
        <v>Hacer un nuevo contrato social con igualdad de oportunidades para la inclusión social, productiva
y política</v>
      </c>
      <c r="C16" s="17">
        <f t="shared" si="36"/>
        <v>1</v>
      </c>
      <c r="D16" s="17" t="str">
        <f t="shared" si="36"/>
        <v>Oportunidades de educación, salud y cultura para mujeres, jóvenes, niños, niñas y adolescentes</v>
      </c>
      <c r="E16" s="17">
        <f t="shared" si="36"/>
        <v>15</v>
      </c>
      <c r="F16" s="17" t="str">
        <f t="shared" si="36"/>
        <v>Plan Distrital de Lectura, Escritura y oralidad: Leer para la vid</v>
      </c>
      <c r="G16" s="17">
        <f t="shared" si="36"/>
        <v>103</v>
      </c>
      <c r="H16" s="17" t="str">
        <f t="shared" si="36"/>
        <v>Promover 16 espacios y/o eventos de valoración social del libro, la lectura y la literatura en la ciudad.</v>
      </c>
      <c r="I16" s="17">
        <f t="shared" si="36"/>
        <v>111</v>
      </c>
      <c r="J16" s="17" t="str">
        <f t="shared" si="36"/>
        <v>Número de espacios y/o eventos de valoración social del libro, la lectura y la escritura promovidos</v>
      </c>
      <c r="K16" s="30">
        <f t="shared" si="36"/>
        <v>7880</v>
      </c>
      <c r="L16" s="53">
        <f t="shared" si="36"/>
        <v>2020110010197</v>
      </c>
      <c r="M16" s="30" t="str">
        <f t="shared" si="36"/>
        <v>Fortalecimiento de la inclusión a la Cultura Escrita de todos los habitantes de Bogotá.</v>
      </c>
      <c r="N16" s="30">
        <f t="shared" si="36"/>
        <v>3</v>
      </c>
      <c r="O16" s="30" t="str">
        <f t="shared" si="36"/>
        <v>Promover 5 espacios y/o eventos de valoración social del libro, la lectura y la literatura en la ciudad.</v>
      </c>
      <c r="P16" s="30" t="str">
        <f t="shared" si="36"/>
        <v>SUMA</v>
      </c>
      <c r="Q16" s="53">
        <f t="shared" si="36"/>
        <v>5</v>
      </c>
      <c r="R16" s="56">
        <f t="shared" si="36"/>
        <v>0</v>
      </c>
      <c r="S16" s="56">
        <f t="shared" si="36"/>
        <v>0</v>
      </c>
      <c r="T16" s="56">
        <f t="shared" si="36"/>
        <v>2</v>
      </c>
      <c r="U16" s="56">
        <v>2</v>
      </c>
      <c r="V16" s="56">
        <f>+V15</f>
        <v>1</v>
      </c>
      <c r="W16" s="56"/>
      <c r="X16" s="56">
        <f>+X15</f>
        <v>1</v>
      </c>
      <c r="Y16" s="56"/>
      <c r="Z16" s="56">
        <f>+Z15</f>
        <v>1</v>
      </c>
      <c r="AA16" s="56"/>
      <c r="AB16" s="73">
        <f t="shared" ref="AB16" si="37">+AB15</f>
        <v>0.1</v>
      </c>
      <c r="AC16" s="73">
        <f>+AC15</f>
        <v>0</v>
      </c>
      <c r="AD16" s="17">
        <f t="shared" ref="AD16:AK16" si="38">+AD15</f>
        <v>0</v>
      </c>
      <c r="AE16" s="73">
        <f t="shared" si="38"/>
        <v>0.3</v>
      </c>
      <c r="AF16" s="105">
        <f t="shared" si="38"/>
        <v>0.15</v>
      </c>
      <c r="AG16" s="92">
        <f t="shared" si="38"/>
        <v>0.5</v>
      </c>
      <c r="AH16" s="73">
        <f t="shared" si="38"/>
        <v>0.3</v>
      </c>
      <c r="AI16" s="73">
        <f t="shared" si="38"/>
        <v>0.35</v>
      </c>
      <c r="AJ16" s="92">
        <f t="shared" si="38"/>
        <v>1.1666666666666667</v>
      </c>
      <c r="AK16" s="17">
        <f t="shared" si="38"/>
        <v>1</v>
      </c>
      <c r="AL16" s="73">
        <f>+AL15</f>
        <v>0.95</v>
      </c>
      <c r="AM16" s="33">
        <f>AM15</f>
        <v>0.95</v>
      </c>
      <c r="AN16" s="34">
        <f t="shared" ref="AN16" si="39">+AN15</f>
        <v>1</v>
      </c>
      <c r="AO16" s="17">
        <f>+AO15</f>
        <v>1</v>
      </c>
      <c r="AP16" s="92">
        <f>+AP15</f>
        <v>1</v>
      </c>
      <c r="AQ16" s="34">
        <f t="shared" ref="AQ16" si="40">+AQ15</f>
        <v>1</v>
      </c>
      <c r="AR16" s="17">
        <f>+AR15</f>
        <v>1</v>
      </c>
      <c r="AS16" s="92">
        <f>+AR16/AQ16</f>
        <v>1</v>
      </c>
      <c r="AT16" s="154">
        <f t="shared" ref="AT16" si="41">+AT15</f>
        <v>1</v>
      </c>
      <c r="AU16" s="17"/>
      <c r="AV16" s="17"/>
      <c r="AW16" s="34">
        <f t="shared" ref="AW16" si="42">+AW15</f>
        <v>1</v>
      </c>
      <c r="AX16" s="17"/>
      <c r="AY16" s="17"/>
      <c r="AZ16" s="34">
        <f t="shared" ref="AZ16" si="43">+AZ15</f>
        <v>1</v>
      </c>
      <c r="BA16" s="17"/>
      <c r="BB16" s="17"/>
      <c r="BC16" s="34">
        <f t="shared" ref="BC16" si="44">+BC15</f>
        <v>1</v>
      </c>
      <c r="BD16" s="17"/>
      <c r="BE16" s="17"/>
      <c r="BF16" s="34">
        <f t="shared" ref="BF16" si="45">+BF15</f>
        <v>1</v>
      </c>
      <c r="BG16" s="17"/>
      <c r="BH16" s="17"/>
      <c r="BI16" s="34">
        <f t="shared" ref="BI16" si="46">+BI15</f>
        <v>1</v>
      </c>
      <c r="BJ16" s="17"/>
      <c r="BK16" s="17"/>
      <c r="BL16" s="92">
        <f>+BL15</f>
        <v>1</v>
      </c>
      <c r="BM16" s="160">
        <f>(S16+U16+AI16)/(R16+T16+V16)</f>
        <v>0.78333333333333333</v>
      </c>
      <c r="BN16" s="160">
        <f t="shared" ref="BN16" si="47">(S16+U16+AI16+Y16+AA16)/(R16+T16+V16+X16+Z16)</f>
        <v>0.47000000000000003</v>
      </c>
    </row>
    <row r="17" spans="1:66" ht="78" customHeight="1">
      <c r="A17" s="10">
        <v>1</v>
      </c>
      <c r="B17" s="11" t="s">
        <v>173</v>
      </c>
      <c r="C17" s="10">
        <v>3</v>
      </c>
      <c r="D17" s="11" t="s">
        <v>176</v>
      </c>
      <c r="E17" s="10">
        <v>20</v>
      </c>
      <c r="F17" s="11" t="s">
        <v>165</v>
      </c>
      <c r="G17" s="10">
        <v>136</v>
      </c>
      <c r="H17" s="11" t="s">
        <v>79</v>
      </c>
      <c r="I17" s="10">
        <v>148</v>
      </c>
      <c r="J17" s="11" t="s">
        <v>80</v>
      </c>
      <c r="K17" s="20">
        <v>7884</v>
      </c>
      <c r="L17" s="21">
        <v>2020110010214</v>
      </c>
      <c r="M17" s="20" t="s">
        <v>81</v>
      </c>
      <c r="N17" s="20">
        <v>1</v>
      </c>
      <c r="O17" s="36" t="s">
        <v>186</v>
      </c>
      <c r="P17" s="20" t="s">
        <v>78</v>
      </c>
      <c r="Q17" s="21">
        <v>6680</v>
      </c>
      <c r="R17" s="22">
        <v>380</v>
      </c>
      <c r="S17" s="22">
        <v>380</v>
      </c>
      <c r="T17" s="22">
        <v>1000</v>
      </c>
      <c r="U17" s="22">
        <v>1032</v>
      </c>
      <c r="V17" s="22">
        <v>2700</v>
      </c>
      <c r="W17" s="22"/>
      <c r="X17" s="22">
        <v>2000</v>
      </c>
      <c r="Y17" s="22"/>
      <c r="Z17" s="22">
        <v>568</v>
      </c>
      <c r="AA17" s="22"/>
      <c r="AB17" s="31">
        <v>90</v>
      </c>
      <c r="AC17" s="31">
        <v>427</v>
      </c>
      <c r="AD17" s="95">
        <f>AC17/AB17</f>
        <v>4.7444444444444445</v>
      </c>
      <c r="AE17" s="31">
        <v>180</v>
      </c>
      <c r="AF17" s="104">
        <v>1164</v>
      </c>
      <c r="AG17" s="95">
        <f>AF17/AE17</f>
        <v>6.4666666666666668</v>
      </c>
      <c r="AH17" s="31">
        <v>270</v>
      </c>
      <c r="AI17" s="104">
        <v>1253</v>
      </c>
      <c r="AJ17" s="95">
        <f>AI17/AH17</f>
        <v>4.6407407407407408</v>
      </c>
      <c r="AK17" s="24">
        <v>360</v>
      </c>
      <c r="AL17" s="23">
        <v>1592</v>
      </c>
      <c r="AM17" s="14">
        <f>AL17/AK17</f>
        <v>4.4222222222222225</v>
      </c>
      <c r="AN17" s="24">
        <v>450</v>
      </c>
      <c r="AO17" s="10">
        <v>1737</v>
      </c>
      <c r="AP17" s="95">
        <f>AO17/AN17</f>
        <v>3.86</v>
      </c>
      <c r="AQ17" s="24">
        <v>1857</v>
      </c>
      <c r="AR17" s="10">
        <v>1880</v>
      </c>
      <c r="AS17" s="95">
        <f>AR17/AQ17</f>
        <v>1.0123855681206246</v>
      </c>
      <c r="AT17" s="24">
        <v>2007</v>
      </c>
      <c r="AU17" s="10"/>
      <c r="AV17" s="14"/>
      <c r="AW17" s="24">
        <v>2157</v>
      </c>
      <c r="AX17" s="10"/>
      <c r="AY17" s="14"/>
      <c r="AZ17" s="24">
        <v>2307</v>
      </c>
      <c r="BA17" s="10"/>
      <c r="BB17" s="14"/>
      <c r="BC17" s="24">
        <v>2457</v>
      </c>
      <c r="BD17" s="10"/>
      <c r="BE17" s="14"/>
      <c r="BF17" s="24">
        <v>2607</v>
      </c>
      <c r="BG17" s="10"/>
      <c r="BH17" s="14"/>
      <c r="BI17" s="24">
        <v>2700</v>
      </c>
      <c r="BJ17" s="10"/>
      <c r="BK17" s="14"/>
      <c r="BL17" s="140">
        <f t="shared" ref="BL17:BL26" si="48">AR17/V17</f>
        <v>0.6962962962962963</v>
      </c>
      <c r="BM17" s="178">
        <f t="shared" ref="BM17:BM25" si="49">(S17+U17+AR17)/(R17+T17+V17)</f>
        <v>0.80686274509803924</v>
      </c>
      <c r="BN17" s="178">
        <f t="shared" ref="BN17:BN25" si="50">(S17+U17+AR17+Y17+AA17)/(R17+T17+V17+X17+Z17)</f>
        <v>0.49518652226233456</v>
      </c>
    </row>
    <row r="18" spans="1:66" ht="72.75" customHeight="1">
      <c r="A18" s="25">
        <v>1</v>
      </c>
      <c r="B18" s="26" t="s">
        <v>173</v>
      </c>
      <c r="C18" s="25">
        <v>3</v>
      </c>
      <c r="D18" s="26" t="s">
        <v>176</v>
      </c>
      <c r="E18" s="25">
        <v>20</v>
      </c>
      <c r="F18" s="26" t="s">
        <v>165</v>
      </c>
      <c r="G18" s="25">
        <v>136</v>
      </c>
      <c r="H18" s="26" t="s">
        <v>79</v>
      </c>
      <c r="I18" s="25">
        <v>148</v>
      </c>
      <c r="J18" s="26" t="s">
        <v>80</v>
      </c>
      <c r="K18" s="27">
        <v>7884</v>
      </c>
      <c r="L18" s="59">
        <v>2020110010214</v>
      </c>
      <c r="M18" s="27" t="s">
        <v>81</v>
      </c>
      <c r="N18" s="27">
        <v>2</v>
      </c>
      <c r="O18" s="60" t="s">
        <v>82</v>
      </c>
      <c r="P18" s="27" t="s">
        <v>78</v>
      </c>
      <c r="Q18" s="59">
        <v>215</v>
      </c>
      <c r="R18" s="61">
        <v>35</v>
      </c>
      <c r="S18" s="61">
        <v>34</v>
      </c>
      <c r="T18" s="61">
        <v>46</v>
      </c>
      <c r="U18" s="61">
        <v>46</v>
      </c>
      <c r="V18" s="61">
        <v>45</v>
      </c>
      <c r="W18" s="61"/>
      <c r="X18" s="61">
        <v>45</v>
      </c>
      <c r="Y18" s="61"/>
      <c r="Z18" s="61">
        <v>45</v>
      </c>
      <c r="AA18" s="61"/>
      <c r="AB18" s="107">
        <v>0</v>
      </c>
      <c r="AC18" s="107">
        <v>0</v>
      </c>
      <c r="AD18" s="96" t="e">
        <f>AC18/AB18</f>
        <v>#DIV/0!</v>
      </c>
      <c r="AE18" s="107">
        <v>0</v>
      </c>
      <c r="AF18" s="106">
        <v>0</v>
      </c>
      <c r="AG18" s="96" t="e">
        <f>AF18/AE18</f>
        <v>#DIV/0!</v>
      </c>
      <c r="AH18" s="107">
        <v>0</v>
      </c>
      <c r="AI18" s="106">
        <v>0</v>
      </c>
      <c r="AJ18" s="96" t="e">
        <f>AI18/AH18</f>
        <v>#DIV/0!</v>
      </c>
      <c r="AK18" s="35">
        <v>0</v>
      </c>
      <c r="AL18" s="28">
        <v>0</v>
      </c>
      <c r="AM18" s="29" t="e">
        <f>AL18/AK18</f>
        <v>#DIV/0!</v>
      </c>
      <c r="AN18" s="35">
        <v>0</v>
      </c>
      <c r="AO18" s="35">
        <v>0</v>
      </c>
      <c r="AP18" s="25" t="e">
        <f>AO18/AN18</f>
        <v>#DIV/0!</v>
      </c>
      <c r="AQ18" s="35">
        <v>0</v>
      </c>
      <c r="AR18" s="25">
        <v>0</v>
      </c>
      <c r="AS18" s="25" t="e">
        <f>AR18/AQ18</f>
        <v>#DIV/0!</v>
      </c>
      <c r="AT18" s="35">
        <v>45</v>
      </c>
      <c r="AU18" s="25"/>
      <c r="AV18" s="29"/>
      <c r="AW18" s="35">
        <v>45</v>
      </c>
      <c r="AX18" s="25"/>
      <c r="AY18" s="29"/>
      <c r="AZ18" s="35">
        <v>45</v>
      </c>
      <c r="BA18" s="25"/>
      <c r="BB18" s="29"/>
      <c r="BC18" s="35">
        <v>45</v>
      </c>
      <c r="BD18" s="25"/>
      <c r="BE18" s="29"/>
      <c r="BF18" s="35">
        <v>45</v>
      </c>
      <c r="BG18" s="25"/>
      <c r="BH18" s="29"/>
      <c r="BI18" s="35">
        <v>45</v>
      </c>
      <c r="BJ18" s="25"/>
      <c r="BK18" s="29"/>
      <c r="BL18" s="147">
        <f t="shared" si="48"/>
        <v>0</v>
      </c>
      <c r="BM18" s="122">
        <f t="shared" si="49"/>
        <v>0.63492063492063489</v>
      </c>
      <c r="BN18" s="122">
        <f t="shared" si="50"/>
        <v>0.37037037037037035</v>
      </c>
    </row>
    <row r="19" spans="1:66" ht="72" customHeight="1">
      <c r="A19" s="25">
        <v>1</v>
      </c>
      <c r="B19" s="26" t="s">
        <v>173</v>
      </c>
      <c r="C19" s="25">
        <v>3</v>
      </c>
      <c r="D19" s="26" t="s">
        <v>176</v>
      </c>
      <c r="E19" s="25">
        <v>20</v>
      </c>
      <c r="F19" s="26" t="s">
        <v>165</v>
      </c>
      <c r="G19" s="25">
        <v>136</v>
      </c>
      <c r="H19" s="26" t="s">
        <v>79</v>
      </c>
      <c r="I19" s="25">
        <v>148</v>
      </c>
      <c r="J19" s="26" t="s">
        <v>80</v>
      </c>
      <c r="K19" s="27">
        <v>7884</v>
      </c>
      <c r="L19" s="59">
        <v>2020110010214</v>
      </c>
      <c r="M19" s="27" t="s">
        <v>81</v>
      </c>
      <c r="N19" s="27">
        <v>3</v>
      </c>
      <c r="O19" s="60" t="s">
        <v>83</v>
      </c>
      <c r="P19" s="27" t="s">
        <v>78</v>
      </c>
      <c r="Q19" s="59">
        <v>1</v>
      </c>
      <c r="R19" s="62">
        <v>0.12</v>
      </c>
      <c r="S19" s="62">
        <v>0.12</v>
      </c>
      <c r="T19" s="62">
        <v>0.25</v>
      </c>
      <c r="U19" s="62">
        <v>0.25</v>
      </c>
      <c r="V19" s="62">
        <v>0.25</v>
      </c>
      <c r="W19" s="62"/>
      <c r="X19" s="62">
        <v>0.26</v>
      </c>
      <c r="Y19" s="62"/>
      <c r="Z19" s="62">
        <v>0.12</v>
      </c>
      <c r="AA19" s="62"/>
      <c r="AB19" s="107">
        <v>0.02</v>
      </c>
      <c r="AC19" s="107">
        <v>0.02</v>
      </c>
      <c r="AD19" s="96">
        <f>AC19/AB19</f>
        <v>1</v>
      </c>
      <c r="AE19" s="107">
        <v>0.04</v>
      </c>
      <c r="AF19" s="106">
        <v>0.04</v>
      </c>
      <c r="AG19" s="96">
        <f>AF19/AE19</f>
        <v>1</v>
      </c>
      <c r="AH19" s="107">
        <v>0.06</v>
      </c>
      <c r="AI19" s="106">
        <v>0.06</v>
      </c>
      <c r="AJ19" s="96">
        <f>AI19/AH19</f>
        <v>1</v>
      </c>
      <c r="AK19" s="35">
        <v>0.08</v>
      </c>
      <c r="AL19" s="107">
        <v>0.08</v>
      </c>
      <c r="AM19" s="29">
        <f>AL19/AK19</f>
        <v>1</v>
      </c>
      <c r="AN19" s="35">
        <v>0.1</v>
      </c>
      <c r="AO19" s="35">
        <v>0.1</v>
      </c>
      <c r="AP19" s="96">
        <f>AO19/AN19</f>
        <v>1</v>
      </c>
      <c r="AQ19" s="35">
        <v>0.13</v>
      </c>
      <c r="AR19" s="25">
        <v>0.13</v>
      </c>
      <c r="AS19" s="96">
        <f>AR19/AQ19</f>
        <v>1</v>
      </c>
      <c r="AT19" s="35">
        <v>0.15</v>
      </c>
      <c r="AU19" s="25"/>
      <c r="AV19" s="29"/>
      <c r="AW19" s="35">
        <v>0.17</v>
      </c>
      <c r="AX19" s="25"/>
      <c r="AY19" s="29"/>
      <c r="AZ19" s="35">
        <v>0.19</v>
      </c>
      <c r="BA19" s="25"/>
      <c r="BB19" s="29"/>
      <c r="BC19" s="35">
        <v>0.21</v>
      </c>
      <c r="BD19" s="25"/>
      <c r="BE19" s="29"/>
      <c r="BF19" s="35">
        <v>0.23</v>
      </c>
      <c r="BG19" s="25"/>
      <c r="BH19" s="29"/>
      <c r="BI19" s="35">
        <v>0.25</v>
      </c>
      <c r="BJ19" s="25"/>
      <c r="BK19" s="29"/>
      <c r="BL19" s="179">
        <f t="shared" si="48"/>
        <v>0.52</v>
      </c>
      <c r="BM19" s="180">
        <f t="shared" si="49"/>
        <v>0.80645161290322587</v>
      </c>
      <c r="BN19" s="180">
        <f t="shared" si="50"/>
        <v>0.5</v>
      </c>
    </row>
    <row r="20" spans="1:66" ht="99" customHeight="1">
      <c r="A20" s="25">
        <v>1</v>
      </c>
      <c r="B20" s="26" t="s">
        <v>173</v>
      </c>
      <c r="C20" s="25">
        <v>3</v>
      </c>
      <c r="D20" s="26" t="s">
        <v>176</v>
      </c>
      <c r="E20" s="25">
        <v>20</v>
      </c>
      <c r="F20" s="26" t="s">
        <v>165</v>
      </c>
      <c r="G20" s="25">
        <v>136</v>
      </c>
      <c r="H20" s="26" t="s">
        <v>79</v>
      </c>
      <c r="I20" s="25">
        <v>148</v>
      </c>
      <c r="J20" s="26" t="s">
        <v>80</v>
      </c>
      <c r="K20" s="27">
        <v>7884</v>
      </c>
      <c r="L20" s="59">
        <v>2020110010214</v>
      </c>
      <c r="M20" s="27" t="s">
        <v>81</v>
      </c>
      <c r="N20" s="27">
        <v>3</v>
      </c>
      <c r="O20" s="60" t="s">
        <v>84</v>
      </c>
      <c r="P20" s="27" t="s">
        <v>78</v>
      </c>
      <c r="Q20" s="59">
        <v>1</v>
      </c>
      <c r="R20" s="62">
        <v>0</v>
      </c>
      <c r="S20" s="62">
        <v>0</v>
      </c>
      <c r="T20" s="62">
        <v>1</v>
      </c>
      <c r="U20" s="62">
        <v>0.85</v>
      </c>
      <c r="V20" s="62">
        <v>0.15</v>
      </c>
      <c r="W20" s="62"/>
      <c r="X20" s="62">
        <v>0</v>
      </c>
      <c r="Y20" s="62"/>
      <c r="Z20" s="62">
        <v>0</v>
      </c>
      <c r="AA20" s="62"/>
      <c r="AB20" s="107">
        <v>0.02</v>
      </c>
      <c r="AC20" s="107">
        <v>0.02</v>
      </c>
      <c r="AD20" s="96">
        <f>AC20/AB20</f>
        <v>1</v>
      </c>
      <c r="AE20" s="107">
        <v>0.05</v>
      </c>
      <c r="AF20" s="106">
        <v>0.05</v>
      </c>
      <c r="AG20" s="96">
        <f>AF20/AE20</f>
        <v>1</v>
      </c>
      <c r="AH20" s="107">
        <v>0.06</v>
      </c>
      <c r="AI20" s="106">
        <v>0.06</v>
      </c>
      <c r="AJ20" s="96">
        <f>AI20/AH20</f>
        <v>1</v>
      </c>
      <c r="AK20" s="35">
        <v>0.08</v>
      </c>
      <c r="AL20" s="107">
        <v>0.08</v>
      </c>
      <c r="AM20" s="29">
        <f>AL20/AK20</f>
        <v>1</v>
      </c>
      <c r="AN20" s="35">
        <v>0.1</v>
      </c>
      <c r="AO20" s="35">
        <v>0.1</v>
      </c>
      <c r="AP20" s="96">
        <f>AO20/AN20</f>
        <v>1</v>
      </c>
      <c r="AQ20" s="35">
        <v>0.13</v>
      </c>
      <c r="AR20" s="25">
        <v>0.08</v>
      </c>
      <c r="AS20" s="96">
        <f>AR20/AQ20</f>
        <v>0.61538461538461542</v>
      </c>
      <c r="AT20" s="35">
        <v>0.15</v>
      </c>
      <c r="AU20" s="25"/>
      <c r="AV20" s="29"/>
      <c r="AW20" s="35">
        <v>0.17</v>
      </c>
      <c r="AX20" s="25"/>
      <c r="AY20" s="29"/>
      <c r="AZ20" s="35">
        <v>0.19</v>
      </c>
      <c r="BA20" s="25"/>
      <c r="BB20" s="29"/>
      <c r="BC20" s="35">
        <v>0.21</v>
      </c>
      <c r="BD20" s="25"/>
      <c r="BE20" s="29"/>
      <c r="BF20" s="35">
        <v>0.23</v>
      </c>
      <c r="BG20" s="25"/>
      <c r="BH20" s="29"/>
      <c r="BI20" s="35">
        <v>0.25</v>
      </c>
      <c r="BJ20" s="25"/>
      <c r="BK20" s="29"/>
      <c r="BL20" s="179">
        <f t="shared" si="48"/>
        <v>0.53333333333333333</v>
      </c>
      <c r="BM20" s="180">
        <f t="shared" si="49"/>
        <v>0.80869565217391304</v>
      </c>
      <c r="BN20" s="180">
        <f t="shared" si="50"/>
        <v>0.80869565217391304</v>
      </c>
    </row>
    <row r="21" spans="1:66" ht="78" customHeight="1">
      <c r="A21" s="17">
        <f t="shared" ref="A21:R21" si="51">+A17</f>
        <v>1</v>
      </c>
      <c r="B21" s="17" t="str">
        <f t="shared" si="51"/>
        <v>Hacer un nuevo contrato social con igualdad de oportunidades para la inclusión social, productiva
y política</v>
      </c>
      <c r="C21" s="17">
        <f t="shared" si="51"/>
        <v>3</v>
      </c>
      <c r="D21" s="17" t="str">
        <f t="shared" si="51"/>
        <v>Sistema Distrital de cuidado</v>
      </c>
      <c r="E21" s="17">
        <f t="shared" si="51"/>
        <v>20</v>
      </c>
      <c r="F21" s="17" t="str">
        <f t="shared" si="51"/>
        <v>Bogotá, referente en cultura, deporte, recreación y actividad física, con parques para el desarrollo
y la salud</v>
      </c>
      <c r="G21" s="17">
        <f t="shared" si="51"/>
        <v>136</v>
      </c>
      <c r="H21" s="17" t="str">
        <f t="shared" si="51"/>
        <v>Cualificación de 4.500 agentes del sector y demás talento humano en el marco de la estrategia de cualificación de mediadores culturales.</v>
      </c>
      <c r="I21" s="17">
        <f t="shared" si="51"/>
        <v>148</v>
      </c>
      <c r="J21" s="17" t="str">
        <f t="shared" si="51"/>
        <v>Número de personas cualificadas</v>
      </c>
      <c r="K21" s="30">
        <f t="shared" si="51"/>
        <v>7884</v>
      </c>
      <c r="L21" s="53">
        <f t="shared" si="51"/>
        <v>2020110010214</v>
      </c>
      <c r="M21" s="30" t="str">
        <f t="shared" si="51"/>
        <v>Formación y cualificación para agentes culturales y ciudadanía en Bogotá</v>
      </c>
      <c r="N21" s="30">
        <f t="shared" si="51"/>
        <v>1</v>
      </c>
      <c r="O21" s="30" t="str">
        <f t="shared" si="51"/>
        <v>Beneficiar 6.680 personas en procesos de educación informal del sector artístico y cultural</v>
      </c>
      <c r="P21" s="30" t="str">
        <f t="shared" si="51"/>
        <v>SUMA</v>
      </c>
      <c r="Q21" s="53">
        <v>5500</v>
      </c>
      <c r="R21" s="56">
        <f t="shared" si="51"/>
        <v>380</v>
      </c>
      <c r="S21" s="56">
        <f>S17</f>
        <v>380</v>
      </c>
      <c r="T21" s="56">
        <f>+T17</f>
        <v>1000</v>
      </c>
      <c r="U21" s="56">
        <v>1032</v>
      </c>
      <c r="V21" s="56">
        <f>+V17</f>
        <v>2700</v>
      </c>
      <c r="W21" s="56"/>
      <c r="X21" s="56">
        <f>+X17</f>
        <v>2000</v>
      </c>
      <c r="Y21" s="56"/>
      <c r="Z21" s="56">
        <f>+Z17</f>
        <v>568</v>
      </c>
      <c r="AA21" s="56"/>
      <c r="AB21" s="73">
        <f>+AB17</f>
        <v>90</v>
      </c>
      <c r="AC21" s="73">
        <f t="shared" ref="AC21:AD21" si="52">+AC17</f>
        <v>427</v>
      </c>
      <c r="AD21" s="92">
        <f t="shared" si="52"/>
        <v>4.7444444444444445</v>
      </c>
      <c r="AE21" s="73">
        <f t="shared" ref="AE21:AG21" si="53">+AE17</f>
        <v>180</v>
      </c>
      <c r="AF21" s="105">
        <f>+AF17</f>
        <v>1164</v>
      </c>
      <c r="AG21" s="92">
        <f t="shared" si="53"/>
        <v>6.4666666666666668</v>
      </c>
      <c r="AH21" s="71">
        <f t="shared" ref="AH21:AJ21" si="54">+AH17</f>
        <v>270</v>
      </c>
      <c r="AI21" s="120">
        <f t="shared" si="54"/>
        <v>1253</v>
      </c>
      <c r="AJ21" s="92">
        <f t="shared" si="54"/>
        <v>4.6407407407407408</v>
      </c>
      <c r="AK21" s="34">
        <f t="shared" ref="AK21:AM21" si="55">+AK17</f>
        <v>360</v>
      </c>
      <c r="AL21" s="34">
        <f>+AL17</f>
        <v>1592</v>
      </c>
      <c r="AM21" s="34">
        <f t="shared" si="55"/>
        <v>4.4222222222222225</v>
      </c>
      <c r="AN21" s="34">
        <f t="shared" ref="AN21:AP21" si="56">+AN17</f>
        <v>450</v>
      </c>
      <c r="AO21" s="34">
        <f t="shared" si="56"/>
        <v>1737</v>
      </c>
      <c r="AP21" s="92">
        <f t="shared" si="56"/>
        <v>3.86</v>
      </c>
      <c r="AQ21" s="34">
        <f t="shared" ref="AQ21:AS21" si="57">+AQ17</f>
        <v>1857</v>
      </c>
      <c r="AR21" s="34">
        <f t="shared" si="57"/>
        <v>1880</v>
      </c>
      <c r="AS21" s="92">
        <f t="shared" si="57"/>
        <v>1.0123855681206246</v>
      </c>
      <c r="AT21" s="34">
        <f t="shared" ref="AT21:AV21" si="58">+AT17</f>
        <v>2007</v>
      </c>
      <c r="AU21" s="34">
        <f t="shared" si="58"/>
        <v>0</v>
      </c>
      <c r="AV21" s="34">
        <f t="shared" si="58"/>
        <v>0</v>
      </c>
      <c r="AW21" s="34">
        <f t="shared" ref="AW21:AY21" si="59">+AW17</f>
        <v>2157</v>
      </c>
      <c r="AX21" s="34">
        <f t="shared" si="59"/>
        <v>0</v>
      </c>
      <c r="AY21" s="34">
        <f t="shared" si="59"/>
        <v>0</v>
      </c>
      <c r="AZ21" s="34">
        <f t="shared" ref="AZ21:BB21" si="60">+AZ17</f>
        <v>2307</v>
      </c>
      <c r="BA21" s="34">
        <f t="shared" si="60"/>
        <v>0</v>
      </c>
      <c r="BB21" s="34">
        <f t="shared" si="60"/>
        <v>0</v>
      </c>
      <c r="BC21" s="34">
        <f t="shared" ref="BC21:BE21" si="61">+BC17</f>
        <v>2457</v>
      </c>
      <c r="BD21" s="34">
        <f t="shared" si="61"/>
        <v>0</v>
      </c>
      <c r="BE21" s="34">
        <f t="shared" si="61"/>
        <v>0</v>
      </c>
      <c r="BF21" s="34">
        <f t="shared" ref="BF21:BH21" si="62">+BF17</f>
        <v>2607</v>
      </c>
      <c r="BG21" s="34">
        <f t="shared" si="62"/>
        <v>0</v>
      </c>
      <c r="BH21" s="34">
        <f t="shared" si="62"/>
        <v>0</v>
      </c>
      <c r="BI21" s="34">
        <f t="shared" ref="BI21:BK21" si="63">+BI17</f>
        <v>2700</v>
      </c>
      <c r="BJ21" s="34">
        <f t="shared" si="63"/>
        <v>0</v>
      </c>
      <c r="BK21" s="34">
        <f t="shared" si="63"/>
        <v>0</v>
      </c>
      <c r="BL21" s="92">
        <f t="shared" si="48"/>
        <v>0.6962962962962963</v>
      </c>
      <c r="BM21" s="124">
        <f t="shared" si="49"/>
        <v>0.80686274509803924</v>
      </c>
      <c r="BN21" s="123">
        <f t="shared" si="50"/>
        <v>0.49518652226233456</v>
      </c>
    </row>
    <row r="22" spans="1:66" ht="71.25" customHeight="1">
      <c r="A22" s="10">
        <v>1</v>
      </c>
      <c r="B22" s="11" t="s">
        <v>173</v>
      </c>
      <c r="C22" s="10">
        <v>2</v>
      </c>
      <c r="D22" s="11" t="s">
        <v>174</v>
      </c>
      <c r="E22" s="10">
        <v>20</v>
      </c>
      <c r="F22" s="11" t="s">
        <v>165</v>
      </c>
      <c r="G22" s="10">
        <v>139</v>
      </c>
      <c r="H22" s="11" t="s">
        <v>85</v>
      </c>
      <c r="I22" s="10">
        <v>151</v>
      </c>
      <c r="J22" s="11" t="s">
        <v>86</v>
      </c>
      <c r="K22" s="20">
        <v>7656</v>
      </c>
      <c r="L22" s="21">
        <v>2020110010040</v>
      </c>
      <c r="M22" s="20" t="s">
        <v>87</v>
      </c>
      <c r="N22" s="20">
        <v>1</v>
      </c>
      <c r="O22" s="36" t="s">
        <v>88</v>
      </c>
      <c r="P22" s="20" t="s">
        <v>78</v>
      </c>
      <c r="Q22" s="21">
        <v>1</v>
      </c>
      <c r="R22" s="57">
        <v>0.1</v>
      </c>
      <c r="S22" s="57">
        <v>0.1</v>
      </c>
      <c r="T22" s="57">
        <v>0.2</v>
      </c>
      <c r="U22" s="57">
        <v>0.2</v>
      </c>
      <c r="V22" s="57">
        <v>0.3</v>
      </c>
      <c r="W22" s="57"/>
      <c r="X22" s="57">
        <v>0.2</v>
      </c>
      <c r="Y22" s="57"/>
      <c r="Z22" s="57">
        <v>0.2</v>
      </c>
      <c r="AA22" s="57"/>
      <c r="AB22" s="31">
        <v>0</v>
      </c>
      <c r="AC22" s="31">
        <v>0</v>
      </c>
      <c r="AD22" s="95" t="e">
        <f>AC22/AB22</f>
        <v>#DIV/0!</v>
      </c>
      <c r="AE22" s="31">
        <v>0.02</v>
      </c>
      <c r="AF22" s="104">
        <v>0.02</v>
      </c>
      <c r="AG22" s="95">
        <f>AF22/AE22</f>
        <v>1</v>
      </c>
      <c r="AH22" s="31">
        <v>0.04</v>
      </c>
      <c r="AI22" s="31">
        <v>0.04</v>
      </c>
      <c r="AJ22" s="95">
        <f>AI22/AH22</f>
        <v>1</v>
      </c>
      <c r="AK22" s="24">
        <v>7.0000000000000007E-2</v>
      </c>
      <c r="AL22" s="24">
        <v>7.0000000000000007E-2</v>
      </c>
      <c r="AM22" s="95">
        <f>AL22/AK22</f>
        <v>1</v>
      </c>
      <c r="AN22" s="24">
        <v>0.1</v>
      </c>
      <c r="AO22" s="24">
        <v>0.1</v>
      </c>
      <c r="AP22" s="95">
        <f t="shared" ref="AP22:AP33" si="64">AO22/AN22</f>
        <v>1</v>
      </c>
      <c r="AQ22" s="24">
        <v>0.14000000000000001</v>
      </c>
      <c r="AR22" s="24">
        <v>0.14000000000000001</v>
      </c>
      <c r="AS22" s="95">
        <f>AR22/AQ22</f>
        <v>1</v>
      </c>
      <c r="AT22" s="24">
        <v>0.17</v>
      </c>
      <c r="AU22" s="24"/>
      <c r="AV22" s="24"/>
      <c r="AW22" s="24">
        <v>0.21</v>
      </c>
      <c r="AX22" s="24"/>
      <c r="AY22" s="24"/>
      <c r="AZ22" s="24">
        <v>0.24</v>
      </c>
      <c r="BA22" s="24"/>
      <c r="BB22" s="24"/>
      <c r="BC22" s="24">
        <v>0.27</v>
      </c>
      <c r="BD22" s="24"/>
      <c r="BE22" s="24"/>
      <c r="BF22" s="24">
        <v>0.28999999999999998</v>
      </c>
      <c r="BG22" s="24"/>
      <c r="BH22" s="24"/>
      <c r="BI22" s="24">
        <v>0.3</v>
      </c>
      <c r="BJ22" s="24"/>
      <c r="BK22" s="24"/>
      <c r="BL22" s="167">
        <f t="shared" si="48"/>
        <v>0.46666666666666673</v>
      </c>
      <c r="BM22" s="170">
        <f t="shared" si="49"/>
        <v>0.73333333333333328</v>
      </c>
      <c r="BN22" s="162">
        <f t="shared" si="50"/>
        <v>0.44000000000000006</v>
      </c>
    </row>
    <row r="23" spans="1:66" ht="79.5" customHeight="1">
      <c r="A23" s="25">
        <v>1</v>
      </c>
      <c r="B23" s="26" t="s">
        <v>173</v>
      </c>
      <c r="C23" s="25">
        <v>2</v>
      </c>
      <c r="D23" s="26" t="s">
        <v>174</v>
      </c>
      <c r="E23" s="25">
        <v>20</v>
      </c>
      <c r="F23" s="26" t="s">
        <v>165</v>
      </c>
      <c r="G23" s="25">
        <v>139</v>
      </c>
      <c r="H23" s="26" t="s">
        <v>85</v>
      </c>
      <c r="I23" s="25">
        <v>151</v>
      </c>
      <c r="J23" s="26" t="s">
        <v>86</v>
      </c>
      <c r="K23" s="27">
        <v>7656</v>
      </c>
      <c r="L23" s="59">
        <v>2020110010040</v>
      </c>
      <c r="M23" s="27" t="s">
        <v>87</v>
      </c>
      <c r="N23" s="27">
        <v>2</v>
      </c>
      <c r="O23" s="60" t="s">
        <v>89</v>
      </c>
      <c r="P23" s="27" t="s">
        <v>78</v>
      </c>
      <c r="Q23" s="59">
        <v>1</v>
      </c>
      <c r="R23" s="62">
        <v>0.1</v>
      </c>
      <c r="S23" s="62">
        <v>0.1</v>
      </c>
      <c r="T23" s="62">
        <v>0.2</v>
      </c>
      <c r="U23" s="62">
        <v>0.2</v>
      </c>
      <c r="V23" s="62">
        <v>0.3</v>
      </c>
      <c r="W23" s="62"/>
      <c r="X23" s="62">
        <v>0.2</v>
      </c>
      <c r="Y23" s="62"/>
      <c r="Z23" s="62">
        <v>0.2</v>
      </c>
      <c r="AA23" s="62"/>
      <c r="AB23" s="107">
        <v>0</v>
      </c>
      <c r="AC23" s="107">
        <v>0</v>
      </c>
      <c r="AD23" s="96" t="e">
        <f>AC23/AB23</f>
        <v>#DIV/0!</v>
      </c>
      <c r="AE23" s="107">
        <v>0.02</v>
      </c>
      <c r="AF23" s="106">
        <v>0.02</v>
      </c>
      <c r="AG23" s="96">
        <f>AF23/AE23</f>
        <v>1</v>
      </c>
      <c r="AH23" s="107">
        <v>0.04</v>
      </c>
      <c r="AI23" s="107">
        <v>0.04</v>
      </c>
      <c r="AJ23" s="96">
        <f>AI23/AH23</f>
        <v>1</v>
      </c>
      <c r="AK23" s="35">
        <v>7.0000000000000007E-2</v>
      </c>
      <c r="AL23" s="107">
        <v>7.0000000000000007E-2</v>
      </c>
      <c r="AM23" s="139">
        <f>AL23/AK23</f>
        <v>1</v>
      </c>
      <c r="AN23" s="35">
        <v>0.1</v>
      </c>
      <c r="AO23" s="35">
        <v>0.1</v>
      </c>
      <c r="AP23" s="96">
        <f t="shared" si="64"/>
        <v>1</v>
      </c>
      <c r="AQ23" s="35">
        <v>0.14000000000000001</v>
      </c>
      <c r="AR23" s="25">
        <v>0.14000000000000001</v>
      </c>
      <c r="AS23" s="98">
        <f>AR23/AQ23</f>
        <v>1</v>
      </c>
      <c r="AT23" s="35">
        <v>0.17</v>
      </c>
      <c r="AU23" s="32"/>
      <c r="AV23" s="29"/>
      <c r="AW23" s="35">
        <v>0.21</v>
      </c>
      <c r="AX23" s="32"/>
      <c r="AY23" s="29"/>
      <c r="AZ23" s="35">
        <v>0.24</v>
      </c>
      <c r="BA23" s="32"/>
      <c r="BB23" s="29"/>
      <c r="BC23" s="35">
        <v>0.27</v>
      </c>
      <c r="BD23" s="32"/>
      <c r="BE23" s="29"/>
      <c r="BF23" s="35">
        <v>0.28999999999999998</v>
      </c>
      <c r="BG23" s="32"/>
      <c r="BH23" s="29"/>
      <c r="BI23" s="35">
        <v>0.3</v>
      </c>
      <c r="BJ23" s="32"/>
      <c r="BK23" s="29"/>
      <c r="BL23" s="171">
        <f t="shared" si="48"/>
        <v>0.46666666666666673</v>
      </c>
      <c r="BM23" s="172">
        <f t="shared" si="49"/>
        <v>0.73333333333333328</v>
      </c>
      <c r="BN23" s="169">
        <f t="shared" si="50"/>
        <v>0.44000000000000006</v>
      </c>
    </row>
    <row r="24" spans="1:66" ht="96.75" customHeight="1">
      <c r="A24" s="25">
        <v>1</v>
      </c>
      <c r="B24" s="26" t="s">
        <v>173</v>
      </c>
      <c r="C24" s="25">
        <v>2</v>
      </c>
      <c r="D24" s="26" t="s">
        <v>174</v>
      </c>
      <c r="E24" s="25">
        <v>20</v>
      </c>
      <c r="F24" s="26" t="s">
        <v>165</v>
      </c>
      <c r="G24" s="25">
        <v>139</v>
      </c>
      <c r="H24" s="26" t="s">
        <v>85</v>
      </c>
      <c r="I24" s="25">
        <v>151</v>
      </c>
      <c r="J24" s="26" t="s">
        <v>86</v>
      </c>
      <c r="K24" s="27">
        <v>7656</v>
      </c>
      <c r="L24" s="59">
        <v>2020110010040</v>
      </c>
      <c r="M24" s="27" t="s">
        <v>87</v>
      </c>
      <c r="N24" s="27">
        <v>3</v>
      </c>
      <c r="O24" s="60" t="s">
        <v>90</v>
      </c>
      <c r="P24" s="27" t="s">
        <v>78</v>
      </c>
      <c r="Q24" s="59">
        <v>1</v>
      </c>
      <c r="R24" s="62">
        <v>0.1</v>
      </c>
      <c r="S24" s="62">
        <v>0.1</v>
      </c>
      <c r="T24" s="62">
        <v>0.2</v>
      </c>
      <c r="U24" s="62">
        <v>0.2</v>
      </c>
      <c r="V24" s="62">
        <v>0.7</v>
      </c>
      <c r="W24" s="62"/>
      <c r="X24" s="62">
        <v>0</v>
      </c>
      <c r="Y24" s="62"/>
      <c r="Z24" s="62">
        <v>0</v>
      </c>
      <c r="AA24" s="62"/>
      <c r="AB24" s="107">
        <v>0</v>
      </c>
      <c r="AC24" s="107">
        <v>0</v>
      </c>
      <c r="AD24" s="96" t="e">
        <f>AC24/AB24</f>
        <v>#DIV/0!</v>
      </c>
      <c r="AE24" s="107">
        <v>0</v>
      </c>
      <c r="AF24" s="106">
        <v>0</v>
      </c>
      <c r="AG24" s="96" t="e">
        <f>AF24/AE24</f>
        <v>#DIV/0!</v>
      </c>
      <c r="AH24" s="107">
        <v>0</v>
      </c>
      <c r="AI24" s="107">
        <v>0</v>
      </c>
      <c r="AJ24" s="96" t="e">
        <f>AI24/AH24</f>
        <v>#DIV/0!</v>
      </c>
      <c r="AK24" s="35">
        <v>0</v>
      </c>
      <c r="AL24" s="28">
        <v>0</v>
      </c>
      <c r="AM24" s="139" t="e">
        <f>AL24/AK24</f>
        <v>#DIV/0!</v>
      </c>
      <c r="AN24" s="141">
        <v>0</v>
      </c>
      <c r="AO24" s="25">
        <v>0</v>
      </c>
      <c r="AP24" s="25" t="e">
        <f t="shared" si="64"/>
        <v>#DIV/0!</v>
      </c>
      <c r="AQ24" s="35">
        <v>0.05</v>
      </c>
      <c r="AR24" s="25">
        <v>0.05</v>
      </c>
      <c r="AS24" s="98">
        <f>AR24/AQ24</f>
        <v>1</v>
      </c>
      <c r="AT24" s="35">
        <v>0.1</v>
      </c>
      <c r="AU24" s="32"/>
      <c r="AV24" s="29"/>
      <c r="AW24" s="35">
        <v>0.15</v>
      </c>
      <c r="AX24" s="32"/>
      <c r="AY24" s="29"/>
      <c r="AZ24" s="35">
        <v>0.2</v>
      </c>
      <c r="BA24" s="32"/>
      <c r="BB24" s="29"/>
      <c r="BC24" s="35">
        <v>0.25</v>
      </c>
      <c r="BD24" s="32"/>
      <c r="BE24" s="29"/>
      <c r="BF24" s="35">
        <v>0.28000000000000003</v>
      </c>
      <c r="BG24" s="32"/>
      <c r="BH24" s="29"/>
      <c r="BI24" s="35">
        <v>0.4</v>
      </c>
      <c r="BJ24" s="32"/>
      <c r="BK24" s="29"/>
      <c r="BL24" s="171">
        <f t="shared" si="48"/>
        <v>7.1428571428571438E-2</v>
      </c>
      <c r="BM24" s="172">
        <f t="shared" si="49"/>
        <v>0.35000000000000003</v>
      </c>
      <c r="BN24" s="169">
        <f t="shared" si="50"/>
        <v>0.35000000000000003</v>
      </c>
    </row>
    <row r="25" spans="1:66" ht="78.75" customHeight="1">
      <c r="A25" s="17">
        <f t="shared" ref="A25:N25" si="65">+A22</f>
        <v>1</v>
      </c>
      <c r="B25" s="17" t="str">
        <f t="shared" si="65"/>
        <v>Hacer un nuevo contrato social con igualdad de oportunidades para la inclusión social, productiva
y política</v>
      </c>
      <c r="C25" s="17">
        <f t="shared" si="65"/>
        <v>2</v>
      </c>
      <c r="D25" s="17" t="str">
        <f t="shared" si="65"/>
        <v>Mejores ingresos de los hogares y combatir la feminización de la pobreza</v>
      </c>
      <c r="E25" s="17">
        <f t="shared" si="65"/>
        <v>20</v>
      </c>
      <c r="F25" s="17" t="str">
        <f t="shared" si="65"/>
        <v>Bogotá, referente en cultura, deporte, recreación y actividad física, con parques para el desarrollo
y la salud</v>
      </c>
      <c r="G25" s="17">
        <f t="shared" si="65"/>
        <v>139</v>
      </c>
      <c r="H25" s="17" t="str">
        <f t="shared" si="65"/>
        <v>Generar 1 estrategia de internacionalización que promueva el posicionamiento de Bogotá como referente en temas culturales y deportivos y que permita la movilización dinámica de recursos técnicos, humanos y financieros</v>
      </c>
      <c r="I25" s="17">
        <f t="shared" si="65"/>
        <v>151</v>
      </c>
      <c r="J25" s="17" t="str">
        <f t="shared" si="65"/>
        <v>Número de estrategias de internacionalización generadas</v>
      </c>
      <c r="K25" s="30">
        <f t="shared" si="65"/>
        <v>7656</v>
      </c>
      <c r="L25" s="53">
        <f t="shared" si="65"/>
        <v>2020110010040</v>
      </c>
      <c r="M25" s="30" t="str">
        <f t="shared" si="65"/>
        <v>Generación de una estrategia de internacionalización del Sector Cultura, Recreación y Deporte para la ciudad de Bogotá</v>
      </c>
      <c r="N25" s="30">
        <f t="shared" si="65"/>
        <v>1</v>
      </c>
      <c r="O25" s="63" t="str">
        <f>O22</f>
        <v>Elaborar 1 documento técnico sobre el relacionamiento internacional del sector para gestionar cooperación técnica y financiera al interior del sector.</v>
      </c>
      <c r="P25" s="30" t="str">
        <f t="shared" ref="P25:T25" si="66">+P22</f>
        <v>SUMA</v>
      </c>
      <c r="Q25" s="53">
        <f t="shared" si="66"/>
        <v>1</v>
      </c>
      <c r="R25" s="64">
        <f t="shared" si="66"/>
        <v>0.1</v>
      </c>
      <c r="S25" s="64">
        <f t="shared" si="66"/>
        <v>0.1</v>
      </c>
      <c r="T25" s="64">
        <f t="shared" si="66"/>
        <v>0.2</v>
      </c>
      <c r="U25" s="64">
        <v>0.2</v>
      </c>
      <c r="V25" s="64">
        <f>+V22</f>
        <v>0.3</v>
      </c>
      <c r="W25" s="64"/>
      <c r="X25" s="64">
        <f>+X22</f>
        <v>0.2</v>
      </c>
      <c r="Y25" s="64"/>
      <c r="Z25" s="64">
        <f>+Z22</f>
        <v>0.2</v>
      </c>
      <c r="AA25" s="64"/>
      <c r="AB25" s="73">
        <f t="shared" ref="AB25:AC25" si="67">+AB22</f>
        <v>0</v>
      </c>
      <c r="AC25" s="73">
        <f t="shared" si="67"/>
        <v>0</v>
      </c>
      <c r="AD25" s="92" t="e">
        <f>+AD22</f>
        <v>#DIV/0!</v>
      </c>
      <c r="AE25" s="73">
        <f t="shared" ref="AE25" si="68">+AE22</f>
        <v>0.02</v>
      </c>
      <c r="AF25" s="105">
        <f>+AF22</f>
        <v>0.02</v>
      </c>
      <c r="AG25" s="92">
        <f>+AG22</f>
        <v>1</v>
      </c>
      <c r="AH25" s="73">
        <f t="shared" ref="AH25:AJ25" si="69">+AH22</f>
        <v>0.04</v>
      </c>
      <c r="AI25" s="73">
        <f t="shared" si="69"/>
        <v>0.04</v>
      </c>
      <c r="AJ25" s="92">
        <f t="shared" si="69"/>
        <v>1</v>
      </c>
      <c r="AK25" s="34">
        <f t="shared" ref="AK25" si="70">+AK22</f>
        <v>7.0000000000000007E-2</v>
      </c>
      <c r="AL25" s="136">
        <v>7.0000000000000007E-2</v>
      </c>
      <c r="AM25" s="137">
        <f>AL25/AK25</f>
        <v>1</v>
      </c>
      <c r="AN25" s="84">
        <f t="shared" ref="AN25" si="71">+AN22</f>
        <v>0.1</v>
      </c>
      <c r="AO25" s="143">
        <v>0.1</v>
      </c>
      <c r="AP25" s="142">
        <f t="shared" si="64"/>
        <v>1</v>
      </c>
      <c r="AQ25" s="84">
        <f t="shared" ref="AQ25" si="72">+AQ22</f>
        <v>0.14000000000000001</v>
      </c>
      <c r="AR25" s="173">
        <v>0.14000000000000001</v>
      </c>
      <c r="AS25" s="174">
        <f>AR25/AQ25</f>
        <v>1</v>
      </c>
      <c r="AT25" s="84">
        <f t="shared" ref="AT25" si="73">+AT22</f>
        <v>0.17</v>
      </c>
      <c r="AU25" s="86"/>
      <c r="AV25" s="83"/>
      <c r="AW25" s="84">
        <f t="shared" ref="AW25" si="74">+AW22</f>
        <v>0.21</v>
      </c>
      <c r="AX25" s="86"/>
      <c r="AY25" s="83"/>
      <c r="AZ25" s="84">
        <f t="shared" ref="AZ25" si="75">+AZ22</f>
        <v>0.24</v>
      </c>
      <c r="BA25" s="86"/>
      <c r="BB25" s="83"/>
      <c r="BC25" s="84">
        <f t="shared" ref="BC25" si="76">+BC22</f>
        <v>0.27</v>
      </c>
      <c r="BD25" s="86"/>
      <c r="BE25" s="83"/>
      <c r="BF25" s="84">
        <f t="shared" ref="BF25" si="77">+BF22</f>
        <v>0.28999999999999998</v>
      </c>
      <c r="BG25" s="86"/>
      <c r="BH25" s="83"/>
      <c r="BI25" s="84">
        <f>+BI22</f>
        <v>0.3</v>
      </c>
      <c r="BJ25" s="86"/>
      <c r="BK25" s="83"/>
      <c r="BL25" s="175">
        <f t="shared" si="48"/>
        <v>0.46666666666666673</v>
      </c>
      <c r="BM25" s="176">
        <f t="shared" si="49"/>
        <v>0.73333333333333328</v>
      </c>
      <c r="BN25" s="177">
        <f t="shared" si="50"/>
        <v>0.44000000000000006</v>
      </c>
    </row>
    <row r="26" spans="1:66" ht="92.25" customHeight="1">
      <c r="A26" s="10">
        <v>1</v>
      </c>
      <c r="B26" s="11" t="s">
        <v>173</v>
      </c>
      <c r="C26" s="10">
        <v>1</v>
      </c>
      <c r="D26" s="11" t="s">
        <v>175</v>
      </c>
      <c r="E26" s="10">
        <v>21</v>
      </c>
      <c r="F26" s="11" t="s">
        <v>166</v>
      </c>
      <c r="G26" s="10">
        <v>147</v>
      </c>
      <c r="H26" s="11" t="s">
        <v>91</v>
      </c>
      <c r="I26" s="10">
        <v>159</v>
      </c>
      <c r="J26" s="11" t="s">
        <v>92</v>
      </c>
      <c r="K26" s="20">
        <v>7648</v>
      </c>
      <c r="L26" s="21">
        <v>2020110010198</v>
      </c>
      <c r="M26" s="20" t="s">
        <v>93</v>
      </c>
      <c r="N26" s="20">
        <v>3</v>
      </c>
      <c r="O26" s="36" t="s">
        <v>94</v>
      </c>
      <c r="P26" s="20" t="s">
        <v>67</v>
      </c>
      <c r="Q26" s="21">
        <v>23</v>
      </c>
      <c r="R26" s="21">
        <v>23</v>
      </c>
      <c r="S26" s="21">
        <v>23</v>
      </c>
      <c r="T26" s="21">
        <v>23</v>
      </c>
      <c r="U26" s="21">
        <v>23</v>
      </c>
      <c r="V26" s="21">
        <v>23</v>
      </c>
      <c r="W26" s="21"/>
      <c r="X26" s="21">
        <v>23</v>
      </c>
      <c r="Y26" s="21"/>
      <c r="Z26" s="21">
        <v>23</v>
      </c>
      <c r="AA26" s="21"/>
      <c r="AB26" s="31">
        <v>0</v>
      </c>
      <c r="AC26" s="31">
        <v>0</v>
      </c>
      <c r="AD26" s="95" t="e">
        <f>AC26/AB26</f>
        <v>#DIV/0!</v>
      </c>
      <c r="AE26" s="31">
        <v>1</v>
      </c>
      <c r="AF26" s="104">
        <v>1</v>
      </c>
      <c r="AG26" s="95">
        <f t="shared" ref="AG26:AG33" si="78">AF26/AE26</f>
        <v>1</v>
      </c>
      <c r="AH26" s="31">
        <v>4</v>
      </c>
      <c r="AI26" s="31">
        <v>4</v>
      </c>
      <c r="AJ26" s="95">
        <f t="shared" ref="AJ26:AJ33" si="79">AI26/AH26</f>
        <v>1</v>
      </c>
      <c r="AK26" s="74">
        <v>6</v>
      </c>
      <c r="AL26" s="10">
        <v>6</v>
      </c>
      <c r="AM26" s="95">
        <f t="shared" ref="AM26:AM37" si="80">AL26/AK26</f>
        <v>1</v>
      </c>
      <c r="AN26" s="74">
        <v>8</v>
      </c>
      <c r="AO26" s="10">
        <v>8</v>
      </c>
      <c r="AP26" s="95">
        <f t="shared" si="64"/>
        <v>1</v>
      </c>
      <c r="AQ26" s="10">
        <v>10</v>
      </c>
      <c r="AR26" s="10">
        <v>10</v>
      </c>
      <c r="AS26" s="95">
        <f t="shared" ref="AS26:AS37" si="81">AR26/AQ26</f>
        <v>1</v>
      </c>
      <c r="AT26" s="151">
        <v>13</v>
      </c>
      <c r="AU26" s="10"/>
      <c r="AV26" s="10"/>
      <c r="AW26" s="10">
        <v>15</v>
      </c>
      <c r="AX26" s="10"/>
      <c r="AY26" s="10"/>
      <c r="AZ26" s="10">
        <v>17</v>
      </c>
      <c r="BA26" s="10"/>
      <c r="BB26" s="10"/>
      <c r="BC26" s="10">
        <v>19</v>
      </c>
      <c r="BD26" s="10"/>
      <c r="BE26" s="10"/>
      <c r="BF26" s="10">
        <v>21</v>
      </c>
      <c r="BG26" s="10"/>
      <c r="BH26" s="10"/>
      <c r="BI26" s="10">
        <v>23</v>
      </c>
      <c r="BJ26" s="10"/>
      <c r="BK26" s="10"/>
      <c r="BL26" s="95">
        <f t="shared" si="48"/>
        <v>0.43478260869565216</v>
      </c>
      <c r="BM26" s="15">
        <f t="shared" ref="BM26:BM37" si="82">(S26+U26+AR26)/(R26+T26+V26)</f>
        <v>0.81159420289855078</v>
      </c>
      <c r="BN26" s="15">
        <f t="shared" ref="BN26:BN31" si="83">(S26+U26+AR26+Y26+AA26)/(R26+T26+V26+X26+Z26)</f>
        <v>0.48695652173913045</v>
      </c>
    </row>
    <row r="27" spans="1:66" ht="66" customHeight="1">
      <c r="A27" s="17">
        <f t="shared" ref="A27:P27" si="84">+A26</f>
        <v>1</v>
      </c>
      <c r="B27" s="17" t="str">
        <f t="shared" si="84"/>
        <v>Hacer un nuevo contrato social con igualdad de oportunidades para la inclusión social, productiva
y política</v>
      </c>
      <c r="C27" s="17">
        <f t="shared" si="84"/>
        <v>1</v>
      </c>
      <c r="D27" s="17" t="str">
        <f t="shared" si="84"/>
        <v>Oportunidades de educación, salud y cultura para mujeres, jóvenes, niños, niñas y adolescentes</v>
      </c>
      <c r="E27" s="17">
        <f t="shared" si="84"/>
        <v>21</v>
      </c>
      <c r="F27" s="17" t="str">
        <f t="shared" si="84"/>
        <v>Creación y vida cotidiana: Apropiación ciudadana del arte, la cultura y el patrimonio, para la  democracia cultura</v>
      </c>
      <c r="G27" s="17">
        <f t="shared" si="84"/>
        <v>147</v>
      </c>
      <c r="H27" s="17" t="str">
        <f t="shared" si="84"/>
        <v>Desarrollar una (1) estrategia intercultural para fortalecer los diálogos con la ciudadanía en sus múltiples diversidades poblacionales y territoriales.</v>
      </c>
      <c r="I27" s="17">
        <f t="shared" si="84"/>
        <v>159</v>
      </c>
      <c r="J27" s="17" t="str">
        <f t="shared" si="84"/>
        <v>Número de estrategias interculturales desarrolladas</v>
      </c>
      <c r="K27" s="30">
        <f t="shared" si="84"/>
        <v>7648</v>
      </c>
      <c r="L27" s="53">
        <f t="shared" si="84"/>
        <v>2020110010198</v>
      </c>
      <c r="M27" s="30" t="str">
        <f t="shared" si="84"/>
        <v>Fortalecimiento estratégico de la gestión cultural territorial, poblacional y de la participación incidente en Bogotá</v>
      </c>
      <c r="N27" s="30">
        <f t="shared" si="84"/>
        <v>3</v>
      </c>
      <c r="O27" s="30" t="str">
        <f t="shared" si="84"/>
        <v>Concertar e implementar 23 procesos para el fortalecimiento, reconocimiento, valoración y la pervivencia cultural de los grupos étnicos, etários y sectores sociales.</v>
      </c>
      <c r="P27" s="30" t="str">
        <f t="shared" si="84"/>
        <v>CONSTANTE</v>
      </c>
      <c r="Q27" s="53">
        <v>1</v>
      </c>
      <c r="R27" s="53">
        <v>1</v>
      </c>
      <c r="S27" s="53">
        <v>1</v>
      </c>
      <c r="T27" s="53">
        <v>1</v>
      </c>
      <c r="U27" s="53">
        <v>1</v>
      </c>
      <c r="V27" s="53">
        <v>1</v>
      </c>
      <c r="W27" s="53"/>
      <c r="X27" s="53">
        <v>1</v>
      </c>
      <c r="Y27" s="53"/>
      <c r="Z27" s="53">
        <v>1</v>
      </c>
      <c r="AA27" s="53"/>
      <c r="AB27" s="73">
        <f t="shared" ref="AB27:AD27" si="85">(AB26*1)/23</f>
        <v>0</v>
      </c>
      <c r="AC27" s="73">
        <f t="shared" si="85"/>
        <v>0</v>
      </c>
      <c r="AD27" s="73" t="e">
        <f t="shared" si="85"/>
        <v>#DIV/0!</v>
      </c>
      <c r="AE27" s="73">
        <f>(AE26*1)/23</f>
        <v>4.3478260869565216E-2</v>
      </c>
      <c r="AF27" s="73">
        <f>(AF26*1)/23</f>
        <v>4.3478260869565216E-2</v>
      </c>
      <c r="AG27" s="92">
        <f t="shared" si="78"/>
        <v>1</v>
      </c>
      <c r="AH27" s="73">
        <f t="shared" ref="AH27:AI27" si="86">(AH26*1)/23</f>
        <v>0.17391304347826086</v>
      </c>
      <c r="AI27" s="73">
        <f t="shared" si="86"/>
        <v>0.17391304347826086</v>
      </c>
      <c r="AJ27" s="123">
        <f t="shared" si="79"/>
        <v>1</v>
      </c>
      <c r="AK27" s="34">
        <f t="shared" ref="AK27" si="87">(AK26*1)/23</f>
        <v>0.2608695652173913</v>
      </c>
      <c r="AL27" s="34">
        <f>AL26/23</f>
        <v>0.2608695652173913</v>
      </c>
      <c r="AM27" s="92">
        <f t="shared" si="80"/>
        <v>1</v>
      </c>
      <c r="AN27" s="34">
        <f t="shared" ref="AN27" si="88">(AN26*1)/23</f>
        <v>0.34782608695652173</v>
      </c>
      <c r="AO27" s="34">
        <f>AO26/23</f>
        <v>0.34782608695652173</v>
      </c>
      <c r="AP27" s="92">
        <f t="shared" si="64"/>
        <v>1</v>
      </c>
      <c r="AQ27" s="34">
        <f>(AQ26*1)/23</f>
        <v>0.43478260869565216</v>
      </c>
      <c r="AR27" s="34">
        <f>(AR26*1)/23</f>
        <v>0.43478260869565216</v>
      </c>
      <c r="AS27" s="92">
        <f t="shared" si="81"/>
        <v>1</v>
      </c>
      <c r="AT27" s="154">
        <f t="shared" ref="AT27" si="89">(AT26*1)/23</f>
        <v>0.56521739130434778</v>
      </c>
      <c r="AU27" s="17"/>
      <c r="AV27" s="17"/>
      <c r="AW27" s="34">
        <f t="shared" ref="AW27" si="90">(AW26*1)/23</f>
        <v>0.65217391304347827</v>
      </c>
      <c r="AX27" s="17"/>
      <c r="AY27" s="17"/>
      <c r="AZ27" s="34">
        <f t="shared" ref="AZ27" si="91">(AZ26*1)/23</f>
        <v>0.73913043478260865</v>
      </c>
      <c r="BA27" s="17"/>
      <c r="BB27" s="17"/>
      <c r="BC27" s="34">
        <f t="shared" ref="BC27" si="92">(BC26*1)/23</f>
        <v>0.82608695652173914</v>
      </c>
      <c r="BD27" s="17"/>
      <c r="BE27" s="17"/>
      <c r="BF27" s="34">
        <f t="shared" ref="BF27" si="93">(BF26*1)/23</f>
        <v>0.91304347826086951</v>
      </c>
      <c r="BG27" s="17"/>
      <c r="BH27" s="17"/>
      <c r="BI27" s="17">
        <f t="shared" ref="BI27" si="94">(BI26*1)/23</f>
        <v>1</v>
      </c>
      <c r="BJ27" s="17"/>
      <c r="BK27" s="17"/>
      <c r="BL27" s="92">
        <f>(AR26*1)/23</f>
        <v>0.43478260869565216</v>
      </c>
      <c r="BM27" s="124">
        <f t="shared" si="82"/>
        <v>0.81159420289855078</v>
      </c>
      <c r="BN27" s="124">
        <f t="shared" si="83"/>
        <v>0.48695652173913045</v>
      </c>
    </row>
    <row r="28" spans="1:66" ht="66.75" customHeight="1">
      <c r="A28" s="10">
        <v>1</v>
      </c>
      <c r="B28" s="11" t="s">
        <v>173</v>
      </c>
      <c r="C28" s="10">
        <v>1</v>
      </c>
      <c r="D28" s="11" t="s">
        <v>175</v>
      </c>
      <c r="E28" s="10">
        <v>21</v>
      </c>
      <c r="F28" s="11" t="s">
        <v>166</v>
      </c>
      <c r="G28" s="10">
        <v>148</v>
      </c>
      <c r="H28" s="11" t="s">
        <v>95</v>
      </c>
      <c r="I28" s="10">
        <v>160</v>
      </c>
      <c r="J28" s="11" t="s">
        <v>96</v>
      </c>
      <c r="K28" s="20">
        <v>7648</v>
      </c>
      <c r="L28" s="21">
        <v>2020110010198</v>
      </c>
      <c r="M28" s="20" t="s">
        <v>93</v>
      </c>
      <c r="N28" s="20">
        <v>1</v>
      </c>
      <c r="O28" s="36" t="s">
        <v>97</v>
      </c>
      <c r="P28" s="20" t="s">
        <v>67</v>
      </c>
      <c r="Q28" s="21">
        <v>20</v>
      </c>
      <c r="R28" s="21">
        <v>20</v>
      </c>
      <c r="S28" s="21">
        <v>20</v>
      </c>
      <c r="T28" s="21">
        <v>20</v>
      </c>
      <c r="U28" s="21">
        <v>20</v>
      </c>
      <c r="V28" s="21">
        <v>20</v>
      </c>
      <c r="W28" s="21"/>
      <c r="X28" s="21">
        <v>20</v>
      </c>
      <c r="Y28" s="21"/>
      <c r="Z28" s="21">
        <v>20</v>
      </c>
      <c r="AA28" s="21"/>
      <c r="AB28" s="31">
        <v>1</v>
      </c>
      <c r="AC28" s="31">
        <v>1</v>
      </c>
      <c r="AD28" s="95">
        <f t="shared" ref="AD28:AD33" si="95">AC28/AB28</f>
        <v>1</v>
      </c>
      <c r="AE28" s="31">
        <v>2</v>
      </c>
      <c r="AF28" s="104">
        <v>2</v>
      </c>
      <c r="AG28" s="95">
        <f t="shared" si="78"/>
        <v>1</v>
      </c>
      <c r="AH28" s="31">
        <v>3</v>
      </c>
      <c r="AI28" s="31">
        <v>3</v>
      </c>
      <c r="AJ28" s="95">
        <f t="shared" si="79"/>
        <v>1</v>
      </c>
      <c r="AK28" s="74">
        <v>5</v>
      </c>
      <c r="AL28" s="23">
        <v>5</v>
      </c>
      <c r="AM28" s="14">
        <f t="shared" si="80"/>
        <v>1</v>
      </c>
      <c r="AN28" s="74">
        <v>7</v>
      </c>
      <c r="AO28" s="10">
        <v>7</v>
      </c>
      <c r="AP28" s="95">
        <f t="shared" si="64"/>
        <v>1</v>
      </c>
      <c r="AQ28" s="10">
        <v>9</v>
      </c>
      <c r="AR28" s="10">
        <v>9</v>
      </c>
      <c r="AS28" s="95">
        <f t="shared" si="81"/>
        <v>1</v>
      </c>
      <c r="AT28" s="151">
        <v>11</v>
      </c>
      <c r="AU28" s="24"/>
      <c r="AV28" s="14"/>
      <c r="AW28" s="10">
        <v>13</v>
      </c>
      <c r="AX28" s="10"/>
      <c r="AY28" s="14"/>
      <c r="AZ28" s="24">
        <v>14</v>
      </c>
      <c r="BA28" s="24"/>
      <c r="BB28" s="14"/>
      <c r="BC28" s="10">
        <v>16</v>
      </c>
      <c r="BD28" s="24"/>
      <c r="BE28" s="14"/>
      <c r="BF28" s="10">
        <v>18</v>
      </c>
      <c r="BG28" s="24"/>
      <c r="BH28" s="14"/>
      <c r="BI28" s="10">
        <v>20</v>
      </c>
      <c r="BJ28" s="24"/>
      <c r="BK28" s="14"/>
      <c r="BL28" s="95">
        <f>AR28/V28</f>
        <v>0.45</v>
      </c>
      <c r="BM28" s="15">
        <f t="shared" si="82"/>
        <v>0.81666666666666665</v>
      </c>
      <c r="BN28" s="15">
        <f t="shared" si="83"/>
        <v>0.49</v>
      </c>
    </row>
    <row r="29" spans="1:66" ht="55.5" customHeight="1">
      <c r="A29" s="10">
        <v>1</v>
      </c>
      <c r="B29" s="11" t="s">
        <v>173</v>
      </c>
      <c r="C29" s="10">
        <v>1</v>
      </c>
      <c r="D29" s="11" t="s">
        <v>175</v>
      </c>
      <c r="E29" s="10">
        <v>21</v>
      </c>
      <c r="F29" s="11" t="s">
        <v>166</v>
      </c>
      <c r="G29" s="10">
        <v>148</v>
      </c>
      <c r="H29" s="11" t="s">
        <v>95</v>
      </c>
      <c r="I29" s="10">
        <v>160</v>
      </c>
      <c r="J29" s="11" t="s">
        <v>98</v>
      </c>
      <c r="K29" s="20">
        <v>7648</v>
      </c>
      <c r="L29" s="21">
        <v>2020110010198</v>
      </c>
      <c r="M29" s="20" t="s">
        <v>93</v>
      </c>
      <c r="N29" s="20">
        <v>2</v>
      </c>
      <c r="O29" s="36" t="s">
        <v>99</v>
      </c>
      <c r="P29" s="20" t="s">
        <v>67</v>
      </c>
      <c r="Q29" s="21">
        <v>26</v>
      </c>
      <c r="R29" s="21">
        <v>26</v>
      </c>
      <c r="S29" s="65">
        <v>24.44</v>
      </c>
      <c r="T29" s="21">
        <v>26</v>
      </c>
      <c r="U29" s="21">
        <v>26</v>
      </c>
      <c r="V29" s="21">
        <v>26</v>
      </c>
      <c r="W29" s="21"/>
      <c r="X29" s="21">
        <v>26</v>
      </c>
      <c r="Y29" s="21"/>
      <c r="Z29" s="21">
        <v>26</v>
      </c>
      <c r="AA29" s="21"/>
      <c r="AB29" s="31">
        <v>0</v>
      </c>
      <c r="AC29" s="31">
        <v>0</v>
      </c>
      <c r="AD29" s="95" t="e">
        <f t="shared" si="95"/>
        <v>#DIV/0!</v>
      </c>
      <c r="AE29" s="31">
        <v>2</v>
      </c>
      <c r="AF29" s="104">
        <v>2</v>
      </c>
      <c r="AG29" s="95">
        <f t="shared" si="78"/>
        <v>1</v>
      </c>
      <c r="AH29" s="31">
        <v>4</v>
      </c>
      <c r="AI29" s="31">
        <v>4</v>
      </c>
      <c r="AJ29" s="95">
        <f t="shared" si="79"/>
        <v>1</v>
      </c>
      <c r="AK29" s="74">
        <v>5</v>
      </c>
      <c r="AL29" s="23">
        <v>5</v>
      </c>
      <c r="AM29" s="14">
        <f t="shared" si="80"/>
        <v>1</v>
      </c>
      <c r="AN29" s="74">
        <v>8</v>
      </c>
      <c r="AO29" s="23">
        <v>8</v>
      </c>
      <c r="AP29" s="95">
        <f t="shared" si="64"/>
        <v>1</v>
      </c>
      <c r="AQ29" s="10">
        <v>10</v>
      </c>
      <c r="AR29" s="23">
        <v>10</v>
      </c>
      <c r="AS29" s="95">
        <f t="shared" si="81"/>
        <v>1</v>
      </c>
      <c r="AT29" s="151">
        <v>13</v>
      </c>
      <c r="AU29" s="23"/>
      <c r="AV29" s="14"/>
      <c r="AW29" s="10">
        <v>16</v>
      </c>
      <c r="AX29" s="23"/>
      <c r="AY29" s="14"/>
      <c r="AZ29" s="24">
        <v>18</v>
      </c>
      <c r="BA29" s="23"/>
      <c r="BB29" s="14"/>
      <c r="BC29" s="10">
        <v>21</v>
      </c>
      <c r="BD29" s="23"/>
      <c r="BE29" s="14"/>
      <c r="BF29" s="10">
        <v>23</v>
      </c>
      <c r="BG29" s="23"/>
      <c r="BH29" s="14"/>
      <c r="BI29" s="10">
        <v>26</v>
      </c>
      <c r="BJ29" s="23"/>
      <c r="BK29" s="14"/>
      <c r="BL29" s="95">
        <f>AR29/V29</f>
        <v>0.38461538461538464</v>
      </c>
      <c r="BM29" s="15">
        <f t="shared" si="82"/>
        <v>0.77487179487179481</v>
      </c>
      <c r="BN29" s="15">
        <f t="shared" si="83"/>
        <v>0.46492307692307688</v>
      </c>
    </row>
    <row r="30" spans="1:66" ht="71.25" customHeight="1">
      <c r="A30" s="17">
        <f t="shared" ref="A30:M30" si="96">+A29</f>
        <v>1</v>
      </c>
      <c r="B30" s="17" t="str">
        <f t="shared" si="96"/>
        <v>Hacer un nuevo contrato social con igualdad de oportunidades para la inclusión social, productiva
y política</v>
      </c>
      <c r="C30" s="17">
        <f t="shared" si="96"/>
        <v>1</v>
      </c>
      <c r="D30" s="17" t="str">
        <f t="shared" si="96"/>
        <v>Oportunidades de educación, salud y cultura para mujeres, jóvenes, niños, niñas y adolescentes</v>
      </c>
      <c r="E30" s="17">
        <f t="shared" si="96"/>
        <v>21</v>
      </c>
      <c r="F30" s="17" t="str">
        <f t="shared" si="96"/>
        <v>Creación y vida cotidiana: Apropiación ciudadana del arte, la cultura y el patrimonio, para la  democracia cultura</v>
      </c>
      <c r="G30" s="17">
        <f t="shared" si="96"/>
        <v>148</v>
      </c>
      <c r="H30" s="17" t="str">
        <f t="shared" si="96"/>
        <v>Desarrollar una (1) estrategia para promover y fortalecer la gestión cultural territorial y los espacios de participación ciudadana del sector cultura, y su incidencia en los presupuestos participativos.</v>
      </c>
      <c r="I30" s="30">
        <f t="shared" si="96"/>
        <v>160</v>
      </c>
      <c r="J30" s="30" t="str">
        <f t="shared" si="96"/>
        <v>Número de estrategias de gestión cultural territorial y los espacios de participación ciudadana desarrolladas</v>
      </c>
      <c r="K30" s="30">
        <f t="shared" si="96"/>
        <v>7648</v>
      </c>
      <c r="L30" s="53">
        <f t="shared" si="96"/>
        <v>2020110010198</v>
      </c>
      <c r="M30" s="30" t="str">
        <f t="shared" si="96"/>
        <v>Fortalecimiento estratégico de la gestión cultural territorial, poblacional y de la participación incidente en Bogotá</v>
      </c>
      <c r="N30" s="30"/>
      <c r="O30" s="30" t="str">
        <f>H30</f>
        <v>Desarrollar una (1) estrategia para promover y fortalecer la gestión cultural territorial y los espacios de participación ciudadana del sector cultura, y su incidencia en los presupuestos participativos.</v>
      </c>
      <c r="P30" s="30" t="str">
        <f>+P29</f>
        <v>CONSTANTE</v>
      </c>
      <c r="Q30" s="30">
        <v>1</v>
      </c>
      <c r="R30" s="30">
        <v>1</v>
      </c>
      <c r="S30" s="66">
        <v>0.97</v>
      </c>
      <c r="T30" s="30">
        <v>1</v>
      </c>
      <c r="U30" s="67">
        <v>1</v>
      </c>
      <c r="V30" s="30">
        <v>1</v>
      </c>
      <c r="W30" s="30"/>
      <c r="X30" s="30">
        <v>1</v>
      </c>
      <c r="Y30" s="30"/>
      <c r="Z30" s="30">
        <v>1</v>
      </c>
      <c r="AA30" s="30"/>
      <c r="AB30" s="73">
        <f t="shared" ref="AB30:AC30" si="97">(AB28+AB29)*1/46</f>
        <v>2.1739130434782608E-2</v>
      </c>
      <c r="AC30" s="73">
        <f t="shared" si="97"/>
        <v>2.1739130434782608E-2</v>
      </c>
      <c r="AD30" s="92">
        <f t="shared" si="95"/>
        <v>1</v>
      </c>
      <c r="AE30" s="73">
        <f t="shared" ref="AE30:AF30" si="98">(AE28+AE29)*1/46</f>
        <v>8.6956521739130432E-2</v>
      </c>
      <c r="AF30" s="73">
        <f t="shared" si="98"/>
        <v>8.6956521739130432E-2</v>
      </c>
      <c r="AG30" s="92">
        <f t="shared" si="78"/>
        <v>1</v>
      </c>
      <c r="AH30" s="73">
        <f t="shared" ref="AH30:AI30" si="99">(AH28+AH29)*1/46</f>
        <v>0.15217391304347827</v>
      </c>
      <c r="AI30" s="73">
        <f t="shared" si="99"/>
        <v>0.15217391304347827</v>
      </c>
      <c r="AJ30" s="92">
        <f t="shared" si="79"/>
        <v>1</v>
      </c>
      <c r="AK30" s="34">
        <f t="shared" ref="AK30" si="100">(AK28+AK29)*1/46</f>
        <v>0.21739130434782608</v>
      </c>
      <c r="AL30" s="34">
        <f>(AL28+AL29)*1/46</f>
        <v>0.21739130434782608</v>
      </c>
      <c r="AM30" s="92">
        <f t="shared" si="80"/>
        <v>1</v>
      </c>
      <c r="AN30" s="34">
        <f t="shared" ref="AN30" si="101">(AN28+AN29)*1/46</f>
        <v>0.32608695652173914</v>
      </c>
      <c r="AO30" s="34">
        <f>(AO28+AO29)*1/46</f>
        <v>0.32608695652173914</v>
      </c>
      <c r="AP30" s="92">
        <f t="shared" si="64"/>
        <v>1</v>
      </c>
      <c r="AQ30" s="34">
        <f>(AQ28+AQ29)*1/46</f>
        <v>0.41304347826086957</v>
      </c>
      <c r="AR30" s="34">
        <f t="shared" ref="AR30" si="102">(AR28+AR29)*1/46</f>
        <v>0.41304347826086957</v>
      </c>
      <c r="AS30" s="92">
        <f t="shared" si="81"/>
        <v>1</v>
      </c>
      <c r="AT30" s="154">
        <f t="shared" ref="AT30" si="103">(AT28+AT29)*1/46</f>
        <v>0.52173913043478259</v>
      </c>
      <c r="AU30" s="17"/>
      <c r="AV30" s="17"/>
      <c r="AW30" s="34">
        <f t="shared" ref="AW30" si="104">(AW28+AW29)*1/46</f>
        <v>0.63043478260869568</v>
      </c>
      <c r="AX30" s="17"/>
      <c r="AY30" s="17"/>
      <c r="AZ30" s="34">
        <f t="shared" ref="AZ30" si="105">(AZ28+AZ29)*1/46</f>
        <v>0.69565217391304346</v>
      </c>
      <c r="BA30" s="17"/>
      <c r="BB30" s="17"/>
      <c r="BC30" s="34">
        <f t="shared" ref="BC30:BD30" si="106">(BC28+BC29)*1/46</f>
        <v>0.80434782608695654</v>
      </c>
      <c r="BD30" s="34">
        <f t="shared" si="106"/>
        <v>0</v>
      </c>
      <c r="BE30" s="17"/>
      <c r="BF30" s="34">
        <f t="shared" ref="BF30:BG30" si="107">(BF28+BF29)*1/46</f>
        <v>0.89130434782608692</v>
      </c>
      <c r="BG30" s="34">
        <f t="shared" si="107"/>
        <v>0</v>
      </c>
      <c r="BH30" s="17"/>
      <c r="BI30" s="17">
        <f t="shared" ref="BI30:BJ30" si="108">(BI28+BI29)*1/46</f>
        <v>1</v>
      </c>
      <c r="BJ30" s="17">
        <f t="shared" si="108"/>
        <v>0</v>
      </c>
      <c r="BK30" s="17"/>
      <c r="BL30" s="92">
        <f>(AQ28+AQ29)*1/46</f>
        <v>0.41304347826086957</v>
      </c>
      <c r="BM30" s="124">
        <f t="shared" si="82"/>
        <v>0.79434782608695642</v>
      </c>
      <c r="BN30" s="124">
        <f t="shared" si="83"/>
        <v>0.4766086956521739</v>
      </c>
    </row>
    <row r="31" spans="1:66" ht="63" customHeight="1">
      <c r="A31" s="25">
        <v>1</v>
      </c>
      <c r="B31" s="26" t="s">
        <v>173</v>
      </c>
      <c r="C31" s="25">
        <v>1</v>
      </c>
      <c r="D31" s="26" t="s">
        <v>175</v>
      </c>
      <c r="E31" s="25">
        <v>21</v>
      </c>
      <c r="F31" s="26" t="s">
        <v>167</v>
      </c>
      <c r="G31" s="25">
        <v>151</v>
      </c>
      <c r="H31" s="26" t="s">
        <v>100</v>
      </c>
      <c r="I31" s="25">
        <v>163</v>
      </c>
      <c r="J31" s="26" t="s">
        <v>101</v>
      </c>
      <c r="K31" s="27">
        <v>7654</v>
      </c>
      <c r="L31" s="59">
        <v>2020110010205</v>
      </c>
      <c r="M31" s="27" t="s">
        <v>102</v>
      </c>
      <c r="N31" s="27">
        <v>1</v>
      </c>
      <c r="O31" s="60" t="s">
        <v>103</v>
      </c>
      <c r="P31" s="27" t="s">
        <v>78</v>
      </c>
      <c r="Q31" s="59">
        <v>6</v>
      </c>
      <c r="R31" s="61">
        <v>2</v>
      </c>
      <c r="S31" s="61">
        <v>2</v>
      </c>
      <c r="T31" s="61">
        <v>1</v>
      </c>
      <c r="U31" s="61">
        <v>1</v>
      </c>
      <c r="V31" s="61">
        <v>1</v>
      </c>
      <c r="W31" s="61"/>
      <c r="X31" s="61">
        <v>1</v>
      </c>
      <c r="Y31" s="61"/>
      <c r="Z31" s="61">
        <v>1</v>
      </c>
      <c r="AA31" s="61"/>
      <c r="AB31" s="107">
        <v>0</v>
      </c>
      <c r="AC31" s="108">
        <v>0</v>
      </c>
      <c r="AD31" s="98" t="e">
        <f t="shared" si="95"/>
        <v>#DIV/0!</v>
      </c>
      <c r="AE31" s="107">
        <v>0</v>
      </c>
      <c r="AF31" s="115">
        <v>0</v>
      </c>
      <c r="AG31" s="98" t="e">
        <f t="shared" si="78"/>
        <v>#DIV/0!</v>
      </c>
      <c r="AH31" s="107">
        <v>0</v>
      </c>
      <c r="AI31" s="108">
        <v>0</v>
      </c>
      <c r="AJ31" s="98" t="e">
        <f t="shared" si="79"/>
        <v>#DIV/0!</v>
      </c>
      <c r="AK31" s="25">
        <v>0</v>
      </c>
      <c r="AL31" s="89">
        <v>0</v>
      </c>
      <c r="AM31" s="88" t="e">
        <f t="shared" si="80"/>
        <v>#DIV/0!</v>
      </c>
      <c r="AN31" s="25">
        <v>0</v>
      </c>
      <c r="AO31" s="87">
        <v>0</v>
      </c>
      <c r="AP31" s="98" t="e">
        <f t="shared" si="64"/>
        <v>#DIV/0!</v>
      </c>
      <c r="AQ31" s="25">
        <v>0</v>
      </c>
      <c r="AR31" s="87">
        <v>0</v>
      </c>
      <c r="AS31" s="98" t="e">
        <f t="shared" si="81"/>
        <v>#DIV/0!</v>
      </c>
      <c r="AT31" s="155">
        <v>0</v>
      </c>
      <c r="AU31" s="90"/>
      <c r="AV31" s="88"/>
      <c r="AW31" s="35">
        <v>0</v>
      </c>
      <c r="AX31" s="90"/>
      <c r="AY31" s="88"/>
      <c r="AZ31" s="35">
        <v>0</v>
      </c>
      <c r="BA31" s="90"/>
      <c r="BB31" s="90"/>
      <c r="BC31" s="35">
        <v>0.5</v>
      </c>
      <c r="BD31" s="90"/>
      <c r="BE31" s="90"/>
      <c r="BF31" s="35">
        <v>0.5</v>
      </c>
      <c r="BG31" s="90"/>
      <c r="BH31" s="90"/>
      <c r="BI31" s="35">
        <v>1</v>
      </c>
      <c r="BJ31" s="90"/>
      <c r="BK31" s="90"/>
      <c r="BL31" s="98">
        <f>AR31/V31</f>
        <v>0</v>
      </c>
      <c r="BM31" s="166">
        <f t="shared" si="82"/>
        <v>0.75</v>
      </c>
      <c r="BN31" s="166">
        <f t="shared" si="83"/>
        <v>0.5</v>
      </c>
    </row>
    <row r="32" spans="1:66" ht="72" customHeight="1">
      <c r="A32" s="10">
        <v>1</v>
      </c>
      <c r="B32" s="11" t="s">
        <v>173</v>
      </c>
      <c r="C32" s="10">
        <v>1</v>
      </c>
      <c r="D32" s="11" t="s">
        <v>175</v>
      </c>
      <c r="E32" s="10">
        <v>21</v>
      </c>
      <c r="F32" s="11" t="s">
        <v>167</v>
      </c>
      <c r="G32" s="10">
        <v>151</v>
      </c>
      <c r="H32" s="11" t="s">
        <v>100</v>
      </c>
      <c r="I32" s="10">
        <v>163</v>
      </c>
      <c r="J32" s="11" t="s">
        <v>101</v>
      </c>
      <c r="K32" s="20">
        <v>7654</v>
      </c>
      <c r="L32" s="21">
        <v>2020110010205</v>
      </c>
      <c r="M32" s="20" t="s">
        <v>102</v>
      </c>
      <c r="N32" s="20">
        <v>2</v>
      </c>
      <c r="O32" s="36" t="s">
        <v>104</v>
      </c>
      <c r="P32" s="20" t="s">
        <v>78</v>
      </c>
      <c r="Q32" s="21">
        <v>10</v>
      </c>
      <c r="R32" s="68">
        <v>0.1</v>
      </c>
      <c r="S32" s="68">
        <v>0.1</v>
      </c>
      <c r="T32" s="68">
        <v>1</v>
      </c>
      <c r="U32" s="68">
        <v>1</v>
      </c>
      <c r="V32" s="68">
        <v>2.9</v>
      </c>
      <c r="W32" s="21"/>
      <c r="X32" s="68">
        <v>1</v>
      </c>
      <c r="Y32" s="21"/>
      <c r="Z32" s="21">
        <v>5</v>
      </c>
      <c r="AA32" s="21"/>
      <c r="AB32" s="31">
        <v>0</v>
      </c>
      <c r="AC32" s="31">
        <v>0</v>
      </c>
      <c r="AD32" s="95" t="e">
        <f t="shared" si="95"/>
        <v>#DIV/0!</v>
      </c>
      <c r="AE32" s="31">
        <v>0</v>
      </c>
      <c r="AF32" s="104">
        <v>0</v>
      </c>
      <c r="AG32" s="95" t="e">
        <f t="shared" si="78"/>
        <v>#DIV/0!</v>
      </c>
      <c r="AH32" s="31">
        <v>0</v>
      </c>
      <c r="AI32" s="31">
        <v>0</v>
      </c>
      <c r="AJ32" s="95" t="e">
        <f t="shared" si="79"/>
        <v>#DIV/0!</v>
      </c>
      <c r="AK32" s="24">
        <v>0</v>
      </c>
      <c r="AL32" s="24">
        <v>0</v>
      </c>
      <c r="AM32" s="24" t="e">
        <f t="shared" si="80"/>
        <v>#DIV/0!</v>
      </c>
      <c r="AN32" s="24">
        <v>2</v>
      </c>
      <c r="AO32" s="24">
        <v>0</v>
      </c>
      <c r="AP32" s="95">
        <f t="shared" si="64"/>
        <v>0</v>
      </c>
      <c r="AQ32" s="24">
        <v>2</v>
      </c>
      <c r="AR32" s="24">
        <v>1</v>
      </c>
      <c r="AS32" s="95">
        <f t="shared" si="81"/>
        <v>0.5</v>
      </c>
      <c r="AT32" s="153">
        <v>2</v>
      </c>
      <c r="AU32" s="24"/>
      <c r="AV32" s="24"/>
      <c r="AW32" s="24">
        <v>2</v>
      </c>
      <c r="AX32" s="24"/>
      <c r="AY32" s="24"/>
      <c r="AZ32" s="24">
        <v>2</v>
      </c>
      <c r="BA32" s="24"/>
      <c r="BB32" s="24"/>
      <c r="BC32" s="24">
        <v>2</v>
      </c>
      <c r="BD32" s="24"/>
      <c r="BE32" s="24"/>
      <c r="BF32" s="24">
        <v>2</v>
      </c>
      <c r="BG32" s="24"/>
      <c r="BH32" s="24"/>
      <c r="BI32" s="24">
        <v>2.9</v>
      </c>
      <c r="BJ32" s="24"/>
      <c r="BK32" s="24"/>
      <c r="BL32" s="95">
        <f>AR32/V32</f>
        <v>0.34482758620689657</v>
      </c>
      <c r="BM32" s="162">
        <f t="shared" si="82"/>
        <v>0.52500000000000002</v>
      </c>
      <c r="BN32" s="162">
        <f>(S32+U32+AI32+Y32+AA32)/(R32+T32+V32+X32+Z32)</f>
        <v>0.11000000000000001</v>
      </c>
    </row>
    <row r="33" spans="1:70" ht="87.75" customHeight="1">
      <c r="A33" s="25">
        <v>1</v>
      </c>
      <c r="B33" s="26" t="s">
        <v>173</v>
      </c>
      <c r="C33" s="25">
        <v>1</v>
      </c>
      <c r="D33" s="26" t="s">
        <v>175</v>
      </c>
      <c r="E33" s="25">
        <v>21</v>
      </c>
      <c r="F33" s="26" t="s">
        <v>167</v>
      </c>
      <c r="G33" s="25">
        <v>151</v>
      </c>
      <c r="H33" s="26" t="s">
        <v>100</v>
      </c>
      <c r="I33" s="25">
        <v>163</v>
      </c>
      <c r="J33" s="26" t="s">
        <v>101</v>
      </c>
      <c r="K33" s="27">
        <v>7654</v>
      </c>
      <c r="L33" s="59">
        <v>2020110010205</v>
      </c>
      <c r="M33" s="27" t="s">
        <v>102</v>
      </c>
      <c r="N33" s="27">
        <v>3</v>
      </c>
      <c r="O33" s="60" t="s">
        <v>105</v>
      </c>
      <c r="P33" s="27" t="s">
        <v>78</v>
      </c>
      <c r="Q33" s="59">
        <v>68</v>
      </c>
      <c r="R33" s="61">
        <v>1</v>
      </c>
      <c r="S33" s="61">
        <v>1</v>
      </c>
      <c r="T33" s="61">
        <v>28</v>
      </c>
      <c r="U33" s="61">
        <v>28</v>
      </c>
      <c r="V33" s="61">
        <v>20</v>
      </c>
      <c r="W33" s="61"/>
      <c r="X33" s="61">
        <v>10</v>
      </c>
      <c r="Y33" s="61"/>
      <c r="Z33" s="61">
        <v>9</v>
      </c>
      <c r="AA33" s="61"/>
      <c r="AB33" s="107">
        <v>0</v>
      </c>
      <c r="AC33" s="108">
        <v>0</v>
      </c>
      <c r="AD33" s="98" t="e">
        <f t="shared" si="95"/>
        <v>#DIV/0!</v>
      </c>
      <c r="AE33" s="107">
        <v>1</v>
      </c>
      <c r="AF33" s="115">
        <v>0</v>
      </c>
      <c r="AG33" s="98">
        <f t="shared" si="78"/>
        <v>0</v>
      </c>
      <c r="AH33" s="107">
        <v>3</v>
      </c>
      <c r="AI33" s="108">
        <v>4</v>
      </c>
      <c r="AJ33" s="98">
        <f t="shared" si="79"/>
        <v>1.3333333333333333</v>
      </c>
      <c r="AK33" s="25">
        <v>5</v>
      </c>
      <c r="AL33" s="87">
        <v>5</v>
      </c>
      <c r="AM33" s="88">
        <f t="shared" si="80"/>
        <v>1</v>
      </c>
      <c r="AN33" s="25">
        <v>7</v>
      </c>
      <c r="AO33" s="87">
        <v>6</v>
      </c>
      <c r="AP33" s="88">
        <f t="shared" si="64"/>
        <v>0.8571428571428571</v>
      </c>
      <c r="AQ33" s="25">
        <v>9</v>
      </c>
      <c r="AR33" s="87">
        <v>9</v>
      </c>
      <c r="AS33" s="98">
        <f t="shared" si="81"/>
        <v>1</v>
      </c>
      <c r="AT33" s="155">
        <v>11</v>
      </c>
      <c r="AU33" s="87"/>
      <c r="AV33" s="88"/>
      <c r="AW33" s="25">
        <v>13</v>
      </c>
      <c r="AX33" s="87"/>
      <c r="AY33" s="88"/>
      <c r="AZ33" s="25">
        <v>15</v>
      </c>
      <c r="BA33" s="87"/>
      <c r="BB33" s="88"/>
      <c r="BC33" s="25">
        <v>17</v>
      </c>
      <c r="BD33" s="87"/>
      <c r="BE33" s="88"/>
      <c r="BF33" s="25">
        <v>19</v>
      </c>
      <c r="BG33" s="87"/>
      <c r="BH33" s="88"/>
      <c r="BI33" s="25">
        <v>20</v>
      </c>
      <c r="BJ33" s="87"/>
      <c r="BK33" s="88"/>
      <c r="BL33" s="98">
        <f>AR33/V33</f>
        <v>0.45</v>
      </c>
      <c r="BM33" s="166">
        <f t="shared" si="82"/>
        <v>0.77551020408163263</v>
      </c>
      <c r="BN33" s="166">
        <f>(S33+U33+AR33+Y33+AA33)/(R33+T33+V33+X33+Z33)</f>
        <v>0.55882352941176472</v>
      </c>
      <c r="BQ33" s="125"/>
    </row>
    <row r="34" spans="1:70" ht="69" customHeight="1">
      <c r="A34" s="17">
        <f t="shared" ref="A34:T34" si="109">+A32</f>
        <v>1</v>
      </c>
      <c r="B34" s="17" t="str">
        <f t="shared" si="109"/>
        <v>Hacer un nuevo contrato social con igualdad de oportunidades para la inclusión social, productiva
y política</v>
      </c>
      <c r="C34" s="17">
        <f t="shared" si="109"/>
        <v>1</v>
      </c>
      <c r="D34" s="17" t="str">
        <f t="shared" si="109"/>
        <v>Oportunidades de educación, salud y cultura para mujeres, jóvenes, niños, niñas y adolescentes</v>
      </c>
      <c r="E34" s="17">
        <f t="shared" si="109"/>
        <v>21</v>
      </c>
      <c r="F34" s="17" t="str">
        <f t="shared" si="109"/>
        <v>Creación y vida cotidiana: Apropiación ciudadana del arte, la cultura y el patrimonio, para la democracia cultural</v>
      </c>
      <c r="G34" s="17">
        <f t="shared" si="109"/>
        <v>151</v>
      </c>
      <c r="H34" s="17" t="str">
        <f t="shared" si="109"/>
        <v>Fortalecer 10 equipamientos artísticos y culturales en diferentes localidades de la ciudad.</v>
      </c>
      <c r="I34" s="17">
        <f t="shared" si="109"/>
        <v>163</v>
      </c>
      <c r="J34" s="17" t="str">
        <f t="shared" si="109"/>
        <v>Numero de equipamientos fortalecidos</v>
      </c>
      <c r="K34" s="30">
        <f t="shared" si="109"/>
        <v>7654</v>
      </c>
      <c r="L34" s="53">
        <f t="shared" si="109"/>
        <v>2020110010205</v>
      </c>
      <c r="M34" s="30" t="str">
        <f t="shared" si="109"/>
        <v>Mejoramiento de la Infraestructura Cultural en la ciudad de Bogotá</v>
      </c>
      <c r="N34" s="30">
        <f t="shared" si="109"/>
        <v>2</v>
      </c>
      <c r="O34" s="30" t="str">
        <f t="shared" si="109"/>
        <v>Asistir técnicamente 10 Proyectos de infraestructura cultural</v>
      </c>
      <c r="P34" s="30" t="str">
        <f t="shared" si="109"/>
        <v>SUMA</v>
      </c>
      <c r="Q34" s="53">
        <f t="shared" si="109"/>
        <v>10</v>
      </c>
      <c r="R34" s="66">
        <f t="shared" si="109"/>
        <v>0.1</v>
      </c>
      <c r="S34" s="66">
        <f t="shared" si="109"/>
        <v>0.1</v>
      </c>
      <c r="T34" s="66">
        <f t="shared" si="109"/>
        <v>1</v>
      </c>
      <c r="U34" s="66">
        <v>1</v>
      </c>
      <c r="V34" s="53">
        <f>+V32</f>
        <v>2.9</v>
      </c>
      <c r="W34" s="53"/>
      <c r="X34" s="53">
        <f>+X32</f>
        <v>1</v>
      </c>
      <c r="Y34" s="53"/>
      <c r="Z34" s="53">
        <f>+Z32</f>
        <v>5</v>
      </c>
      <c r="AA34" s="53"/>
      <c r="AB34" s="73">
        <f t="shared" ref="AB34" si="110">+AB32</f>
        <v>0</v>
      </c>
      <c r="AC34" s="73">
        <f>+AC32</f>
        <v>0</v>
      </c>
      <c r="AD34" s="92" t="e">
        <f>AD32</f>
        <v>#DIV/0!</v>
      </c>
      <c r="AE34" s="73">
        <f t="shared" ref="AE34" si="111">+AE32</f>
        <v>0</v>
      </c>
      <c r="AF34" s="105">
        <f>+AF32</f>
        <v>0</v>
      </c>
      <c r="AG34" s="92" t="e">
        <f>+AG32</f>
        <v>#DIV/0!</v>
      </c>
      <c r="AH34" s="73">
        <f t="shared" ref="AH34:AJ34" si="112">+AH32</f>
        <v>0</v>
      </c>
      <c r="AI34" s="73">
        <f t="shared" si="112"/>
        <v>0</v>
      </c>
      <c r="AJ34" s="92" t="e">
        <f t="shared" si="112"/>
        <v>#DIV/0!</v>
      </c>
      <c r="AK34" s="17">
        <f t="shared" ref="AK34" si="113">+AK32</f>
        <v>0</v>
      </c>
      <c r="AL34" s="34">
        <f>+AL32</f>
        <v>0</v>
      </c>
      <c r="AM34" s="17" t="e">
        <f t="shared" si="80"/>
        <v>#DIV/0!</v>
      </c>
      <c r="AN34" s="17">
        <f t="shared" ref="AN34" si="114">+AN32</f>
        <v>2</v>
      </c>
      <c r="AO34" s="34">
        <f>+AO32</f>
        <v>0</v>
      </c>
      <c r="AP34" s="92">
        <f>+AP32</f>
        <v>0</v>
      </c>
      <c r="AQ34" s="17">
        <f t="shared" ref="AQ34" si="115">+AQ32</f>
        <v>2</v>
      </c>
      <c r="AR34" s="34">
        <f>+AR32</f>
        <v>1</v>
      </c>
      <c r="AS34" s="92">
        <f t="shared" si="81"/>
        <v>0.5</v>
      </c>
      <c r="AT34" s="152">
        <f t="shared" ref="AT34" si="116">+AT32</f>
        <v>2</v>
      </c>
      <c r="AU34" s="17"/>
      <c r="AV34" s="17"/>
      <c r="AW34" s="34">
        <f t="shared" ref="AW34" si="117">+AW32</f>
        <v>2</v>
      </c>
      <c r="AX34" s="17"/>
      <c r="AY34" s="17"/>
      <c r="AZ34" s="34">
        <f t="shared" ref="AZ34" si="118">+AZ32</f>
        <v>2</v>
      </c>
      <c r="BA34" s="17"/>
      <c r="BB34" s="17"/>
      <c r="BC34" s="34">
        <f t="shared" ref="BC34" si="119">+BC32</f>
        <v>2</v>
      </c>
      <c r="BD34" s="17"/>
      <c r="BE34" s="17"/>
      <c r="BF34" s="34">
        <f t="shared" ref="BF34" si="120">+BF32</f>
        <v>2</v>
      </c>
      <c r="BG34" s="17"/>
      <c r="BH34" s="17"/>
      <c r="BI34" s="34">
        <f t="shared" ref="BI34" si="121">+BI32</f>
        <v>2.9</v>
      </c>
      <c r="BJ34" s="17"/>
      <c r="BK34" s="17"/>
      <c r="BL34" s="92">
        <f>+BL32</f>
        <v>0.34482758620689657</v>
      </c>
      <c r="BM34" s="145">
        <f t="shared" si="82"/>
        <v>0.52500000000000002</v>
      </c>
      <c r="BN34" s="145">
        <f>(S34+U34+AR34+Y34+AA34)/(R34+T34+V34+X34+Z34)</f>
        <v>0.21000000000000002</v>
      </c>
    </row>
    <row r="35" spans="1:70" ht="61.5" customHeight="1">
      <c r="A35" s="10">
        <v>1</v>
      </c>
      <c r="B35" s="11" t="s">
        <v>173</v>
      </c>
      <c r="C35" s="10">
        <v>1</v>
      </c>
      <c r="D35" s="11" t="s">
        <v>175</v>
      </c>
      <c r="E35" s="10">
        <v>21</v>
      </c>
      <c r="F35" s="11" t="s">
        <v>168</v>
      </c>
      <c r="G35" s="10">
        <v>154</v>
      </c>
      <c r="H35" s="11" t="s">
        <v>106</v>
      </c>
      <c r="I35" s="10">
        <v>167</v>
      </c>
      <c r="J35" s="11" t="s">
        <v>107</v>
      </c>
      <c r="K35" s="20">
        <v>7886</v>
      </c>
      <c r="L35" s="21">
        <v>2020110010215</v>
      </c>
      <c r="M35" s="20" t="s">
        <v>108</v>
      </c>
      <c r="N35" s="20">
        <v>1</v>
      </c>
      <c r="O35" s="36" t="s">
        <v>109</v>
      </c>
      <c r="P35" s="20" t="s">
        <v>78</v>
      </c>
      <c r="Q35" s="21">
        <v>1</v>
      </c>
      <c r="R35" s="65">
        <v>0</v>
      </c>
      <c r="S35" s="65">
        <v>0</v>
      </c>
      <c r="T35" s="65">
        <v>0.3</v>
      </c>
      <c r="U35" s="65">
        <v>0.3</v>
      </c>
      <c r="V35" s="65">
        <v>0.3</v>
      </c>
      <c r="W35" s="65"/>
      <c r="X35" s="65">
        <v>0.3</v>
      </c>
      <c r="Y35" s="65"/>
      <c r="Z35" s="65">
        <v>0.1</v>
      </c>
      <c r="AA35" s="65"/>
      <c r="AB35" s="31">
        <v>0.02</v>
      </c>
      <c r="AC35" s="31">
        <v>0.02</v>
      </c>
      <c r="AD35" s="95">
        <f>AC35/AB35</f>
        <v>1</v>
      </c>
      <c r="AE35" s="31">
        <v>0.05</v>
      </c>
      <c r="AF35" s="104">
        <v>0.05</v>
      </c>
      <c r="AG35" s="95">
        <f>AF35/AE35</f>
        <v>1</v>
      </c>
      <c r="AH35" s="31">
        <v>0.08</v>
      </c>
      <c r="AI35" s="31">
        <v>0.08</v>
      </c>
      <c r="AJ35" s="95">
        <f>AI35/AH35</f>
        <v>1</v>
      </c>
      <c r="AK35" s="74">
        <v>0.1</v>
      </c>
      <c r="AL35" s="10">
        <v>0.1</v>
      </c>
      <c r="AM35" s="95">
        <f t="shared" si="80"/>
        <v>1</v>
      </c>
      <c r="AN35" s="74">
        <v>0.13</v>
      </c>
      <c r="AO35" s="10">
        <v>0.13</v>
      </c>
      <c r="AP35" s="95">
        <f>AO35/AN35</f>
        <v>1</v>
      </c>
      <c r="AQ35" s="10">
        <v>0.15</v>
      </c>
      <c r="AR35" s="10">
        <v>0.15</v>
      </c>
      <c r="AS35" s="95">
        <f t="shared" si="81"/>
        <v>1</v>
      </c>
      <c r="AT35" s="151">
        <v>0.18</v>
      </c>
      <c r="AU35" s="10"/>
      <c r="AV35" s="10"/>
      <c r="AW35" s="10">
        <v>0.2</v>
      </c>
      <c r="AX35" s="10"/>
      <c r="AY35" s="10"/>
      <c r="AZ35" s="10">
        <v>0.23</v>
      </c>
      <c r="BA35" s="10"/>
      <c r="BB35" s="10"/>
      <c r="BC35" s="10">
        <v>0.25</v>
      </c>
      <c r="BD35" s="10"/>
      <c r="BE35" s="10"/>
      <c r="BF35" s="10">
        <v>0.28000000000000003</v>
      </c>
      <c r="BG35" s="10"/>
      <c r="BH35" s="10"/>
      <c r="BI35" s="24">
        <v>0.3</v>
      </c>
      <c r="BJ35" s="10"/>
      <c r="BK35" s="10"/>
      <c r="BL35" s="95">
        <f>AR35/V35</f>
        <v>0.5</v>
      </c>
      <c r="BM35" s="161">
        <f t="shared" si="82"/>
        <v>0.75</v>
      </c>
      <c r="BN35" s="161">
        <f>(S35+U35+AR35+Y35+AA35)/(R35+T35+V35+X35+Z35)</f>
        <v>0.45</v>
      </c>
    </row>
    <row r="36" spans="1:70" ht="68.25" customHeight="1">
      <c r="A36" s="25">
        <v>1</v>
      </c>
      <c r="B36" s="26" t="s">
        <v>173</v>
      </c>
      <c r="C36" s="25">
        <v>1</v>
      </c>
      <c r="D36" s="26" t="s">
        <v>175</v>
      </c>
      <c r="E36" s="25">
        <v>21</v>
      </c>
      <c r="F36" s="26" t="s">
        <v>168</v>
      </c>
      <c r="G36" s="25">
        <v>154</v>
      </c>
      <c r="H36" s="26" t="s">
        <v>106</v>
      </c>
      <c r="I36" s="25">
        <v>167</v>
      </c>
      <c r="J36" s="26" t="s">
        <v>107</v>
      </c>
      <c r="K36" s="27">
        <v>7886</v>
      </c>
      <c r="L36" s="59">
        <v>2020110010215</v>
      </c>
      <c r="M36" s="27" t="s">
        <v>108</v>
      </c>
      <c r="N36" s="27">
        <v>2</v>
      </c>
      <c r="O36" s="60" t="s">
        <v>183</v>
      </c>
      <c r="P36" s="27" t="s">
        <v>78</v>
      </c>
      <c r="Q36" s="59">
        <v>24</v>
      </c>
      <c r="R36" s="61">
        <v>0</v>
      </c>
      <c r="S36" s="61">
        <v>0</v>
      </c>
      <c r="T36" s="61">
        <v>5</v>
      </c>
      <c r="U36" s="61">
        <v>5</v>
      </c>
      <c r="V36" s="61">
        <v>9</v>
      </c>
      <c r="W36" s="61"/>
      <c r="X36" s="61">
        <v>5</v>
      </c>
      <c r="Y36" s="61"/>
      <c r="Z36" s="61">
        <v>5</v>
      </c>
      <c r="AA36" s="61"/>
      <c r="AB36" s="107">
        <v>0</v>
      </c>
      <c r="AC36" s="107">
        <v>0</v>
      </c>
      <c r="AD36" s="96" t="e">
        <f>AC36/AB36</f>
        <v>#DIV/0!</v>
      </c>
      <c r="AE36" s="107">
        <v>0</v>
      </c>
      <c r="AF36" s="106">
        <v>0</v>
      </c>
      <c r="AG36" s="96" t="e">
        <f>AF36/AE36</f>
        <v>#DIV/0!</v>
      </c>
      <c r="AH36" s="107">
        <v>1</v>
      </c>
      <c r="AI36" s="107">
        <v>4</v>
      </c>
      <c r="AJ36" s="96">
        <f>AI36/AH36</f>
        <v>4</v>
      </c>
      <c r="AK36" s="75">
        <v>1</v>
      </c>
      <c r="AL36" s="25">
        <v>4</v>
      </c>
      <c r="AM36" s="96">
        <f t="shared" si="80"/>
        <v>4</v>
      </c>
      <c r="AN36" s="75">
        <v>1</v>
      </c>
      <c r="AO36" s="25">
        <v>4</v>
      </c>
      <c r="AP36" s="98">
        <f t="shared" ref="AP36:AP37" si="122">AO36/AN36</f>
        <v>4</v>
      </c>
      <c r="AQ36" s="25">
        <v>5</v>
      </c>
      <c r="AR36" s="25">
        <v>5</v>
      </c>
      <c r="AS36" s="96">
        <f t="shared" si="81"/>
        <v>1</v>
      </c>
      <c r="AT36" s="155">
        <v>5</v>
      </c>
      <c r="AU36" s="25"/>
      <c r="AV36" s="29"/>
      <c r="AW36" s="25">
        <v>1</v>
      </c>
      <c r="AX36" s="25"/>
      <c r="AY36" s="29"/>
      <c r="AZ36" s="25">
        <v>6</v>
      </c>
      <c r="BA36" s="25"/>
      <c r="BB36" s="29"/>
      <c r="BC36" s="25">
        <v>7</v>
      </c>
      <c r="BD36" s="25"/>
      <c r="BE36" s="29"/>
      <c r="BF36" s="25">
        <v>8</v>
      </c>
      <c r="BG36" s="25"/>
      <c r="BH36" s="29"/>
      <c r="BI36" s="25">
        <v>9</v>
      </c>
      <c r="BJ36" s="25"/>
      <c r="BK36" s="29"/>
      <c r="BL36" s="96">
        <f>AR36/V36</f>
        <v>0.55555555555555558</v>
      </c>
      <c r="BM36" s="166">
        <f t="shared" si="82"/>
        <v>0.7142857142857143</v>
      </c>
      <c r="BN36" s="166">
        <f>(S36+U36+AR36+Y36+AA36)/(R36+T36+V36+X36+Z36)</f>
        <v>0.41666666666666669</v>
      </c>
    </row>
    <row r="37" spans="1:70" ht="97.5" customHeight="1">
      <c r="A37" s="25">
        <v>1</v>
      </c>
      <c r="B37" s="26" t="s">
        <v>173</v>
      </c>
      <c r="C37" s="25">
        <v>1</v>
      </c>
      <c r="D37" s="26" t="s">
        <v>175</v>
      </c>
      <c r="E37" s="25">
        <v>21</v>
      </c>
      <c r="F37" s="26" t="s">
        <v>168</v>
      </c>
      <c r="G37" s="25">
        <v>154</v>
      </c>
      <c r="H37" s="26" t="s">
        <v>106</v>
      </c>
      <c r="I37" s="25">
        <v>167</v>
      </c>
      <c r="J37" s="26" t="s">
        <v>107</v>
      </c>
      <c r="K37" s="27">
        <v>7886</v>
      </c>
      <c r="L37" s="59">
        <v>2020110010215</v>
      </c>
      <c r="M37" s="27" t="s">
        <v>108</v>
      </c>
      <c r="N37" s="27">
        <v>3</v>
      </c>
      <c r="O37" s="60" t="s">
        <v>110</v>
      </c>
      <c r="P37" s="27" t="s">
        <v>78</v>
      </c>
      <c r="Q37" s="59">
        <v>857</v>
      </c>
      <c r="R37" s="61">
        <v>50</v>
      </c>
      <c r="S37" s="61">
        <v>54</v>
      </c>
      <c r="T37" s="61">
        <v>307</v>
      </c>
      <c r="U37" s="61">
        <v>307</v>
      </c>
      <c r="V37" s="61">
        <v>350</v>
      </c>
      <c r="W37" s="61"/>
      <c r="X37" s="61">
        <v>106</v>
      </c>
      <c r="Y37" s="61"/>
      <c r="Z37" s="61">
        <v>40</v>
      </c>
      <c r="AA37" s="61"/>
      <c r="AB37" s="107">
        <v>10</v>
      </c>
      <c r="AC37" s="107">
        <v>12</v>
      </c>
      <c r="AD37" s="96">
        <f>AC37/AB37</f>
        <v>1.2</v>
      </c>
      <c r="AE37" s="107">
        <v>41</v>
      </c>
      <c r="AF37" s="106">
        <v>37</v>
      </c>
      <c r="AG37" s="96">
        <f>AF37/AE37</f>
        <v>0.90243902439024393</v>
      </c>
      <c r="AH37" s="107">
        <v>72</v>
      </c>
      <c r="AI37" s="107">
        <v>94</v>
      </c>
      <c r="AJ37" s="96">
        <f>AI37/AH37</f>
        <v>1.3055555555555556</v>
      </c>
      <c r="AK37" s="81">
        <v>103</v>
      </c>
      <c r="AL37" s="25">
        <v>138</v>
      </c>
      <c r="AM37" s="96">
        <f t="shared" si="80"/>
        <v>1.3398058252427185</v>
      </c>
      <c r="AN37" s="81">
        <v>134</v>
      </c>
      <c r="AO37" s="25">
        <v>179</v>
      </c>
      <c r="AP37" s="98">
        <f t="shared" si="122"/>
        <v>1.335820895522388</v>
      </c>
      <c r="AQ37" s="25">
        <v>170</v>
      </c>
      <c r="AR37" s="25">
        <v>225</v>
      </c>
      <c r="AS37" s="96">
        <f t="shared" si="81"/>
        <v>1.3235294117647058</v>
      </c>
      <c r="AT37" s="155">
        <v>180</v>
      </c>
      <c r="AU37" s="25"/>
      <c r="AV37" s="29"/>
      <c r="AW37" s="25">
        <v>190</v>
      </c>
      <c r="AX37" s="25"/>
      <c r="AY37" s="29"/>
      <c r="AZ37" s="25">
        <v>230</v>
      </c>
      <c r="BA37" s="25"/>
      <c r="BB37" s="29"/>
      <c r="BC37" s="25">
        <v>270</v>
      </c>
      <c r="BD37" s="25"/>
      <c r="BE37" s="29"/>
      <c r="BF37" s="25">
        <v>310</v>
      </c>
      <c r="BG37" s="25"/>
      <c r="BH37" s="29"/>
      <c r="BI37" s="25">
        <v>350</v>
      </c>
      <c r="BJ37" s="25"/>
      <c r="BK37" s="29"/>
      <c r="BL37" s="96">
        <f>AR37/V37</f>
        <v>0.6428571428571429</v>
      </c>
      <c r="BM37" s="166">
        <f t="shared" si="82"/>
        <v>0.82885431400282883</v>
      </c>
      <c r="BN37" s="166">
        <f>(S37+U37+AR37+Y37+AA37)/(R37+T37+V37+X37+Z37)</f>
        <v>0.68698710433763188</v>
      </c>
      <c r="BQ37" s="126"/>
      <c r="BR37" s="126"/>
    </row>
    <row r="38" spans="1:70" ht="61.5" customHeight="1">
      <c r="A38" s="17">
        <f t="shared" ref="A38:T38" si="123">+A35</f>
        <v>1</v>
      </c>
      <c r="B38" s="17" t="str">
        <f t="shared" si="123"/>
        <v>Hacer un nuevo contrato social con igualdad de oportunidades para la inclusión social, productiva
y política</v>
      </c>
      <c r="C38" s="17">
        <f t="shared" si="123"/>
        <v>1</v>
      </c>
      <c r="D38" s="17" t="str">
        <f t="shared" si="123"/>
        <v>Oportunidades de educación, salud y cultura para mujeres, jóvenes, niños, niñas y adolescentes</v>
      </c>
      <c r="E38" s="17">
        <f t="shared" si="123"/>
        <v>21</v>
      </c>
      <c r="F38" s="17" t="str">
        <f t="shared" si="123"/>
        <v>Creación y vida cotidiana: Apropiación ciudadana del arte, la cultura y el patrimonio, para la 
democracia cultural</v>
      </c>
      <c r="G38" s="17">
        <f t="shared" si="123"/>
        <v>154</v>
      </c>
      <c r="H38" s="17" t="str">
        <f t="shared" si="123"/>
        <v>Implementar una (1) estrategia que permita reconocer y difundir manifestaciones de patrimonio cultural material e inmaterial, para generar conocimiento en la ciudadanía.</v>
      </c>
      <c r="I38" s="17">
        <f t="shared" si="123"/>
        <v>167</v>
      </c>
      <c r="J38" s="17" t="str">
        <f t="shared" si="123"/>
        <v>Número de estrategias implementadas</v>
      </c>
      <c r="K38" s="30">
        <f t="shared" si="123"/>
        <v>7886</v>
      </c>
      <c r="L38" s="53">
        <f t="shared" si="123"/>
        <v>2020110010215</v>
      </c>
      <c r="M38" s="30" t="str">
        <f t="shared" si="123"/>
        <v>Reconocimiento y valoración del patrimonio material e inmaterial de Bogotá</v>
      </c>
      <c r="N38" s="30">
        <f t="shared" si="123"/>
        <v>1</v>
      </c>
      <c r="O38" s="30" t="str">
        <f t="shared" si="123"/>
        <v>Elaborar 1 documento de investigación con el objetivo de abordar datos cuantitativos del patrimonio cultural construido, a partir de la revisión de los resultados de la revisión de las políticas asociadas en la ciudad</v>
      </c>
      <c r="P38" s="30" t="str">
        <f t="shared" si="123"/>
        <v>SUMA</v>
      </c>
      <c r="Q38" s="53">
        <f t="shared" si="123"/>
        <v>1</v>
      </c>
      <c r="R38" s="66">
        <f t="shared" si="123"/>
        <v>0</v>
      </c>
      <c r="S38" s="66">
        <f t="shared" si="123"/>
        <v>0</v>
      </c>
      <c r="T38" s="66">
        <f t="shared" si="123"/>
        <v>0.3</v>
      </c>
      <c r="U38" s="66">
        <v>0.3</v>
      </c>
      <c r="V38" s="66">
        <f>+V35</f>
        <v>0.3</v>
      </c>
      <c r="W38" s="66"/>
      <c r="X38" s="66">
        <f>+X35</f>
        <v>0.3</v>
      </c>
      <c r="Y38" s="66"/>
      <c r="Z38" s="66">
        <f>+Z35</f>
        <v>0.1</v>
      </c>
      <c r="AA38" s="66"/>
      <c r="AB38" s="73">
        <f t="shared" ref="AB38" si="124">+AB35</f>
        <v>0.02</v>
      </c>
      <c r="AC38" s="73">
        <f>+AC35</f>
        <v>0.02</v>
      </c>
      <c r="AD38" s="92">
        <f>+AD35</f>
        <v>1</v>
      </c>
      <c r="AE38" s="73">
        <f t="shared" ref="AE38" si="125">+AE35</f>
        <v>0.05</v>
      </c>
      <c r="AF38" s="105">
        <f>+AF35</f>
        <v>0.05</v>
      </c>
      <c r="AG38" s="92">
        <f>+AG35</f>
        <v>1</v>
      </c>
      <c r="AH38" s="73">
        <f t="shared" ref="AH38" si="126">+AH35</f>
        <v>0.08</v>
      </c>
      <c r="AI38" s="73">
        <f>AI35</f>
        <v>0.08</v>
      </c>
      <c r="AJ38" s="92">
        <f>AI38/AH38</f>
        <v>1</v>
      </c>
      <c r="AK38" s="76">
        <f t="shared" ref="AK38:AM38" si="127">+AK35</f>
        <v>0.1</v>
      </c>
      <c r="AL38" s="76">
        <f t="shared" si="127"/>
        <v>0.1</v>
      </c>
      <c r="AM38" s="92">
        <f t="shared" si="127"/>
        <v>1</v>
      </c>
      <c r="AN38" s="76">
        <f t="shared" ref="AN38" si="128">+AN35</f>
        <v>0.13</v>
      </c>
      <c r="AO38" s="17">
        <f>+AO35</f>
        <v>0.13</v>
      </c>
      <c r="AP38" s="19">
        <f>+AP35</f>
        <v>1</v>
      </c>
      <c r="AQ38" s="17">
        <f t="shared" ref="AQ38" si="129">+AQ35</f>
        <v>0.15</v>
      </c>
      <c r="AR38" s="17">
        <f>+AR35</f>
        <v>0.15</v>
      </c>
      <c r="AS38" s="92">
        <f>AS35</f>
        <v>1</v>
      </c>
      <c r="AT38" s="152">
        <f t="shared" ref="AT38" si="130">+AT35</f>
        <v>0.18</v>
      </c>
      <c r="AU38" s="17"/>
      <c r="AV38" s="17"/>
      <c r="AW38" s="17">
        <f t="shared" ref="AW38" si="131">+AW35</f>
        <v>0.2</v>
      </c>
      <c r="AX38" s="17"/>
      <c r="AY38" s="17"/>
      <c r="AZ38" s="34">
        <f t="shared" ref="AZ38" si="132">+AZ35</f>
        <v>0.23</v>
      </c>
      <c r="BA38" s="17"/>
      <c r="BB38" s="17"/>
      <c r="BC38" s="34">
        <f t="shared" ref="BC38" si="133">+BC35</f>
        <v>0.25</v>
      </c>
      <c r="BD38" s="17"/>
      <c r="BE38" s="17"/>
      <c r="BF38" s="33">
        <f t="shared" ref="BF38" si="134">+BF35</f>
        <v>0.28000000000000003</v>
      </c>
      <c r="BG38" s="17"/>
      <c r="BH38" s="17"/>
      <c r="BI38" s="33">
        <f t="shared" ref="BI38" si="135">+BI35</f>
        <v>0.3</v>
      </c>
      <c r="BJ38" s="17"/>
      <c r="BK38" s="17"/>
      <c r="BL38" s="92">
        <f>+BL35</f>
        <v>0.5</v>
      </c>
      <c r="BM38" s="19">
        <f>+BM35</f>
        <v>0.75</v>
      </c>
      <c r="BN38" s="19">
        <f>+BN35</f>
        <v>0.45</v>
      </c>
    </row>
    <row r="39" spans="1:70" ht="66" customHeight="1">
      <c r="A39" s="25">
        <v>1</v>
      </c>
      <c r="B39" s="26" t="s">
        <v>173</v>
      </c>
      <c r="C39" s="25">
        <v>1</v>
      </c>
      <c r="D39" s="26" t="s">
        <v>175</v>
      </c>
      <c r="E39" s="25">
        <v>21</v>
      </c>
      <c r="F39" s="26" t="s">
        <v>168</v>
      </c>
      <c r="G39" s="25">
        <v>158</v>
      </c>
      <c r="H39" s="26" t="s">
        <v>111</v>
      </c>
      <c r="I39" s="25">
        <v>171</v>
      </c>
      <c r="J39" s="26" t="s">
        <v>112</v>
      </c>
      <c r="K39" s="27">
        <v>7650</v>
      </c>
      <c r="L39" s="59">
        <v>2020110010039</v>
      </c>
      <c r="M39" s="27" t="s">
        <v>113</v>
      </c>
      <c r="N39" s="27">
        <v>1</v>
      </c>
      <c r="O39" s="60" t="s">
        <v>114</v>
      </c>
      <c r="P39" s="27" t="s">
        <v>78</v>
      </c>
      <c r="Q39" s="59">
        <v>8</v>
      </c>
      <c r="R39" s="61">
        <v>2</v>
      </c>
      <c r="S39" s="61">
        <v>2</v>
      </c>
      <c r="T39" s="61">
        <v>2</v>
      </c>
      <c r="U39" s="61">
        <v>2</v>
      </c>
      <c r="V39" s="61">
        <v>2</v>
      </c>
      <c r="W39" s="61"/>
      <c r="X39" s="61">
        <v>2</v>
      </c>
      <c r="Y39" s="61"/>
      <c r="Z39" s="61">
        <v>0</v>
      </c>
      <c r="AA39" s="61"/>
      <c r="AB39" s="107">
        <v>0</v>
      </c>
      <c r="AC39" s="107">
        <v>0</v>
      </c>
      <c r="AD39" s="96" t="e">
        <f>AC39/AB39</f>
        <v>#DIV/0!</v>
      </c>
      <c r="AE39" s="107">
        <v>0</v>
      </c>
      <c r="AF39" s="106">
        <v>0</v>
      </c>
      <c r="AG39" s="96" t="e">
        <f>AF39/AE39</f>
        <v>#DIV/0!</v>
      </c>
      <c r="AH39" s="107">
        <v>0</v>
      </c>
      <c r="AI39" s="107">
        <v>0</v>
      </c>
      <c r="AJ39" s="96" t="e">
        <f>AI39/AH39</f>
        <v>#DIV/0!</v>
      </c>
      <c r="AK39" s="25">
        <v>0</v>
      </c>
      <c r="AL39" s="25">
        <v>0</v>
      </c>
      <c r="AM39" s="29" t="e">
        <f t="shared" ref="AM39:AM46" si="136">AL39/AK39</f>
        <v>#DIV/0!</v>
      </c>
      <c r="AN39" s="25">
        <v>0</v>
      </c>
      <c r="AO39" s="25">
        <v>0</v>
      </c>
      <c r="AP39" s="29" t="e">
        <f t="shared" ref="AP39:AP47" si="137">AO39/AN39</f>
        <v>#DIV/0!</v>
      </c>
      <c r="AQ39" s="25">
        <v>0</v>
      </c>
      <c r="AR39" s="25">
        <v>0</v>
      </c>
      <c r="AS39" s="29" t="e">
        <f t="shared" ref="AS39:AS44" si="138">AR39/AQ39</f>
        <v>#DIV/0!</v>
      </c>
      <c r="AT39" s="25">
        <v>0</v>
      </c>
      <c r="AU39" s="25"/>
      <c r="AV39" s="29"/>
      <c r="AW39" s="25">
        <v>0</v>
      </c>
      <c r="AX39" s="25"/>
      <c r="AY39" s="29"/>
      <c r="AZ39" s="25">
        <v>1</v>
      </c>
      <c r="BA39" s="25"/>
      <c r="BB39" s="29"/>
      <c r="BC39" s="25">
        <v>1</v>
      </c>
      <c r="BD39" s="25"/>
      <c r="BE39" s="29"/>
      <c r="BF39" s="25">
        <v>1</v>
      </c>
      <c r="BG39" s="25"/>
      <c r="BH39" s="29"/>
      <c r="BI39" s="25">
        <v>2</v>
      </c>
      <c r="BJ39" s="25"/>
      <c r="BK39" s="29"/>
      <c r="BL39" s="29">
        <f t="shared" ref="BL39:BL45" si="139">AR39/V39</f>
        <v>0</v>
      </c>
      <c r="BM39" s="128">
        <f t="shared" ref="BM39:BM44" si="140">(S39+U39+AR39)/(R39+T39+V39)</f>
        <v>0.66666666666666663</v>
      </c>
      <c r="BN39" s="128">
        <f t="shared" ref="BN39:BN44" si="141">(S39+U39+AR39+Y39+AA39)/(R39+T39+V39+X39+Z39)</f>
        <v>0.5</v>
      </c>
    </row>
    <row r="40" spans="1:70" ht="63.75" customHeight="1">
      <c r="A40" s="25">
        <v>1</v>
      </c>
      <c r="B40" s="26" t="s">
        <v>173</v>
      </c>
      <c r="C40" s="25">
        <v>1</v>
      </c>
      <c r="D40" s="26" t="s">
        <v>175</v>
      </c>
      <c r="E40" s="25">
        <v>21</v>
      </c>
      <c r="F40" s="26" t="s">
        <v>168</v>
      </c>
      <c r="G40" s="25">
        <v>158</v>
      </c>
      <c r="H40" s="26" t="s">
        <v>111</v>
      </c>
      <c r="I40" s="25">
        <v>171</v>
      </c>
      <c r="J40" s="26" t="s">
        <v>112</v>
      </c>
      <c r="K40" s="27">
        <v>7650</v>
      </c>
      <c r="L40" s="59">
        <v>2020110010039</v>
      </c>
      <c r="M40" s="27" t="s">
        <v>113</v>
      </c>
      <c r="N40" s="27">
        <v>2</v>
      </c>
      <c r="O40" s="60" t="s">
        <v>115</v>
      </c>
      <c r="P40" s="27" t="s">
        <v>78</v>
      </c>
      <c r="Q40" s="59">
        <v>4</v>
      </c>
      <c r="R40" s="61">
        <v>0</v>
      </c>
      <c r="S40" s="61">
        <v>0</v>
      </c>
      <c r="T40" s="61">
        <v>1</v>
      </c>
      <c r="U40" s="61">
        <v>1</v>
      </c>
      <c r="V40" s="61">
        <v>1</v>
      </c>
      <c r="W40" s="61"/>
      <c r="X40" s="61">
        <v>1</v>
      </c>
      <c r="Y40" s="61"/>
      <c r="Z40" s="61">
        <v>0</v>
      </c>
      <c r="AA40" s="61"/>
      <c r="AB40" s="107">
        <v>0</v>
      </c>
      <c r="AC40" s="107">
        <v>0</v>
      </c>
      <c r="AD40" s="96" t="e">
        <f t="shared" ref="AD40:AD44" si="142">AC40/AB40</f>
        <v>#DIV/0!</v>
      </c>
      <c r="AE40" s="107">
        <v>0</v>
      </c>
      <c r="AF40" s="106">
        <v>0</v>
      </c>
      <c r="AG40" s="96" t="e">
        <f t="shared" ref="AG40:AG41" si="143">AF40/AE40</f>
        <v>#DIV/0!</v>
      </c>
      <c r="AH40" s="107">
        <v>0</v>
      </c>
      <c r="AI40" s="107">
        <v>0</v>
      </c>
      <c r="AJ40" s="96" t="e">
        <f t="shared" ref="AJ40:AJ41" si="144">AI40/AH40</f>
        <v>#DIV/0!</v>
      </c>
      <c r="AK40" s="25">
        <v>0</v>
      </c>
      <c r="AL40" s="25">
        <v>0</v>
      </c>
      <c r="AM40" s="29" t="e">
        <f t="shared" si="136"/>
        <v>#DIV/0!</v>
      </c>
      <c r="AN40" s="25">
        <v>0</v>
      </c>
      <c r="AO40" s="25">
        <v>0</v>
      </c>
      <c r="AP40" s="29" t="e">
        <f t="shared" si="137"/>
        <v>#DIV/0!</v>
      </c>
      <c r="AQ40" s="25">
        <v>0</v>
      </c>
      <c r="AR40" s="25">
        <v>0</v>
      </c>
      <c r="AS40" s="29" t="e">
        <f t="shared" si="138"/>
        <v>#DIV/0!</v>
      </c>
      <c r="AT40" s="25">
        <v>0</v>
      </c>
      <c r="AU40" s="25"/>
      <c r="AV40" s="29"/>
      <c r="AW40" s="25">
        <v>0</v>
      </c>
      <c r="AX40" s="25"/>
      <c r="AY40" s="29"/>
      <c r="AZ40" s="25">
        <v>1</v>
      </c>
      <c r="BA40" s="25"/>
      <c r="BB40" s="29"/>
      <c r="BC40" s="25">
        <v>1</v>
      </c>
      <c r="BD40" s="25"/>
      <c r="BE40" s="29"/>
      <c r="BF40" s="25">
        <v>1</v>
      </c>
      <c r="BG40" s="25"/>
      <c r="BH40" s="29"/>
      <c r="BI40" s="25">
        <v>1</v>
      </c>
      <c r="BJ40" s="25"/>
      <c r="BK40" s="29"/>
      <c r="BL40" s="29">
        <f t="shared" si="139"/>
        <v>0</v>
      </c>
      <c r="BM40" s="128">
        <f t="shared" si="140"/>
        <v>0.5</v>
      </c>
      <c r="BN40" s="128">
        <f t="shared" si="141"/>
        <v>0.33333333333333331</v>
      </c>
    </row>
    <row r="41" spans="1:70" ht="70.5" customHeight="1">
      <c r="A41" s="25">
        <v>1</v>
      </c>
      <c r="B41" s="26" t="s">
        <v>173</v>
      </c>
      <c r="C41" s="25">
        <v>1</v>
      </c>
      <c r="D41" s="26" t="s">
        <v>175</v>
      </c>
      <c r="E41" s="25">
        <v>21</v>
      </c>
      <c r="F41" s="26" t="s">
        <v>168</v>
      </c>
      <c r="G41" s="25">
        <v>158</v>
      </c>
      <c r="H41" s="26" t="s">
        <v>111</v>
      </c>
      <c r="I41" s="25">
        <v>171</v>
      </c>
      <c r="J41" s="26" t="s">
        <v>112</v>
      </c>
      <c r="K41" s="27">
        <v>7650</v>
      </c>
      <c r="L41" s="59">
        <v>2020110010039</v>
      </c>
      <c r="M41" s="27" t="s">
        <v>113</v>
      </c>
      <c r="N41" s="27">
        <v>3</v>
      </c>
      <c r="O41" s="60" t="s">
        <v>116</v>
      </c>
      <c r="P41" s="27" t="s">
        <v>78</v>
      </c>
      <c r="Q41" s="59">
        <v>3</v>
      </c>
      <c r="R41" s="61">
        <v>0</v>
      </c>
      <c r="S41" s="61">
        <v>0</v>
      </c>
      <c r="T41" s="62">
        <v>0.93</v>
      </c>
      <c r="U41" s="61">
        <v>0.93</v>
      </c>
      <c r="V41" s="62">
        <v>1.07</v>
      </c>
      <c r="W41" s="61"/>
      <c r="X41" s="61">
        <v>1</v>
      </c>
      <c r="Y41" s="61"/>
      <c r="Z41" s="61">
        <v>0</v>
      </c>
      <c r="AA41" s="61"/>
      <c r="AB41" s="107">
        <v>0</v>
      </c>
      <c r="AC41" s="107">
        <v>0</v>
      </c>
      <c r="AD41" s="96" t="e">
        <f t="shared" si="142"/>
        <v>#DIV/0!</v>
      </c>
      <c r="AE41" s="107">
        <v>0</v>
      </c>
      <c r="AF41" s="106">
        <v>7.0000000000000007E-2</v>
      </c>
      <c r="AG41" s="96" t="e">
        <f t="shared" si="143"/>
        <v>#DIV/0!</v>
      </c>
      <c r="AH41" s="107">
        <v>7.0000000000000007E-2</v>
      </c>
      <c r="AI41" s="107">
        <v>7.0000000000000007E-2</v>
      </c>
      <c r="AJ41" s="96">
        <f t="shared" si="144"/>
        <v>1</v>
      </c>
      <c r="AK41" s="35">
        <v>7.0000000000000007E-2</v>
      </c>
      <c r="AL41" s="25">
        <v>7.0000000000000007E-2</v>
      </c>
      <c r="AM41" s="29">
        <f t="shared" si="136"/>
        <v>1</v>
      </c>
      <c r="AN41" s="35">
        <v>7.0000000000000007E-2</v>
      </c>
      <c r="AO41" s="25">
        <v>7.0000000000000007E-2</v>
      </c>
      <c r="AP41" s="29">
        <f t="shared" si="137"/>
        <v>1</v>
      </c>
      <c r="AQ41" s="35">
        <v>7.0000000000000007E-2</v>
      </c>
      <c r="AR41" s="25">
        <v>7.0000000000000007E-2</v>
      </c>
      <c r="AS41" s="29">
        <f t="shared" si="138"/>
        <v>1</v>
      </c>
      <c r="AT41" s="35">
        <v>7.0000000000000007E-2</v>
      </c>
      <c r="AU41" s="25"/>
      <c r="AV41" s="29"/>
      <c r="AW41" s="35">
        <v>7.0000000000000007E-2</v>
      </c>
      <c r="AX41" s="25"/>
      <c r="AY41" s="29"/>
      <c r="AZ41" s="35">
        <v>7.0000000000000007E-2</v>
      </c>
      <c r="BA41" s="25"/>
      <c r="BB41" s="29"/>
      <c r="BC41" s="35">
        <v>7.0000000000000007E-2</v>
      </c>
      <c r="BD41" s="25"/>
      <c r="BE41" s="29"/>
      <c r="BF41" s="35">
        <v>7.0000000000000007E-2</v>
      </c>
      <c r="BG41" s="25"/>
      <c r="BH41" s="29"/>
      <c r="BI41" s="25">
        <v>1.07</v>
      </c>
      <c r="BJ41" s="25"/>
      <c r="BK41" s="29"/>
      <c r="BL41" s="29">
        <f t="shared" si="139"/>
        <v>6.5420560747663559E-2</v>
      </c>
      <c r="BM41" s="128">
        <f t="shared" si="140"/>
        <v>0.5</v>
      </c>
      <c r="BN41" s="128">
        <f t="shared" si="141"/>
        <v>0.33333333333333331</v>
      </c>
    </row>
    <row r="42" spans="1:70" ht="81" customHeight="1">
      <c r="A42" s="10">
        <v>1</v>
      </c>
      <c r="B42" s="11" t="s">
        <v>173</v>
      </c>
      <c r="C42" s="10">
        <v>1</v>
      </c>
      <c r="D42" s="11" t="s">
        <v>175</v>
      </c>
      <c r="E42" s="10">
        <v>21</v>
      </c>
      <c r="F42" s="11" t="s">
        <v>168</v>
      </c>
      <c r="G42" s="10">
        <v>158</v>
      </c>
      <c r="H42" s="36" t="s">
        <v>111</v>
      </c>
      <c r="I42" s="20">
        <v>171</v>
      </c>
      <c r="J42" s="36" t="s">
        <v>112</v>
      </c>
      <c r="K42" s="20">
        <v>7650</v>
      </c>
      <c r="L42" s="21">
        <v>2020110010039</v>
      </c>
      <c r="M42" s="20" t="s">
        <v>113</v>
      </c>
      <c r="N42" s="20">
        <v>4</v>
      </c>
      <c r="O42" s="36" t="s">
        <v>117</v>
      </c>
      <c r="P42" s="20" t="s">
        <v>78</v>
      </c>
      <c r="Q42" s="21">
        <v>1687</v>
      </c>
      <c r="R42" s="22">
        <v>529</v>
      </c>
      <c r="S42" s="22">
        <v>529</v>
      </c>
      <c r="T42" s="22">
        <v>649</v>
      </c>
      <c r="U42" s="22">
        <v>649</v>
      </c>
      <c r="V42" s="22">
        <v>420</v>
      </c>
      <c r="W42" s="22"/>
      <c r="X42" s="22">
        <v>57</v>
      </c>
      <c r="Y42" s="22"/>
      <c r="Z42" s="22">
        <v>32</v>
      </c>
      <c r="AA42" s="22"/>
      <c r="AB42" s="31">
        <v>0</v>
      </c>
      <c r="AC42" s="31">
        <v>0</v>
      </c>
      <c r="AD42" s="95" t="e">
        <f t="shared" si="142"/>
        <v>#DIV/0!</v>
      </c>
      <c r="AE42" s="31">
        <v>0</v>
      </c>
      <c r="AF42" s="104">
        <v>0</v>
      </c>
      <c r="AG42" s="95" t="e">
        <f>AF42/AE42</f>
        <v>#DIV/0!</v>
      </c>
      <c r="AH42" s="31">
        <v>0</v>
      </c>
      <c r="AI42" s="31">
        <f>1</f>
        <v>1</v>
      </c>
      <c r="AJ42" s="95" t="e">
        <f>AI42/AH42</f>
        <v>#DIV/0!</v>
      </c>
      <c r="AK42" s="10">
        <v>57</v>
      </c>
      <c r="AL42" s="10">
        <v>57</v>
      </c>
      <c r="AM42" s="95">
        <f t="shared" si="136"/>
        <v>1</v>
      </c>
      <c r="AN42" s="10">
        <v>86</v>
      </c>
      <c r="AO42" s="10">
        <v>60</v>
      </c>
      <c r="AP42" s="95">
        <f t="shared" si="137"/>
        <v>0.69767441860465118</v>
      </c>
      <c r="AQ42" s="10">
        <v>258</v>
      </c>
      <c r="AR42" s="10">
        <v>335</v>
      </c>
      <c r="AS42" s="95">
        <f t="shared" si="138"/>
        <v>1.2984496124031009</v>
      </c>
      <c r="AT42" s="10">
        <v>318</v>
      </c>
      <c r="AU42" s="10"/>
      <c r="AV42" s="10"/>
      <c r="AW42" s="10">
        <v>419</v>
      </c>
      <c r="AX42" s="10"/>
      <c r="AY42" s="10"/>
      <c r="AZ42" s="10">
        <v>420</v>
      </c>
      <c r="BA42" s="10"/>
      <c r="BB42" s="10"/>
      <c r="BC42" s="10">
        <v>420</v>
      </c>
      <c r="BD42" s="10"/>
      <c r="BE42" s="10"/>
      <c r="BF42" s="10">
        <v>420</v>
      </c>
      <c r="BG42" s="10"/>
      <c r="BH42" s="10"/>
      <c r="BI42" s="10">
        <v>420</v>
      </c>
      <c r="BJ42" s="10"/>
      <c r="BK42" s="10"/>
      <c r="BL42" s="167">
        <f t="shared" si="139"/>
        <v>0.79761904761904767</v>
      </c>
      <c r="BM42" s="127">
        <f t="shared" si="140"/>
        <v>0.94680851063829785</v>
      </c>
      <c r="BN42" s="127">
        <f t="shared" si="141"/>
        <v>0.89685832839359814</v>
      </c>
    </row>
    <row r="43" spans="1:70" ht="90.75" customHeight="1">
      <c r="A43" s="25">
        <v>1</v>
      </c>
      <c r="B43" s="26" t="s">
        <v>173</v>
      </c>
      <c r="C43" s="25">
        <v>1</v>
      </c>
      <c r="D43" s="26" t="s">
        <v>175</v>
      </c>
      <c r="E43" s="25">
        <v>21</v>
      </c>
      <c r="F43" s="26" t="s">
        <v>167</v>
      </c>
      <c r="G43" s="25">
        <v>158</v>
      </c>
      <c r="H43" s="26" t="s">
        <v>111</v>
      </c>
      <c r="I43" s="25">
        <v>171</v>
      </c>
      <c r="J43" s="26" t="s">
        <v>112</v>
      </c>
      <c r="K43" s="27">
        <v>7650</v>
      </c>
      <c r="L43" s="59">
        <v>2020110010039</v>
      </c>
      <c r="M43" s="27" t="s">
        <v>113</v>
      </c>
      <c r="N43" s="27">
        <v>5</v>
      </c>
      <c r="O43" s="60" t="s">
        <v>118</v>
      </c>
      <c r="P43" s="27" t="s">
        <v>78</v>
      </c>
      <c r="Q43" s="61">
        <v>2800</v>
      </c>
      <c r="R43" s="61">
        <v>0</v>
      </c>
      <c r="S43" s="61">
        <v>0</v>
      </c>
      <c r="T43" s="61">
        <v>1300</v>
      </c>
      <c r="U43" s="61">
        <v>1300</v>
      </c>
      <c r="V43" s="61">
        <v>1000</v>
      </c>
      <c r="W43" s="61"/>
      <c r="X43" s="61">
        <v>300</v>
      </c>
      <c r="Y43" s="61"/>
      <c r="Z43" s="61">
        <v>200</v>
      </c>
      <c r="AA43" s="61"/>
      <c r="AB43" s="107">
        <v>0</v>
      </c>
      <c r="AC43" s="107">
        <v>0</v>
      </c>
      <c r="AD43" s="96" t="e">
        <f t="shared" si="142"/>
        <v>#DIV/0!</v>
      </c>
      <c r="AE43" s="107">
        <v>0</v>
      </c>
      <c r="AF43" s="106">
        <v>127</v>
      </c>
      <c r="AG43" s="96" t="e">
        <f>AF43/AE43</f>
        <v>#DIV/0!</v>
      </c>
      <c r="AH43" s="107">
        <v>0</v>
      </c>
      <c r="AI43" s="107">
        <v>269</v>
      </c>
      <c r="AJ43" s="96" t="e">
        <f>AI43/AH43</f>
        <v>#DIV/0!</v>
      </c>
      <c r="AK43" s="25">
        <v>404</v>
      </c>
      <c r="AL43" s="25">
        <v>404</v>
      </c>
      <c r="AM43" s="96">
        <f t="shared" si="136"/>
        <v>1</v>
      </c>
      <c r="AN43" s="25">
        <v>524</v>
      </c>
      <c r="AO43" s="25">
        <v>703</v>
      </c>
      <c r="AP43" s="96">
        <f t="shared" si="137"/>
        <v>1.3416030534351144</v>
      </c>
      <c r="AQ43" s="25">
        <v>600</v>
      </c>
      <c r="AR43" s="25">
        <v>829</v>
      </c>
      <c r="AS43" s="96">
        <f t="shared" si="138"/>
        <v>1.3816666666666666</v>
      </c>
      <c r="AT43" s="25">
        <v>650</v>
      </c>
      <c r="AU43" s="25"/>
      <c r="AV43" s="25"/>
      <c r="AW43" s="25">
        <v>750</v>
      </c>
      <c r="AX43" s="25"/>
      <c r="AY43" s="25"/>
      <c r="AZ43" s="25">
        <v>850</v>
      </c>
      <c r="BA43" s="25"/>
      <c r="BB43" s="25"/>
      <c r="BC43" s="25">
        <v>950</v>
      </c>
      <c r="BD43" s="25"/>
      <c r="BE43" s="25"/>
      <c r="BF43" s="25">
        <v>1000</v>
      </c>
      <c r="BG43" s="25"/>
      <c r="BH43" s="25"/>
      <c r="BI43" s="25">
        <v>1000</v>
      </c>
      <c r="BJ43" s="25"/>
      <c r="BK43" s="25"/>
      <c r="BL43" s="96">
        <f t="shared" si="139"/>
        <v>0.82899999999999996</v>
      </c>
      <c r="BM43" s="128">
        <f t="shared" si="140"/>
        <v>0.92565217391304344</v>
      </c>
      <c r="BN43" s="128">
        <f t="shared" si="141"/>
        <v>0.76035714285714284</v>
      </c>
    </row>
    <row r="44" spans="1:70" ht="74.25" customHeight="1">
      <c r="A44" s="25">
        <v>1</v>
      </c>
      <c r="B44" s="26" t="s">
        <v>173</v>
      </c>
      <c r="C44" s="25">
        <v>1</v>
      </c>
      <c r="D44" s="26" t="s">
        <v>175</v>
      </c>
      <c r="E44" s="25">
        <v>21</v>
      </c>
      <c r="F44" s="26" t="s">
        <v>167</v>
      </c>
      <c r="G44" s="25">
        <v>158</v>
      </c>
      <c r="H44" s="26" t="s">
        <v>111</v>
      </c>
      <c r="I44" s="25">
        <v>171</v>
      </c>
      <c r="J44" s="26" t="s">
        <v>112</v>
      </c>
      <c r="K44" s="27">
        <v>7650</v>
      </c>
      <c r="L44" s="59">
        <v>2020110010039</v>
      </c>
      <c r="M44" s="27" t="s">
        <v>113</v>
      </c>
      <c r="N44" s="27">
        <v>6</v>
      </c>
      <c r="O44" s="60" t="s">
        <v>184</v>
      </c>
      <c r="P44" s="27" t="s">
        <v>78</v>
      </c>
      <c r="Q44" s="61">
        <v>940</v>
      </c>
      <c r="R44" s="61">
        <v>0</v>
      </c>
      <c r="S44" s="61">
        <v>0</v>
      </c>
      <c r="T44" s="61">
        <v>0</v>
      </c>
      <c r="U44" s="61">
        <v>0</v>
      </c>
      <c r="V44" s="61">
        <v>370</v>
      </c>
      <c r="W44" s="61"/>
      <c r="X44" s="61">
        <v>400</v>
      </c>
      <c r="Y44" s="61"/>
      <c r="Z44" s="61">
        <v>170</v>
      </c>
      <c r="AA44" s="61"/>
      <c r="AB44" s="107">
        <v>0</v>
      </c>
      <c r="AC44" s="107">
        <v>0</v>
      </c>
      <c r="AD44" s="96" t="e">
        <f t="shared" si="142"/>
        <v>#DIV/0!</v>
      </c>
      <c r="AE44" s="107">
        <v>20</v>
      </c>
      <c r="AF44" s="106">
        <v>101</v>
      </c>
      <c r="AG44" s="96">
        <f>AF44/AE44</f>
        <v>5.05</v>
      </c>
      <c r="AH44" s="107">
        <v>122</v>
      </c>
      <c r="AI44" s="107">
        <v>159</v>
      </c>
      <c r="AJ44" s="96">
        <f>AI44/AH44</f>
        <v>1.3032786885245902</v>
      </c>
      <c r="AK44" s="25">
        <v>148</v>
      </c>
      <c r="AL44" s="25">
        <v>226</v>
      </c>
      <c r="AM44" s="96">
        <f t="shared" si="136"/>
        <v>1.527027027027027</v>
      </c>
      <c r="AN44" s="25">
        <v>196</v>
      </c>
      <c r="AO44" s="25">
        <v>251</v>
      </c>
      <c r="AP44" s="96">
        <f t="shared" si="137"/>
        <v>1.2806122448979591</v>
      </c>
      <c r="AQ44" s="25">
        <v>222</v>
      </c>
      <c r="AR44" s="25">
        <v>284</v>
      </c>
      <c r="AS44" s="96">
        <f t="shared" si="138"/>
        <v>1.2792792792792793</v>
      </c>
      <c r="AT44" s="25">
        <v>247</v>
      </c>
      <c r="AU44" s="25"/>
      <c r="AV44" s="25"/>
      <c r="AW44" s="25">
        <v>296</v>
      </c>
      <c r="AX44" s="25"/>
      <c r="AY44" s="25"/>
      <c r="AZ44" s="25">
        <v>321</v>
      </c>
      <c r="BA44" s="25"/>
      <c r="BB44" s="25"/>
      <c r="BC44" s="25">
        <v>321</v>
      </c>
      <c r="BD44" s="25"/>
      <c r="BE44" s="25"/>
      <c r="BF44" s="25">
        <v>358</v>
      </c>
      <c r="BG44" s="25"/>
      <c r="BH44" s="25"/>
      <c r="BI44" s="25">
        <v>370</v>
      </c>
      <c r="BJ44" s="25"/>
      <c r="BK44" s="25"/>
      <c r="BL44" s="96">
        <f t="shared" si="139"/>
        <v>0.76756756756756761</v>
      </c>
      <c r="BM44" s="128">
        <f t="shared" si="140"/>
        <v>0.76756756756756761</v>
      </c>
      <c r="BN44" s="128">
        <f t="shared" si="141"/>
        <v>0.30212765957446808</v>
      </c>
    </row>
    <row r="45" spans="1:70" ht="85.5" customHeight="1">
      <c r="A45" s="17">
        <f t="shared" ref="A45:O45" si="145">+A42</f>
        <v>1</v>
      </c>
      <c r="B45" s="17" t="str">
        <f t="shared" si="145"/>
        <v>Hacer un nuevo contrato social con igualdad de oportunidades para la inclusión social, productiva
y política</v>
      </c>
      <c r="C45" s="17">
        <f t="shared" si="145"/>
        <v>1</v>
      </c>
      <c r="D45" s="17" t="str">
        <f t="shared" si="145"/>
        <v>Oportunidades de educación, salud y cultura para mujeres, jóvenes, niños, niñas y adolescentes</v>
      </c>
      <c r="E45" s="17">
        <f t="shared" si="145"/>
        <v>21</v>
      </c>
      <c r="F45" s="17" t="str">
        <f t="shared" si="145"/>
        <v>Creación y vida cotidiana: Apropiación ciudadana del arte, la cultura y el patrimonio, para la 
democracia cultural</v>
      </c>
      <c r="G45" s="17">
        <f t="shared" si="145"/>
        <v>158</v>
      </c>
      <c r="H45" s="17" t="str">
        <f t="shared" si="145"/>
        <v>Realizar el 100% de las acciones para el fortalecimiento de los estímulos, apoyos concertados y alianzas estratégicas para dinamizar la estrategia sectorial dirigida a fomentar los procesos culturales, artísticos, patrimoniales.</v>
      </c>
      <c r="I45" s="30">
        <f t="shared" si="145"/>
        <v>171</v>
      </c>
      <c r="J45" s="30" t="str">
        <f t="shared" si="145"/>
        <v>Porcentaje de acciones para el fortalecimiento de los estímulos, apoyos concertados y alianzas estratégicas realizadas.</v>
      </c>
      <c r="K45" s="30">
        <f t="shared" si="145"/>
        <v>7650</v>
      </c>
      <c r="L45" s="53">
        <f t="shared" si="145"/>
        <v>2020110010039</v>
      </c>
      <c r="M45" s="30" t="str">
        <f t="shared" si="145"/>
        <v xml:space="preserve">Fortalecimiento de los procesos de fomento cultural para la gestión incluyente en Cultura para la vida cotidiana en Bogotá </v>
      </c>
      <c r="N45" s="30">
        <f t="shared" si="145"/>
        <v>4</v>
      </c>
      <c r="O45" s="30" t="str">
        <f t="shared" si="145"/>
        <v>Entregar 1687 Estímulos, Apoyos Concertados Y Alianzas Estratégicas Estímulos (800), Apoyos Concertados (120) Y Alianzas Estratégicas (3) Dirigidos A Fortalecer Los Procesos De Los Agentes Del Sector</v>
      </c>
      <c r="P45" s="30" t="s">
        <v>67</v>
      </c>
      <c r="Q45" s="54">
        <v>1</v>
      </c>
      <c r="R45" s="54">
        <v>1</v>
      </c>
      <c r="S45" s="55">
        <v>1</v>
      </c>
      <c r="T45" s="55">
        <v>1</v>
      </c>
      <c r="U45" s="69">
        <v>0.99850000000000005</v>
      </c>
      <c r="V45" s="54">
        <v>1</v>
      </c>
      <c r="W45" s="54"/>
      <c r="X45" s="54">
        <v>1</v>
      </c>
      <c r="Y45" s="54"/>
      <c r="Z45" s="54">
        <v>1</v>
      </c>
      <c r="AA45" s="54"/>
      <c r="AB45" s="73">
        <f>+AB42</f>
        <v>0</v>
      </c>
      <c r="AC45" s="105">
        <f>+AC42</f>
        <v>0</v>
      </c>
      <c r="AD45" s="92" t="e">
        <f>AC45/AB45</f>
        <v>#DIV/0!</v>
      </c>
      <c r="AE45" s="105">
        <f>+AE42</f>
        <v>0</v>
      </c>
      <c r="AF45" s="105">
        <f>+AF42</f>
        <v>0</v>
      </c>
      <c r="AG45" s="92" t="e">
        <f>AF45/AE45</f>
        <v>#DIV/0!</v>
      </c>
      <c r="AH45" s="105">
        <v>2E-3</v>
      </c>
      <c r="AI45" s="124">
        <v>2E-3</v>
      </c>
      <c r="AJ45" s="92" t="e">
        <f>+AJ42</f>
        <v>#DIV/0!</v>
      </c>
      <c r="AK45" s="92">
        <f>AK42/$V$42</f>
        <v>0.1357142857142857</v>
      </c>
      <c r="AL45" s="92">
        <f>AL42/$V$42</f>
        <v>0.1357142857142857</v>
      </c>
      <c r="AM45" s="92">
        <f t="shared" si="136"/>
        <v>1</v>
      </c>
      <c r="AN45" s="92">
        <f>AN42/$V$42</f>
        <v>0.20476190476190476</v>
      </c>
      <c r="AO45" s="92">
        <v>0.14399999999999999</v>
      </c>
      <c r="AP45" s="92">
        <f t="shared" si="137"/>
        <v>0.70325581395348835</v>
      </c>
      <c r="AQ45" s="92">
        <f>AQ42/$V$42</f>
        <v>0.61428571428571432</v>
      </c>
      <c r="AR45" s="123">
        <v>0.79800000000000004</v>
      </c>
      <c r="AS45" s="92">
        <f>AR45/AQ45</f>
        <v>1.2990697674418605</v>
      </c>
      <c r="AT45" s="92">
        <f>AT42/$V$42</f>
        <v>0.75714285714285712</v>
      </c>
      <c r="AU45" s="92"/>
      <c r="AV45" s="92"/>
      <c r="AW45" s="92">
        <f>AW42/$V$42</f>
        <v>0.99761904761904763</v>
      </c>
      <c r="AX45" s="92"/>
      <c r="AY45" s="92"/>
      <c r="AZ45" s="92">
        <f>AZ42/$V$42</f>
        <v>1</v>
      </c>
      <c r="BA45" s="92"/>
      <c r="BB45" s="92"/>
      <c r="BC45" s="92">
        <f>BC42/$V$42</f>
        <v>1</v>
      </c>
      <c r="BD45" s="92"/>
      <c r="BE45" s="92"/>
      <c r="BF45" s="92">
        <f>BF42/$V$42</f>
        <v>1</v>
      </c>
      <c r="BG45" s="92"/>
      <c r="BH45" s="92"/>
      <c r="BI45" s="92">
        <f>BI42/$V$42</f>
        <v>1</v>
      </c>
      <c r="BJ45" s="92"/>
      <c r="BK45" s="92"/>
      <c r="BL45" s="184">
        <f t="shared" si="139"/>
        <v>0.79800000000000004</v>
      </c>
      <c r="BM45" s="92">
        <f>+BM42</f>
        <v>0.94680851063829785</v>
      </c>
      <c r="BN45" s="92">
        <f>+BN42</f>
        <v>0.89685832839359814</v>
      </c>
    </row>
    <row r="46" spans="1:70" ht="77.25" customHeight="1">
      <c r="A46" s="10">
        <v>1</v>
      </c>
      <c r="B46" s="11" t="s">
        <v>173</v>
      </c>
      <c r="C46" s="10">
        <v>4</v>
      </c>
      <c r="D46" s="11" t="s">
        <v>177</v>
      </c>
      <c r="E46" s="10">
        <v>24</v>
      </c>
      <c r="F46" s="11" t="s">
        <v>169</v>
      </c>
      <c r="G46" s="10">
        <v>165</v>
      </c>
      <c r="H46" s="11" t="s">
        <v>119</v>
      </c>
      <c r="I46" s="10">
        <v>179</v>
      </c>
      <c r="J46" s="11" t="s">
        <v>120</v>
      </c>
      <c r="K46" s="20">
        <v>7887</v>
      </c>
      <c r="L46" s="21">
        <v>2020110010216</v>
      </c>
      <c r="M46" s="20" t="s">
        <v>121</v>
      </c>
      <c r="N46" s="20">
        <v>2</v>
      </c>
      <c r="O46" s="36" t="s">
        <v>119</v>
      </c>
      <c r="P46" s="20" t="s">
        <v>74</v>
      </c>
      <c r="Q46" s="22">
        <v>10</v>
      </c>
      <c r="R46" s="22">
        <v>1</v>
      </c>
      <c r="S46" s="22">
        <v>1</v>
      </c>
      <c r="T46" s="22">
        <v>5</v>
      </c>
      <c r="U46" s="22">
        <v>5</v>
      </c>
      <c r="V46" s="22">
        <v>8</v>
      </c>
      <c r="W46" s="22"/>
      <c r="X46" s="22">
        <v>9</v>
      </c>
      <c r="Y46" s="22"/>
      <c r="Z46" s="22">
        <v>10</v>
      </c>
      <c r="AA46" s="22"/>
      <c r="AB46" s="57">
        <v>5</v>
      </c>
      <c r="AC46" s="31">
        <v>5</v>
      </c>
      <c r="AD46" s="95">
        <f>+AC46/AB46</f>
        <v>1</v>
      </c>
      <c r="AE46" s="57">
        <v>5</v>
      </c>
      <c r="AF46" s="104">
        <v>5</v>
      </c>
      <c r="AG46" s="95">
        <f>AF46/AE46</f>
        <v>1</v>
      </c>
      <c r="AH46" s="57">
        <v>5</v>
      </c>
      <c r="AI46" s="31">
        <v>5</v>
      </c>
      <c r="AJ46" s="95">
        <f>+AI46/AH46</f>
        <v>1</v>
      </c>
      <c r="AK46" s="10">
        <v>5</v>
      </c>
      <c r="AL46" s="23">
        <v>5</v>
      </c>
      <c r="AM46" s="13">
        <f t="shared" si="136"/>
        <v>1</v>
      </c>
      <c r="AN46" s="10">
        <v>5</v>
      </c>
      <c r="AO46" s="10">
        <v>5</v>
      </c>
      <c r="AP46" s="95">
        <f t="shared" si="137"/>
        <v>1</v>
      </c>
      <c r="AQ46" s="10">
        <v>5</v>
      </c>
      <c r="AR46" s="10">
        <v>5</v>
      </c>
      <c r="AS46" s="95">
        <f>AR46/AQ46</f>
        <v>1</v>
      </c>
      <c r="AT46" s="12">
        <v>5</v>
      </c>
      <c r="AU46" s="24"/>
      <c r="AV46" s="14"/>
      <c r="AW46" s="12">
        <v>7</v>
      </c>
      <c r="AX46" s="10"/>
      <c r="AY46" s="10"/>
      <c r="AZ46" s="12">
        <v>7</v>
      </c>
      <c r="BA46" s="10"/>
      <c r="BB46" s="10"/>
      <c r="BC46" s="12">
        <v>7</v>
      </c>
      <c r="BD46" s="10"/>
      <c r="BE46" s="10"/>
      <c r="BF46" s="12">
        <v>7</v>
      </c>
      <c r="BG46" s="10"/>
      <c r="BH46" s="10"/>
      <c r="BI46" s="12">
        <v>8</v>
      </c>
      <c r="BJ46" s="10"/>
      <c r="BK46" s="10"/>
      <c r="BL46" s="95">
        <f>AR46/V46</f>
        <v>0.625</v>
      </c>
      <c r="BM46" s="15">
        <f>(S46+U46+AR46)/(R46+T46+V46)</f>
        <v>0.7857142857142857</v>
      </c>
      <c r="BN46" s="16">
        <f>(S46+U46+AR46+Y46+AA46)/(R46+T46+V46+X46+Z46)</f>
        <v>0.33333333333333331</v>
      </c>
    </row>
    <row r="47" spans="1:70" ht="93.75" customHeight="1">
      <c r="A47" s="17">
        <f t="shared" ref="A47:J47" si="146">+A46</f>
        <v>1</v>
      </c>
      <c r="B47" s="17" t="str">
        <f t="shared" si="146"/>
        <v>Hacer un nuevo contrato social con igualdad de oportunidades para la inclusión social, productiva
y política</v>
      </c>
      <c r="C47" s="17">
        <f t="shared" si="146"/>
        <v>4</v>
      </c>
      <c r="D47" s="17" t="str">
        <f t="shared" si="146"/>
        <v xml:space="preserve">Reactivación y adaptación económica a través de esquemas de productividad sostenible </v>
      </c>
      <c r="E47" s="17">
        <f t="shared" si="146"/>
        <v>24</v>
      </c>
      <c r="F47" s="17" t="str">
        <f t="shared" si="146"/>
        <v>Bogotá región emprendedora e innovadora</v>
      </c>
      <c r="G47" s="17">
        <f t="shared" si="146"/>
        <v>165</v>
      </c>
      <c r="H47" s="17" t="str">
        <f t="shared" si="146"/>
        <v>Desarrollar diez (10) actividades de impacto artístico, cultural y patrimonial en Bogotá y la Región</v>
      </c>
      <c r="I47" s="17">
        <f t="shared" si="146"/>
        <v>179</v>
      </c>
      <c r="J47" s="17" t="str">
        <f t="shared" si="146"/>
        <v>Número de actividades de impacto desarrolladas</v>
      </c>
      <c r="K47" s="30">
        <f t="shared" ref="K47:T47" si="147">+K46</f>
        <v>7887</v>
      </c>
      <c r="L47" s="53">
        <f t="shared" si="147"/>
        <v>2020110010216</v>
      </c>
      <c r="M47" s="30" t="str">
        <f t="shared" si="147"/>
        <v>Implementación de una estrategia de arte en espacio público en Bogotá</v>
      </c>
      <c r="N47" s="30">
        <f t="shared" si="147"/>
        <v>2</v>
      </c>
      <c r="O47" s="30" t="str">
        <f t="shared" si="147"/>
        <v>Desarrollar diez (10) actividades de impacto artístico, cultural y patrimonial en Bogotá y la Región</v>
      </c>
      <c r="P47" s="30" t="str">
        <f t="shared" si="147"/>
        <v>CRECIENTE</v>
      </c>
      <c r="Q47" s="56">
        <f t="shared" si="147"/>
        <v>10</v>
      </c>
      <c r="R47" s="56">
        <f t="shared" si="147"/>
        <v>1</v>
      </c>
      <c r="S47" s="56">
        <f t="shared" si="147"/>
        <v>1</v>
      </c>
      <c r="T47" s="56">
        <f t="shared" si="147"/>
        <v>5</v>
      </c>
      <c r="U47" s="56">
        <v>5</v>
      </c>
      <c r="V47" s="56">
        <v>8</v>
      </c>
      <c r="W47" s="56"/>
      <c r="X47" s="56">
        <f>+X46</f>
        <v>9</v>
      </c>
      <c r="Y47" s="56"/>
      <c r="Z47" s="56">
        <f>+Z46</f>
        <v>10</v>
      </c>
      <c r="AA47" s="56"/>
      <c r="AB47" s="73">
        <f t="shared" ref="AB47:AC47" si="148">+AB46</f>
        <v>5</v>
      </c>
      <c r="AC47" s="73">
        <f t="shared" si="148"/>
        <v>5</v>
      </c>
      <c r="AD47" s="92">
        <f>AD46</f>
        <v>1</v>
      </c>
      <c r="AE47" s="73">
        <f t="shared" ref="AE47:AF47" si="149">+AE46</f>
        <v>5</v>
      </c>
      <c r="AF47" s="73">
        <f t="shared" si="149"/>
        <v>5</v>
      </c>
      <c r="AG47" s="92">
        <f>+AG46</f>
        <v>1</v>
      </c>
      <c r="AH47" s="73">
        <f t="shared" ref="AH47:AI47" si="150">+AH46</f>
        <v>5</v>
      </c>
      <c r="AI47" s="73">
        <f t="shared" si="150"/>
        <v>5</v>
      </c>
      <c r="AJ47" s="92">
        <f>+AJ46</f>
        <v>1</v>
      </c>
      <c r="AK47" s="17">
        <f t="shared" ref="AK47:AM47" si="151">+AK46</f>
        <v>5</v>
      </c>
      <c r="AL47" s="17">
        <f t="shared" si="151"/>
        <v>5</v>
      </c>
      <c r="AM47" s="92">
        <f t="shared" si="151"/>
        <v>1</v>
      </c>
      <c r="AN47" s="17">
        <f t="shared" ref="AN47" si="152">+AN46</f>
        <v>5</v>
      </c>
      <c r="AO47" s="17">
        <v>5</v>
      </c>
      <c r="AP47" s="92">
        <f t="shared" si="137"/>
        <v>1</v>
      </c>
      <c r="AQ47" s="17">
        <f t="shared" ref="AQ47" si="153">+AQ46</f>
        <v>5</v>
      </c>
      <c r="AR47" s="85">
        <v>5</v>
      </c>
      <c r="AS47" s="181">
        <f>AR47/AQ47</f>
        <v>1</v>
      </c>
      <c r="AT47" s="18">
        <f t="shared" ref="AT47" si="154">+AT46</f>
        <v>5</v>
      </c>
      <c r="AU47" s="17"/>
      <c r="AV47" s="19"/>
      <c r="AW47" s="18">
        <f t="shared" ref="AW47" si="155">+AW46</f>
        <v>7</v>
      </c>
      <c r="AX47" s="17"/>
      <c r="AY47" s="19"/>
      <c r="AZ47" s="18">
        <f t="shared" ref="AZ47" si="156">+AZ46</f>
        <v>7</v>
      </c>
      <c r="BA47" s="17"/>
      <c r="BB47" s="17"/>
      <c r="BC47" s="18">
        <f t="shared" ref="BC47" si="157">+BC46</f>
        <v>7</v>
      </c>
      <c r="BD47" s="17"/>
      <c r="BE47" s="17"/>
      <c r="BF47" s="18">
        <f t="shared" ref="BF47" si="158">+BF46</f>
        <v>7</v>
      </c>
      <c r="BG47" s="17"/>
      <c r="BH47" s="17"/>
      <c r="BI47" s="18">
        <f t="shared" ref="BI47" si="159">+BI46</f>
        <v>8</v>
      </c>
      <c r="BJ47" s="17"/>
      <c r="BK47" s="17"/>
      <c r="BL47" s="181">
        <f>AR47/V47</f>
        <v>0.625</v>
      </c>
      <c r="BM47" s="182">
        <f>(S47+U47+AR47)/(R47+T47+V47)</f>
        <v>0.7857142857142857</v>
      </c>
      <c r="BN47" s="183">
        <f>(S47+U47+AR47+Y47+AA47)/(R47+T47+V47+X47+Z47)</f>
        <v>0.33333333333333331</v>
      </c>
    </row>
    <row r="48" spans="1:70" ht="65.25" customHeight="1">
      <c r="A48" s="10">
        <v>1</v>
      </c>
      <c r="B48" s="11" t="s">
        <v>173</v>
      </c>
      <c r="C48" s="10">
        <v>4</v>
      </c>
      <c r="D48" s="11" t="s">
        <v>177</v>
      </c>
      <c r="E48" s="10">
        <v>24</v>
      </c>
      <c r="F48" s="11" t="s">
        <v>169</v>
      </c>
      <c r="G48" s="10">
        <v>167</v>
      </c>
      <c r="H48" s="11" t="s">
        <v>122</v>
      </c>
      <c r="I48" s="10">
        <v>181</v>
      </c>
      <c r="J48" s="11" t="s">
        <v>123</v>
      </c>
      <c r="K48" s="20">
        <v>7881</v>
      </c>
      <c r="L48" s="21">
        <v>2020110010059</v>
      </c>
      <c r="M48" s="20" t="s">
        <v>124</v>
      </c>
      <c r="N48" s="20">
        <v>1</v>
      </c>
      <c r="O48" s="36" t="s">
        <v>125</v>
      </c>
      <c r="P48" s="20" t="s">
        <v>67</v>
      </c>
      <c r="Q48" s="22">
        <v>1</v>
      </c>
      <c r="R48" s="22">
        <v>1</v>
      </c>
      <c r="S48" s="22">
        <v>1</v>
      </c>
      <c r="T48" s="22">
        <v>1</v>
      </c>
      <c r="U48" s="22">
        <v>1</v>
      </c>
      <c r="V48" s="22">
        <v>1</v>
      </c>
      <c r="W48" s="22"/>
      <c r="X48" s="22">
        <v>1</v>
      </c>
      <c r="Y48" s="22"/>
      <c r="Z48" s="22">
        <v>1</v>
      </c>
      <c r="AA48" s="22"/>
      <c r="AB48" s="109">
        <v>0.05</v>
      </c>
      <c r="AC48" s="31">
        <v>0.05</v>
      </c>
      <c r="AD48" s="95">
        <f>AC48/AB48</f>
        <v>1</v>
      </c>
      <c r="AE48" s="109">
        <v>0.1</v>
      </c>
      <c r="AF48" s="104">
        <v>0.1</v>
      </c>
      <c r="AG48" s="95">
        <f>AF48/AE48</f>
        <v>1</v>
      </c>
      <c r="AH48" s="109">
        <v>0.2</v>
      </c>
      <c r="AI48" s="31">
        <v>0.2</v>
      </c>
      <c r="AJ48" s="95">
        <f>AI48/AH48</f>
        <v>1</v>
      </c>
      <c r="AK48" s="77">
        <v>0.3</v>
      </c>
      <c r="AL48" s="31">
        <v>0.3</v>
      </c>
      <c r="AM48" s="14">
        <f>AL48/AK48</f>
        <v>1</v>
      </c>
      <c r="AN48" s="77">
        <v>0.4</v>
      </c>
      <c r="AO48" s="24">
        <v>0.4</v>
      </c>
      <c r="AP48" s="95">
        <f>AO48/AN48</f>
        <v>1</v>
      </c>
      <c r="AQ48" s="77">
        <v>0.5</v>
      </c>
      <c r="AR48" s="10">
        <v>0.5</v>
      </c>
      <c r="AS48" s="95">
        <f>AR48/AQ48</f>
        <v>1</v>
      </c>
      <c r="AT48" s="156">
        <v>0.6</v>
      </c>
      <c r="AU48" s="24"/>
      <c r="AV48" s="14"/>
      <c r="AW48" s="77">
        <v>0.7</v>
      </c>
      <c r="AX48" s="24"/>
      <c r="AY48" s="24"/>
      <c r="AZ48" s="77">
        <v>0.8</v>
      </c>
      <c r="BA48" s="24"/>
      <c r="BB48" s="24"/>
      <c r="BC48" s="77">
        <v>0.9</v>
      </c>
      <c r="BD48" s="24"/>
      <c r="BE48" s="24"/>
      <c r="BF48" s="72">
        <v>0.95</v>
      </c>
      <c r="BG48" s="24"/>
      <c r="BH48" s="24"/>
      <c r="BI48" s="72">
        <v>1</v>
      </c>
      <c r="BJ48" s="24"/>
      <c r="BK48" s="24"/>
      <c r="BL48" s="95">
        <f>AR48/V48</f>
        <v>0.5</v>
      </c>
      <c r="BM48" s="162">
        <f>(S48+U48+AR48)/(R48+T48+V48)</f>
        <v>0.83333333333333337</v>
      </c>
      <c r="BN48" s="162">
        <f>(S48+U48+AR48+Y48+AA48)/(R48+T48+V48+X48+Z48)</f>
        <v>0.5</v>
      </c>
    </row>
    <row r="49" spans="1:66" ht="82.5" customHeight="1">
      <c r="A49" s="17">
        <f t="shared" ref="A49:T49" si="160">+A48</f>
        <v>1</v>
      </c>
      <c r="B49" s="17" t="str">
        <f t="shared" si="160"/>
        <v>Hacer un nuevo contrato social con igualdad de oportunidades para la inclusión social, productiva
y política</v>
      </c>
      <c r="C49" s="17">
        <f t="shared" si="160"/>
        <v>4</v>
      </c>
      <c r="D49" s="17" t="str">
        <f t="shared" si="160"/>
        <v xml:space="preserve">Reactivación y adaptación económica a través de esquemas de productividad sostenible </v>
      </c>
      <c r="E49" s="17">
        <f t="shared" si="160"/>
        <v>24</v>
      </c>
      <c r="F49" s="17" t="str">
        <f t="shared" si="160"/>
        <v>Bogotá región emprendedora e innovadora</v>
      </c>
      <c r="G49" s="17">
        <f t="shared" si="160"/>
        <v>167</v>
      </c>
      <c r="H49" s="17" t="str">
        <f t="shared" si="160"/>
        <v>Diseñar e implementar dos (2) estrategias para reconocer, crear, fortalecer, consolidar y/o posicionar Distritos Creativos, así como espacios adecuados para el desarrollo de actividades culturales y creativas.</v>
      </c>
      <c r="I49" s="17">
        <f t="shared" si="160"/>
        <v>181</v>
      </c>
      <c r="J49" s="17" t="str">
        <f t="shared" si="160"/>
        <v>Número de estrategias para reconocer, crear, fortalecer, consolidar y/o posicionar Distritos Creativos diseñadas e implementadas</v>
      </c>
      <c r="K49" s="30">
        <f t="shared" si="160"/>
        <v>7881</v>
      </c>
      <c r="L49" s="53">
        <f t="shared" si="160"/>
        <v>2020110010059</v>
      </c>
      <c r="M49" s="30" t="str">
        <f t="shared" si="160"/>
        <v>Generación de desarrollo social y económico sostenible a través de las actividades culturales y creativas en Bogotá.</v>
      </c>
      <c r="N49" s="30">
        <f t="shared" si="160"/>
        <v>1</v>
      </c>
      <c r="O49" s="30" t="str">
        <f t="shared" si="160"/>
        <v>Diseñar e implementar 1 estrategia para reconocer, crear, fortalecer, consolidar y/o posicionar Distritos Creativos, así como espacios adecuados para el desarrollo de actividades culturales y creativas</v>
      </c>
      <c r="P49" s="30" t="str">
        <f t="shared" si="160"/>
        <v>CONSTANTE</v>
      </c>
      <c r="Q49" s="56">
        <f t="shared" si="160"/>
        <v>1</v>
      </c>
      <c r="R49" s="56">
        <f t="shared" si="160"/>
        <v>1</v>
      </c>
      <c r="S49" s="56">
        <f t="shared" si="160"/>
        <v>1</v>
      </c>
      <c r="T49" s="56">
        <f t="shared" si="160"/>
        <v>1</v>
      </c>
      <c r="U49" s="56">
        <v>1</v>
      </c>
      <c r="V49" s="56">
        <f>+V48</f>
        <v>1</v>
      </c>
      <c r="W49" s="56"/>
      <c r="X49" s="56">
        <f>+X48</f>
        <v>1</v>
      </c>
      <c r="Y49" s="56"/>
      <c r="Z49" s="56">
        <f>+Z48</f>
        <v>1</v>
      </c>
      <c r="AA49" s="56"/>
      <c r="AB49" s="73">
        <f t="shared" ref="AB49" si="161">+AB48</f>
        <v>0.05</v>
      </c>
      <c r="AC49" s="73">
        <f>+AC48</f>
        <v>0.05</v>
      </c>
      <c r="AD49" s="92">
        <f>+AD48</f>
        <v>1</v>
      </c>
      <c r="AE49" s="73">
        <f t="shared" ref="AE49:AG49" si="162">+AE48</f>
        <v>0.1</v>
      </c>
      <c r="AF49" s="73">
        <f t="shared" si="162"/>
        <v>0.1</v>
      </c>
      <c r="AG49" s="92">
        <f t="shared" si="162"/>
        <v>1</v>
      </c>
      <c r="AH49" s="73">
        <f t="shared" ref="AH49:AJ49" si="163">+AH48</f>
        <v>0.2</v>
      </c>
      <c r="AI49" s="73">
        <f t="shared" si="163"/>
        <v>0.2</v>
      </c>
      <c r="AJ49" s="92">
        <f t="shared" si="163"/>
        <v>1</v>
      </c>
      <c r="AK49" s="34">
        <f t="shared" ref="AK49" si="164">+AK48</f>
        <v>0.3</v>
      </c>
      <c r="AL49" s="73">
        <f>AL48</f>
        <v>0.3</v>
      </c>
      <c r="AM49" s="92">
        <f>AM48</f>
        <v>1</v>
      </c>
      <c r="AN49" s="34">
        <f t="shared" ref="AN49" si="165">+AN48</f>
        <v>0.4</v>
      </c>
      <c r="AO49" s="34">
        <f>+AO48</f>
        <v>0.4</v>
      </c>
      <c r="AP49" s="92">
        <f>+AP48</f>
        <v>1</v>
      </c>
      <c r="AQ49" s="34">
        <f t="shared" ref="AQ49" si="166">+AQ48</f>
        <v>0.5</v>
      </c>
      <c r="AR49" s="17">
        <f>+AR48</f>
        <v>0.5</v>
      </c>
      <c r="AS49" s="92">
        <f>+AS48</f>
        <v>1</v>
      </c>
      <c r="AT49" s="154">
        <f t="shared" ref="AT49" si="167">+AT48</f>
        <v>0.6</v>
      </c>
      <c r="AU49" s="17"/>
      <c r="AV49" s="19"/>
      <c r="AW49" s="34">
        <f t="shared" ref="AW49" si="168">+AW48</f>
        <v>0.7</v>
      </c>
      <c r="AX49" s="17"/>
      <c r="AY49" s="19"/>
      <c r="AZ49" s="34">
        <f t="shared" ref="AZ49" si="169">+AZ48</f>
        <v>0.8</v>
      </c>
      <c r="BA49" s="17"/>
      <c r="BB49" s="17"/>
      <c r="BC49" s="34">
        <f t="shared" ref="BC49" si="170">+BC48</f>
        <v>0.9</v>
      </c>
      <c r="BD49" s="17"/>
      <c r="BE49" s="17"/>
      <c r="BF49" s="17">
        <f t="shared" ref="BF49" si="171">+BF48</f>
        <v>0.95</v>
      </c>
      <c r="BG49" s="17"/>
      <c r="BH49" s="17"/>
      <c r="BI49" s="17">
        <f t="shared" ref="BI49" si="172">+BI48</f>
        <v>1</v>
      </c>
      <c r="BJ49" s="17"/>
      <c r="BK49" s="17"/>
      <c r="BL49" s="92">
        <f>+BL48</f>
        <v>0.5</v>
      </c>
      <c r="BM49" s="19">
        <f>+BM48</f>
        <v>0.83333333333333337</v>
      </c>
      <c r="BN49" s="19">
        <f>+BN48</f>
        <v>0.5</v>
      </c>
    </row>
    <row r="50" spans="1:66" ht="68.25" customHeight="1">
      <c r="A50" s="10">
        <v>1</v>
      </c>
      <c r="B50" s="11" t="s">
        <v>173</v>
      </c>
      <c r="C50" s="10">
        <v>4</v>
      </c>
      <c r="D50" s="11" t="s">
        <v>177</v>
      </c>
      <c r="E50" s="10">
        <v>24</v>
      </c>
      <c r="F50" s="11" t="s">
        <v>169</v>
      </c>
      <c r="G50" s="10">
        <v>168</v>
      </c>
      <c r="H50" s="11" t="s">
        <v>126</v>
      </c>
      <c r="I50" s="10">
        <v>182</v>
      </c>
      <c r="J50" s="11" t="s">
        <v>127</v>
      </c>
      <c r="K50" s="20">
        <v>7881</v>
      </c>
      <c r="L50" s="21">
        <v>2020110010059</v>
      </c>
      <c r="M50" s="20" t="s">
        <v>124</v>
      </c>
      <c r="N50" s="20">
        <v>2</v>
      </c>
      <c r="O50" s="36" t="s">
        <v>128</v>
      </c>
      <c r="P50" s="20" t="s">
        <v>67</v>
      </c>
      <c r="Q50" s="22">
        <v>1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/>
      <c r="X50" s="22">
        <v>1</v>
      </c>
      <c r="Y50" s="22"/>
      <c r="Z50" s="22">
        <v>1</v>
      </c>
      <c r="AA50" s="22"/>
      <c r="AB50" s="109">
        <v>0.05</v>
      </c>
      <c r="AC50" s="31">
        <v>0.5</v>
      </c>
      <c r="AD50" s="95">
        <f>AC50/AB50</f>
        <v>10</v>
      </c>
      <c r="AE50" s="109">
        <v>0.1</v>
      </c>
      <c r="AF50" s="104">
        <v>0.1</v>
      </c>
      <c r="AG50" s="95">
        <f>AF50/AE50</f>
        <v>1</v>
      </c>
      <c r="AH50" s="109">
        <v>0.2</v>
      </c>
      <c r="AI50" s="31">
        <v>0.2</v>
      </c>
      <c r="AJ50" s="95">
        <f>AI50/AH50</f>
        <v>1</v>
      </c>
      <c r="AK50" s="77">
        <v>0.3</v>
      </c>
      <c r="AL50" s="31">
        <v>0.3</v>
      </c>
      <c r="AM50" s="14">
        <f>AL50/AK50</f>
        <v>1</v>
      </c>
      <c r="AN50" s="77">
        <v>0.4</v>
      </c>
      <c r="AO50" s="24">
        <v>0.4</v>
      </c>
      <c r="AP50" s="95">
        <f>+AP49</f>
        <v>1</v>
      </c>
      <c r="AQ50" s="77">
        <v>0.5</v>
      </c>
      <c r="AR50" s="10">
        <v>0.5</v>
      </c>
      <c r="AS50" s="95">
        <f>AR50/AQ50</f>
        <v>1</v>
      </c>
      <c r="AT50" s="156">
        <v>0.6</v>
      </c>
      <c r="AU50" s="31"/>
      <c r="AV50" s="13"/>
      <c r="AW50" s="77">
        <v>0.7</v>
      </c>
      <c r="AX50" s="10"/>
      <c r="AY50" s="13"/>
      <c r="AZ50" s="77" t="s">
        <v>182</v>
      </c>
      <c r="BA50" s="10"/>
      <c r="BB50" s="10"/>
      <c r="BC50" s="77">
        <v>0.9</v>
      </c>
      <c r="BD50" s="10"/>
      <c r="BE50" s="10"/>
      <c r="BF50" s="72">
        <v>0.95</v>
      </c>
      <c r="BG50" s="10"/>
      <c r="BH50" s="10"/>
      <c r="BI50" s="72">
        <v>1</v>
      </c>
      <c r="BJ50" s="10"/>
      <c r="BK50" s="10"/>
      <c r="BL50" s="95">
        <f>AR50/V50</f>
        <v>0.5</v>
      </c>
      <c r="BM50" s="162">
        <f>(S50+U50+AR50)/(R50+T50+V50)</f>
        <v>0.83333333333333337</v>
      </c>
      <c r="BN50" s="162">
        <f>(S50+U50+AR50+Y50+AA50)/(R50+T50+V50+X50+Z50)</f>
        <v>0.5</v>
      </c>
    </row>
    <row r="51" spans="1:66" ht="84.75" customHeight="1">
      <c r="A51" s="17">
        <f t="shared" ref="A51:T51" si="173">+A50</f>
        <v>1</v>
      </c>
      <c r="B51" s="17" t="str">
        <f t="shared" si="173"/>
        <v>Hacer un nuevo contrato social con igualdad de oportunidades para la inclusión social, productiva
y política</v>
      </c>
      <c r="C51" s="17">
        <f t="shared" si="173"/>
        <v>4</v>
      </c>
      <c r="D51" s="17" t="str">
        <f t="shared" si="173"/>
        <v xml:space="preserve">Reactivación y adaptación económica a través de esquemas de productividad sostenible </v>
      </c>
      <c r="E51" s="17">
        <f t="shared" si="173"/>
        <v>24</v>
      </c>
      <c r="F51" s="17" t="str">
        <f t="shared" si="173"/>
        <v>Bogotá región emprendedora e innovadora</v>
      </c>
      <c r="G51" s="17">
        <f t="shared" si="173"/>
        <v>168</v>
      </c>
      <c r="H51" s="17" t="str">
        <f t="shared" si="173"/>
        <v>Diseñar y promover tres (3) programas para el fortalecimiento de la cadena de valor de la economía cultural y creativa.</v>
      </c>
      <c r="I51" s="17">
        <f t="shared" si="173"/>
        <v>182</v>
      </c>
      <c r="J51" s="17" t="str">
        <f t="shared" si="173"/>
        <v>Número de programas para el fortalecimiento de la cadena de valor diseñadas y promovidas</v>
      </c>
      <c r="K51" s="30">
        <f t="shared" si="173"/>
        <v>7881</v>
      </c>
      <c r="L51" s="53">
        <f t="shared" si="173"/>
        <v>2020110010059</v>
      </c>
      <c r="M51" s="30" t="str">
        <f t="shared" si="173"/>
        <v>Generación de desarrollo social y económico sostenible a través de las actividades culturales y creativas en Bogotá.</v>
      </c>
      <c r="N51" s="30">
        <f t="shared" si="173"/>
        <v>2</v>
      </c>
      <c r="O51" s="30" t="str">
        <f t="shared" si="173"/>
        <v>Diseñar y promover 1 programa para el fortalecimiento de la cadena de valor de la economía cultural y creativa</v>
      </c>
      <c r="P51" s="30" t="str">
        <f t="shared" si="173"/>
        <v>CONSTANTE</v>
      </c>
      <c r="Q51" s="56">
        <f t="shared" si="173"/>
        <v>1</v>
      </c>
      <c r="R51" s="56">
        <f t="shared" si="173"/>
        <v>1</v>
      </c>
      <c r="S51" s="56">
        <f t="shared" si="173"/>
        <v>1</v>
      </c>
      <c r="T51" s="56">
        <f t="shared" si="173"/>
        <v>1</v>
      </c>
      <c r="U51" s="56">
        <v>1</v>
      </c>
      <c r="V51" s="56">
        <f>+V50</f>
        <v>1</v>
      </c>
      <c r="W51" s="56"/>
      <c r="X51" s="56">
        <f>+X50</f>
        <v>1</v>
      </c>
      <c r="Y51" s="56"/>
      <c r="Z51" s="56">
        <v>1</v>
      </c>
      <c r="AA51" s="56"/>
      <c r="AB51" s="73">
        <f t="shared" ref="AB51" si="174">+AB50</f>
        <v>0.05</v>
      </c>
      <c r="AC51" s="73">
        <f>+AC50</f>
        <v>0.5</v>
      </c>
      <c r="AD51" s="92">
        <f t="shared" ref="AD51:AG51" si="175">+AD50</f>
        <v>10</v>
      </c>
      <c r="AE51" s="73">
        <f t="shared" si="175"/>
        <v>0.1</v>
      </c>
      <c r="AF51" s="73">
        <f t="shared" si="175"/>
        <v>0.1</v>
      </c>
      <c r="AG51" s="92">
        <f t="shared" si="175"/>
        <v>1</v>
      </c>
      <c r="AH51" s="73">
        <f t="shared" ref="AH51:AJ51" si="176">+AH50</f>
        <v>0.2</v>
      </c>
      <c r="AI51" s="73">
        <f t="shared" si="176"/>
        <v>0.2</v>
      </c>
      <c r="AJ51" s="73">
        <f t="shared" si="176"/>
        <v>1</v>
      </c>
      <c r="AK51" s="34">
        <f t="shared" ref="AK51" si="177">+AK50</f>
        <v>0.3</v>
      </c>
      <c r="AL51" s="73">
        <f>AL50</f>
        <v>0.3</v>
      </c>
      <c r="AM51" s="119">
        <f>AM50</f>
        <v>1</v>
      </c>
      <c r="AN51" s="34">
        <f t="shared" ref="AN51" si="178">+AN50</f>
        <v>0.4</v>
      </c>
      <c r="AO51" s="34">
        <f>+AO50</f>
        <v>0.4</v>
      </c>
      <c r="AP51" s="92">
        <f>+AP50</f>
        <v>1</v>
      </c>
      <c r="AQ51" s="34">
        <f t="shared" ref="AQ51" si="179">+AQ50</f>
        <v>0.5</v>
      </c>
      <c r="AR51" s="17">
        <f>+AR50</f>
        <v>0.5</v>
      </c>
      <c r="AS51" s="92">
        <f>+AS50</f>
        <v>1</v>
      </c>
      <c r="AT51" s="154">
        <f t="shared" ref="AT51" si="180">+AT50</f>
        <v>0.6</v>
      </c>
      <c r="AU51" s="17"/>
      <c r="AV51" s="19"/>
      <c r="AW51" s="34">
        <f t="shared" ref="AW51" si="181">+AW50</f>
        <v>0.7</v>
      </c>
      <c r="AX51" s="17"/>
      <c r="AY51" s="19"/>
      <c r="AZ51" s="34" t="str">
        <f t="shared" ref="AZ51" si="182">+AZ50</f>
        <v>0.80</v>
      </c>
      <c r="BA51" s="17"/>
      <c r="BB51" s="17"/>
      <c r="BC51" s="34">
        <f t="shared" ref="BC51" si="183">+BC50</f>
        <v>0.9</v>
      </c>
      <c r="BD51" s="17"/>
      <c r="BE51" s="17"/>
      <c r="BF51" s="17">
        <f t="shared" ref="BF51" si="184">+BF50</f>
        <v>0.95</v>
      </c>
      <c r="BG51" s="17"/>
      <c r="BH51" s="17"/>
      <c r="BI51" s="17">
        <f t="shared" ref="BI51" si="185">+BI50</f>
        <v>1</v>
      </c>
      <c r="BJ51" s="17"/>
      <c r="BK51" s="17"/>
      <c r="BL51" s="92">
        <f>+BL50</f>
        <v>0.5</v>
      </c>
      <c r="BM51" s="19">
        <f>+BM50</f>
        <v>0.83333333333333337</v>
      </c>
      <c r="BN51" s="19">
        <f>+BN50</f>
        <v>0.5</v>
      </c>
    </row>
    <row r="52" spans="1:66" ht="66" customHeight="1">
      <c r="A52" s="10">
        <v>1</v>
      </c>
      <c r="B52" s="11" t="s">
        <v>173</v>
      </c>
      <c r="C52" s="10">
        <v>4</v>
      </c>
      <c r="D52" s="11" t="s">
        <v>177</v>
      </c>
      <c r="E52" s="10">
        <v>24</v>
      </c>
      <c r="F52" s="11" t="s">
        <v>169</v>
      </c>
      <c r="G52" s="10">
        <v>174</v>
      </c>
      <c r="H52" s="11" t="s">
        <v>129</v>
      </c>
      <c r="I52" s="10">
        <v>188</v>
      </c>
      <c r="J52" s="11" t="s">
        <v>130</v>
      </c>
      <c r="K52" s="20">
        <v>7887</v>
      </c>
      <c r="L52" s="21">
        <v>2020110010216</v>
      </c>
      <c r="M52" s="20" t="s">
        <v>121</v>
      </c>
      <c r="N52" s="20">
        <v>1</v>
      </c>
      <c r="O52" s="36" t="s">
        <v>131</v>
      </c>
      <c r="P52" s="20" t="s">
        <v>74</v>
      </c>
      <c r="Q52" s="22">
        <v>1</v>
      </c>
      <c r="R52" s="57">
        <v>0.13</v>
      </c>
      <c r="S52" s="57">
        <v>0.13</v>
      </c>
      <c r="T52" s="57">
        <v>0.38</v>
      </c>
      <c r="U52" s="57">
        <v>0.38</v>
      </c>
      <c r="V52" s="57">
        <v>0.63</v>
      </c>
      <c r="W52" s="57"/>
      <c r="X52" s="57">
        <v>0.88</v>
      </c>
      <c r="Y52" s="57"/>
      <c r="Z52" s="57">
        <v>1</v>
      </c>
      <c r="AA52" s="57"/>
      <c r="AB52" s="57">
        <v>0.38</v>
      </c>
      <c r="AC52" s="31">
        <v>0.38</v>
      </c>
      <c r="AD52" s="95">
        <f>AC52/AB52</f>
        <v>1</v>
      </c>
      <c r="AE52" s="57">
        <v>0.4</v>
      </c>
      <c r="AF52" s="104">
        <v>0.4</v>
      </c>
      <c r="AG52" s="95">
        <f>AF52/AE52</f>
        <v>1</v>
      </c>
      <c r="AH52" s="57">
        <v>0.43</v>
      </c>
      <c r="AI52" s="31">
        <v>0.43</v>
      </c>
      <c r="AJ52" s="95">
        <f>AI52/AH52</f>
        <v>1</v>
      </c>
      <c r="AK52" s="24">
        <v>0.47</v>
      </c>
      <c r="AL52" s="31">
        <v>0.47</v>
      </c>
      <c r="AM52" s="138">
        <f>AL52/AK52</f>
        <v>1</v>
      </c>
      <c r="AN52" s="24">
        <v>0.49</v>
      </c>
      <c r="AO52" s="10">
        <v>0.49</v>
      </c>
      <c r="AP52" s="95">
        <f>AO52/AN52</f>
        <v>1</v>
      </c>
      <c r="AQ52" s="10">
        <v>0.52</v>
      </c>
      <c r="AR52" s="10">
        <v>0.52</v>
      </c>
      <c r="AS52" s="95">
        <f>AR52/AQ52</f>
        <v>1</v>
      </c>
      <c r="AT52" s="31">
        <v>0.55000000000000004</v>
      </c>
      <c r="AU52" s="24"/>
      <c r="AV52" s="14"/>
      <c r="AW52" s="24">
        <v>0.56999999999999995</v>
      </c>
      <c r="AX52" s="10"/>
      <c r="AY52" s="10"/>
      <c r="AZ52" s="10">
        <v>0.59</v>
      </c>
      <c r="BA52" s="10"/>
      <c r="BB52" s="10"/>
      <c r="BC52" s="24">
        <v>0.6</v>
      </c>
      <c r="BD52" s="10"/>
      <c r="BE52" s="10"/>
      <c r="BF52" s="10">
        <v>0.62</v>
      </c>
      <c r="BG52" s="10"/>
      <c r="BH52" s="10"/>
      <c r="BI52" s="10">
        <v>0.63</v>
      </c>
      <c r="BJ52" s="10"/>
      <c r="BK52" s="10"/>
      <c r="BL52" s="95">
        <f>AR52/V52</f>
        <v>0.82539682539682546</v>
      </c>
      <c r="BM52" s="15">
        <f>(S52+U52+AR52)/(R52+T52+V52)</f>
        <v>0.90350877192982448</v>
      </c>
      <c r="BN52" s="16">
        <f>(S52+U52+AR52+Y52+AA52)/(R52+T52+V52+X52+Z52)</f>
        <v>0.34105960264900664</v>
      </c>
    </row>
    <row r="53" spans="1:66" ht="87" customHeight="1">
      <c r="A53" s="17">
        <f t="shared" ref="A53:T53" si="186">+A52</f>
        <v>1</v>
      </c>
      <c r="B53" s="17" t="str">
        <f t="shared" si="186"/>
        <v>Hacer un nuevo contrato social con igualdad de oportunidades para la inclusión social, productiva
y política</v>
      </c>
      <c r="C53" s="17">
        <f t="shared" si="186"/>
        <v>4</v>
      </c>
      <c r="D53" s="17" t="str">
        <f t="shared" si="186"/>
        <v xml:space="preserve">Reactivación y adaptación económica a través de esquemas de productividad sostenible </v>
      </c>
      <c r="E53" s="17">
        <f t="shared" si="186"/>
        <v>24</v>
      </c>
      <c r="F53" s="17" t="str">
        <f t="shared" si="186"/>
        <v>Bogotá región emprendedora e innovadora</v>
      </c>
      <c r="G53" s="17">
        <f t="shared" si="186"/>
        <v>174</v>
      </c>
      <c r="H53" s="17" t="str">
        <f t="shared" si="186"/>
        <v>Implementar una (1) estrategia que permita atender a los artistas del espacio público, que propicie el goce efectivo de los derechos culturales de la ciudadanía</v>
      </c>
      <c r="I53" s="17">
        <f t="shared" si="186"/>
        <v>188</v>
      </c>
      <c r="J53" s="17" t="str">
        <f t="shared" si="186"/>
        <v>Número de estrategias para la atención de artistas del espacio público implementadas</v>
      </c>
      <c r="K53" s="30">
        <f t="shared" si="186"/>
        <v>7887</v>
      </c>
      <c r="L53" s="53">
        <f t="shared" si="186"/>
        <v>2020110010216</v>
      </c>
      <c r="M53" s="30" t="str">
        <f t="shared" si="186"/>
        <v>Implementación de una estrategia de arte en espacio público en Bogotá</v>
      </c>
      <c r="N53" s="30">
        <f t="shared" si="186"/>
        <v>1</v>
      </c>
      <c r="O53" s="30" t="str">
        <f t="shared" si="186"/>
        <v>Implementar 1 estrategia que permita atender a los artistas del espacio público, que propicie el goce efectivo de los derechos culturales de la ciudadanía.</v>
      </c>
      <c r="P53" s="30" t="str">
        <f t="shared" si="186"/>
        <v>CRECIENTE</v>
      </c>
      <c r="Q53" s="56">
        <f t="shared" si="186"/>
        <v>1</v>
      </c>
      <c r="R53" s="58">
        <f t="shared" si="186"/>
        <v>0.13</v>
      </c>
      <c r="S53" s="58">
        <f t="shared" si="186"/>
        <v>0.13</v>
      </c>
      <c r="T53" s="58">
        <f t="shared" si="186"/>
        <v>0.38</v>
      </c>
      <c r="U53" s="58">
        <v>0.38</v>
      </c>
      <c r="V53" s="58">
        <f>+V52</f>
        <v>0.63</v>
      </c>
      <c r="W53" s="58"/>
      <c r="X53" s="58">
        <f>+X52</f>
        <v>0.88</v>
      </c>
      <c r="Y53" s="58"/>
      <c r="Z53" s="58">
        <f>+Z52</f>
        <v>1</v>
      </c>
      <c r="AA53" s="58"/>
      <c r="AB53" s="73">
        <f t="shared" ref="AB53" si="187">+AB52</f>
        <v>0.38</v>
      </c>
      <c r="AC53" s="73">
        <v>0.38</v>
      </c>
      <c r="AD53" s="92">
        <f>AC53/AB53</f>
        <v>1</v>
      </c>
      <c r="AE53" s="73">
        <f t="shared" ref="AE53" si="188">+AE52</f>
        <v>0.4</v>
      </c>
      <c r="AF53" s="105">
        <v>0.4</v>
      </c>
      <c r="AG53" s="92">
        <f>AF53/AE53</f>
        <v>1</v>
      </c>
      <c r="AH53" s="73">
        <f t="shared" ref="AH53:AJ53" si="189">+AH52</f>
        <v>0.43</v>
      </c>
      <c r="AI53" s="73">
        <f t="shared" si="189"/>
        <v>0.43</v>
      </c>
      <c r="AJ53" s="92">
        <f t="shared" si="189"/>
        <v>1</v>
      </c>
      <c r="AK53" s="34">
        <f t="shared" ref="AK53:AM53" si="190">+AK52</f>
        <v>0.47</v>
      </c>
      <c r="AL53" s="34">
        <f t="shared" si="190"/>
        <v>0.47</v>
      </c>
      <c r="AM53" s="92">
        <f t="shared" si="190"/>
        <v>1</v>
      </c>
      <c r="AN53" s="34">
        <f t="shared" ref="AN53" si="191">+AN52</f>
        <v>0.49</v>
      </c>
      <c r="AO53" s="17">
        <v>0.49</v>
      </c>
      <c r="AP53" s="92">
        <f>AO53/AN53</f>
        <v>1</v>
      </c>
      <c r="AQ53" s="17">
        <f t="shared" ref="AQ53" si="192">+AQ52</f>
        <v>0.52</v>
      </c>
      <c r="AR53" s="85">
        <v>0.52</v>
      </c>
      <c r="AS53" s="181">
        <f>AR53/AQ53</f>
        <v>1</v>
      </c>
      <c r="AT53" s="73">
        <f t="shared" ref="AT53" si="193">+AT52</f>
        <v>0.55000000000000004</v>
      </c>
      <c r="AU53" s="17"/>
      <c r="AV53" s="19"/>
      <c r="AW53" s="34">
        <f t="shared" ref="AW53" si="194">+AW52</f>
        <v>0.56999999999999995</v>
      </c>
      <c r="AX53" s="17"/>
      <c r="AY53" s="19"/>
      <c r="AZ53" s="17">
        <f t="shared" ref="AZ53" si="195">+AZ52</f>
        <v>0.59</v>
      </c>
      <c r="BA53" s="17"/>
      <c r="BB53" s="17"/>
      <c r="BC53" s="34">
        <f t="shared" ref="BC53" si="196">+BC52</f>
        <v>0.6</v>
      </c>
      <c r="BD53" s="17"/>
      <c r="BE53" s="17"/>
      <c r="BF53" s="17">
        <f t="shared" ref="BF53" si="197">+BF52</f>
        <v>0.62</v>
      </c>
      <c r="BG53" s="17"/>
      <c r="BH53" s="17"/>
      <c r="BI53" s="17">
        <f t="shared" ref="BI53" si="198">+BI52</f>
        <v>0.63</v>
      </c>
      <c r="BJ53" s="17"/>
      <c r="BK53" s="17"/>
      <c r="BL53" s="181">
        <f>AR53/V53</f>
        <v>0.82539682539682546</v>
      </c>
      <c r="BM53" s="182">
        <f>(S53+U53+AR53)/(R53+T53+V53)</f>
        <v>0.90350877192982448</v>
      </c>
      <c r="BN53" s="183">
        <f>(S53+U53+AR53+Y53+AA53)/(R53+T53+V53+X53+Z53)</f>
        <v>0.34105960264900664</v>
      </c>
    </row>
    <row r="54" spans="1:66" ht="64.5" customHeight="1">
      <c r="A54" s="10">
        <v>1</v>
      </c>
      <c r="B54" s="11" t="s">
        <v>173</v>
      </c>
      <c r="C54" s="10">
        <v>4</v>
      </c>
      <c r="D54" s="11" t="s">
        <v>177</v>
      </c>
      <c r="E54" s="10">
        <v>24</v>
      </c>
      <c r="F54" s="11" t="s">
        <v>169</v>
      </c>
      <c r="G54" s="10">
        <v>175</v>
      </c>
      <c r="H54" s="11" t="s">
        <v>132</v>
      </c>
      <c r="I54" s="10">
        <v>189</v>
      </c>
      <c r="J54" s="11" t="s">
        <v>133</v>
      </c>
      <c r="K54" s="20">
        <v>7881</v>
      </c>
      <c r="L54" s="21">
        <v>2020110010059</v>
      </c>
      <c r="M54" s="20" t="s">
        <v>124</v>
      </c>
      <c r="N54" s="20">
        <v>3</v>
      </c>
      <c r="O54" s="36" t="s">
        <v>134</v>
      </c>
      <c r="P54" s="20" t="s">
        <v>67</v>
      </c>
      <c r="Q54" s="22">
        <v>1</v>
      </c>
      <c r="R54" s="22">
        <v>1</v>
      </c>
      <c r="S54" s="22">
        <v>1</v>
      </c>
      <c r="T54" s="22">
        <v>1</v>
      </c>
      <c r="U54" s="22">
        <v>1</v>
      </c>
      <c r="V54" s="22">
        <v>1</v>
      </c>
      <c r="W54" s="22"/>
      <c r="X54" s="22">
        <v>1</v>
      </c>
      <c r="Y54" s="22"/>
      <c r="Z54" s="22">
        <v>1</v>
      </c>
      <c r="AA54" s="22"/>
      <c r="AB54" s="109">
        <v>0.05</v>
      </c>
      <c r="AC54" s="31">
        <v>0.5</v>
      </c>
      <c r="AD54" s="95">
        <f>AC54/AB54</f>
        <v>10</v>
      </c>
      <c r="AE54" s="109">
        <v>0.1</v>
      </c>
      <c r="AF54" s="104">
        <v>0.1</v>
      </c>
      <c r="AG54" s="95">
        <f>AF54/AE54</f>
        <v>1</v>
      </c>
      <c r="AH54" s="109">
        <v>0.2</v>
      </c>
      <c r="AI54" s="31">
        <v>0.2</v>
      </c>
      <c r="AJ54" s="95">
        <f>AI54/AH54</f>
        <v>1</v>
      </c>
      <c r="AK54" s="77">
        <v>0.3</v>
      </c>
      <c r="AL54" s="31">
        <v>0.3</v>
      </c>
      <c r="AM54" s="14">
        <f>AL54/AK54</f>
        <v>1</v>
      </c>
      <c r="AN54" s="77">
        <v>0.4</v>
      </c>
      <c r="AO54" s="24">
        <v>0.4</v>
      </c>
      <c r="AP54" s="95">
        <f>+AP51</f>
        <v>1</v>
      </c>
      <c r="AQ54" s="77">
        <v>0.5</v>
      </c>
      <c r="AR54" s="10">
        <v>0.5</v>
      </c>
      <c r="AS54" s="95">
        <f>AR54/AQ54</f>
        <v>1</v>
      </c>
      <c r="AT54" s="156">
        <v>0.6</v>
      </c>
      <c r="AU54" s="24"/>
      <c r="AV54" s="14"/>
      <c r="AW54" s="77">
        <v>0.7</v>
      </c>
      <c r="AX54" s="24"/>
      <c r="AY54" s="14"/>
      <c r="AZ54" s="77">
        <v>0.8</v>
      </c>
      <c r="BA54" s="24"/>
      <c r="BB54" s="14"/>
      <c r="BC54" s="77">
        <v>0.9</v>
      </c>
      <c r="BD54" s="24"/>
      <c r="BE54" s="14"/>
      <c r="BF54" s="72">
        <v>0.95</v>
      </c>
      <c r="BG54" s="24"/>
      <c r="BH54" s="14"/>
      <c r="BI54" s="72">
        <v>1</v>
      </c>
      <c r="BJ54" s="24"/>
      <c r="BK54" s="14"/>
      <c r="BL54" s="95">
        <f>AR54/V54</f>
        <v>0.5</v>
      </c>
      <c r="BM54" s="162">
        <f>(S54+U54+AR54)/(R54+T54+V54)</f>
        <v>0.83333333333333337</v>
      </c>
      <c r="BN54" s="162">
        <f>(S54+U54+AR54+Y54+AA54)/(R54+T54+V54+X54+Z54)</f>
        <v>0.5</v>
      </c>
    </row>
    <row r="55" spans="1:66" ht="66.75" customHeight="1">
      <c r="A55" s="17">
        <f t="shared" ref="A55:T55" si="199">+A54</f>
        <v>1</v>
      </c>
      <c r="B55" s="17" t="str">
        <f t="shared" si="199"/>
        <v>Hacer un nuevo contrato social con igualdad de oportunidades para la inclusión social, productiva
y política</v>
      </c>
      <c r="C55" s="17">
        <f t="shared" si="199"/>
        <v>4</v>
      </c>
      <c r="D55" s="17" t="str">
        <f t="shared" si="199"/>
        <v xml:space="preserve">Reactivación y adaptación económica a través de esquemas de productividad sostenible </v>
      </c>
      <c r="E55" s="17">
        <f t="shared" si="199"/>
        <v>24</v>
      </c>
      <c r="F55" s="17" t="str">
        <f t="shared" si="199"/>
        <v>Bogotá región emprendedora e innovadora</v>
      </c>
      <c r="G55" s="17">
        <f t="shared" si="199"/>
        <v>175</v>
      </c>
      <c r="H55" s="17" t="str">
        <f t="shared" si="199"/>
        <v>Implementar y fortalecer una (1) estrategia de economía cultural y creativa para orientar la toma de decisiones que permita mitigar y reactivar el sector cultura</v>
      </c>
      <c r="I55" s="17">
        <f t="shared" si="199"/>
        <v>189</v>
      </c>
      <c r="J55" s="17" t="str">
        <f t="shared" si="199"/>
        <v>Número de estrategias de economía cultural y creativa implemantadas y promovidas</v>
      </c>
      <c r="K55" s="30">
        <f t="shared" si="199"/>
        <v>7881</v>
      </c>
      <c r="L55" s="53">
        <f t="shared" si="199"/>
        <v>2020110010059</v>
      </c>
      <c r="M55" s="30" t="str">
        <f t="shared" si="199"/>
        <v>Generación de desarrollo social y económico sostenible a través de las actividades culturales y creativas en Bogotá.</v>
      </c>
      <c r="N55" s="30">
        <f t="shared" si="199"/>
        <v>3</v>
      </c>
      <c r="O55" s="30" t="str">
        <f t="shared" si="199"/>
        <v>Implementar y fortalecer 1 estrategia de economía cultural y creativa para orientar la toma de decisiones que permita mitigar y reactivar el sector cultura</v>
      </c>
      <c r="P55" s="30" t="str">
        <f t="shared" si="199"/>
        <v>CONSTANTE</v>
      </c>
      <c r="Q55" s="56">
        <f t="shared" si="199"/>
        <v>1</v>
      </c>
      <c r="R55" s="56">
        <f t="shared" si="199"/>
        <v>1</v>
      </c>
      <c r="S55" s="56">
        <f t="shared" si="199"/>
        <v>1</v>
      </c>
      <c r="T55" s="56">
        <f t="shared" si="199"/>
        <v>1</v>
      </c>
      <c r="U55" s="56">
        <v>1</v>
      </c>
      <c r="V55" s="56">
        <f>+V54</f>
        <v>1</v>
      </c>
      <c r="W55" s="56"/>
      <c r="X55" s="56">
        <f>+X54</f>
        <v>1</v>
      </c>
      <c r="Y55" s="56"/>
      <c r="Z55" s="56">
        <f>+Z54</f>
        <v>1</v>
      </c>
      <c r="AA55" s="56"/>
      <c r="AB55" s="73">
        <f t="shared" ref="AB55" si="200">+AB54</f>
        <v>0.05</v>
      </c>
      <c r="AC55" s="73">
        <f>+AC54</f>
        <v>0.5</v>
      </c>
      <c r="AD55" s="73">
        <f>+AD54</f>
        <v>10</v>
      </c>
      <c r="AE55" s="73">
        <f t="shared" ref="AE55:AG55" si="201">+AE54</f>
        <v>0.1</v>
      </c>
      <c r="AF55" s="73">
        <f t="shared" si="201"/>
        <v>0.1</v>
      </c>
      <c r="AG55" s="92">
        <f t="shared" si="201"/>
        <v>1</v>
      </c>
      <c r="AH55" s="73">
        <f t="shared" ref="AH55:AJ55" si="202">+AH54</f>
        <v>0.2</v>
      </c>
      <c r="AI55" s="73">
        <f t="shared" si="202"/>
        <v>0.2</v>
      </c>
      <c r="AJ55" s="92">
        <f t="shared" si="202"/>
        <v>1</v>
      </c>
      <c r="AK55" s="34">
        <f t="shared" ref="AK55:AM55" si="203">+AK54</f>
        <v>0.3</v>
      </c>
      <c r="AL55" s="34">
        <f t="shared" si="203"/>
        <v>0.3</v>
      </c>
      <c r="AM55" s="92">
        <f t="shared" si="203"/>
        <v>1</v>
      </c>
      <c r="AN55" s="34">
        <f t="shared" ref="AN55" si="204">+AN54</f>
        <v>0.4</v>
      </c>
      <c r="AO55" s="34">
        <f>+AO54</f>
        <v>0.4</v>
      </c>
      <c r="AP55" s="92">
        <f>+AP54</f>
        <v>1</v>
      </c>
      <c r="AQ55" s="34">
        <f t="shared" ref="AQ55" si="205">+AQ54</f>
        <v>0.5</v>
      </c>
      <c r="AR55" s="17">
        <f>+AR54</f>
        <v>0.5</v>
      </c>
      <c r="AS55" s="92">
        <f>AS54</f>
        <v>1</v>
      </c>
      <c r="AT55" s="154">
        <f t="shared" ref="AT55" si="206">+AT54</f>
        <v>0.6</v>
      </c>
      <c r="AU55" s="17"/>
      <c r="AV55" s="17"/>
      <c r="AW55" s="34">
        <f t="shared" ref="AW55" si="207">+AW54</f>
        <v>0.7</v>
      </c>
      <c r="AX55" s="17"/>
      <c r="AY55" s="17"/>
      <c r="AZ55" s="34">
        <f t="shared" ref="AZ55" si="208">+AZ54</f>
        <v>0.8</v>
      </c>
      <c r="BA55" s="17"/>
      <c r="BB55" s="17"/>
      <c r="BC55" s="34">
        <f t="shared" ref="BC55" si="209">+BC54</f>
        <v>0.9</v>
      </c>
      <c r="BD55" s="17"/>
      <c r="BE55" s="17"/>
      <c r="BF55" s="17">
        <f t="shared" ref="BF55" si="210">+BF54</f>
        <v>0.95</v>
      </c>
      <c r="BG55" s="17"/>
      <c r="BH55" s="17"/>
      <c r="BI55" s="17">
        <f t="shared" ref="BI55" si="211">+BI54</f>
        <v>1</v>
      </c>
      <c r="BJ55" s="17"/>
      <c r="BK55" s="17"/>
      <c r="BL55" s="92">
        <f>+BL54</f>
        <v>0.5</v>
      </c>
      <c r="BM55" s="19">
        <f>+BM54</f>
        <v>0.83333333333333337</v>
      </c>
      <c r="BN55" s="19">
        <f>+BN54</f>
        <v>0.5</v>
      </c>
    </row>
    <row r="56" spans="1:66" ht="112.5" customHeight="1">
      <c r="A56" s="10">
        <v>3</v>
      </c>
      <c r="B56" s="11" t="s">
        <v>178</v>
      </c>
      <c r="C56" s="10">
        <v>10</v>
      </c>
      <c r="D56" s="11" t="s">
        <v>179</v>
      </c>
      <c r="E56" s="10">
        <v>45</v>
      </c>
      <c r="F56" s="11" t="s">
        <v>170</v>
      </c>
      <c r="G56" s="10">
        <v>333</v>
      </c>
      <c r="H56" s="11" t="s">
        <v>135</v>
      </c>
      <c r="I56" s="10">
        <v>360</v>
      </c>
      <c r="J56" s="11" t="s">
        <v>136</v>
      </c>
      <c r="K56" s="20">
        <v>7610</v>
      </c>
      <c r="L56" s="21">
        <v>2020110010200</v>
      </c>
      <c r="M56" s="20" t="s">
        <v>137</v>
      </c>
      <c r="N56" s="20">
        <v>1</v>
      </c>
      <c r="O56" s="36" t="s">
        <v>138</v>
      </c>
      <c r="P56" s="20" t="s">
        <v>67</v>
      </c>
      <c r="Q56" s="21">
        <v>10</v>
      </c>
      <c r="R56" s="21">
        <v>5</v>
      </c>
      <c r="S56" s="21">
        <v>5</v>
      </c>
      <c r="T56" s="21">
        <v>10</v>
      </c>
      <c r="U56" s="21">
        <v>10</v>
      </c>
      <c r="V56" s="21">
        <v>10</v>
      </c>
      <c r="W56" s="21"/>
      <c r="X56" s="21">
        <v>10</v>
      </c>
      <c r="Y56" s="21"/>
      <c r="Z56" s="21">
        <v>10</v>
      </c>
      <c r="AA56" s="21"/>
      <c r="AB56" s="109">
        <v>0</v>
      </c>
      <c r="AC56" s="31">
        <v>0</v>
      </c>
      <c r="AD56" s="95" t="e">
        <f>AC56/AB56</f>
        <v>#DIV/0!</v>
      </c>
      <c r="AE56" s="109">
        <v>1.1000000000000001</v>
      </c>
      <c r="AF56" s="104">
        <v>1.1000000000000001</v>
      </c>
      <c r="AG56" s="95">
        <f>AF56/AE56</f>
        <v>1</v>
      </c>
      <c r="AH56" s="109">
        <v>2.6</v>
      </c>
      <c r="AI56" s="31">
        <f>2.6</f>
        <v>2.6</v>
      </c>
      <c r="AJ56" s="95">
        <f>AI56/AH56</f>
        <v>1</v>
      </c>
      <c r="AK56" s="80">
        <v>3.6</v>
      </c>
      <c r="AL56" s="10">
        <v>3.6</v>
      </c>
      <c r="AM56" s="133">
        <f>AL56/AK56</f>
        <v>1</v>
      </c>
      <c r="AN56" s="80">
        <v>4.5</v>
      </c>
      <c r="AO56" s="10">
        <v>4.5</v>
      </c>
      <c r="AP56" s="14">
        <f>AO56/AN56</f>
        <v>1</v>
      </c>
      <c r="AQ56" s="72">
        <v>5.4</v>
      </c>
      <c r="AR56" s="10">
        <v>6</v>
      </c>
      <c r="AS56" s="95">
        <f>AR56/AQ56</f>
        <v>1.1111111111111109</v>
      </c>
      <c r="AT56" s="157">
        <v>6.3</v>
      </c>
      <c r="AU56" s="10"/>
      <c r="AV56" s="14"/>
      <c r="AW56" s="77">
        <v>7.2</v>
      </c>
      <c r="AX56" s="10"/>
      <c r="AY56" s="14"/>
      <c r="AZ56" s="77">
        <v>8.1</v>
      </c>
      <c r="BA56" s="10"/>
      <c r="BB56" s="14"/>
      <c r="BC56" s="77">
        <v>9</v>
      </c>
      <c r="BD56" s="10"/>
      <c r="BE56" s="14"/>
      <c r="BF56" s="77">
        <v>9.9</v>
      </c>
      <c r="BG56" s="10"/>
      <c r="BH56" s="14"/>
      <c r="BI56" s="77">
        <v>10</v>
      </c>
      <c r="BJ56" s="10"/>
      <c r="BK56" s="14"/>
      <c r="BL56" s="95">
        <f>AR56/V56</f>
        <v>0.6</v>
      </c>
      <c r="BM56" s="163">
        <f>(S56+U56+AR56)/(R56+T56+V56)</f>
        <v>0.84</v>
      </c>
      <c r="BN56" s="163">
        <f>(S56+U56+AR56+Y56+AA56)/(R56+T56+V56+X56+Z56)</f>
        <v>0.46666666666666667</v>
      </c>
    </row>
    <row r="57" spans="1:66" ht="81" customHeight="1">
      <c r="A57" s="25">
        <v>3</v>
      </c>
      <c r="B57" s="26" t="s">
        <v>178</v>
      </c>
      <c r="C57" s="25">
        <v>10</v>
      </c>
      <c r="D57" s="26" t="s">
        <v>179</v>
      </c>
      <c r="E57" s="25">
        <v>45</v>
      </c>
      <c r="F57" s="26" t="s">
        <v>170</v>
      </c>
      <c r="G57" s="25">
        <v>333</v>
      </c>
      <c r="H57" s="26" t="s">
        <v>135</v>
      </c>
      <c r="I57" s="25">
        <v>360</v>
      </c>
      <c r="J57" s="26" t="s">
        <v>136</v>
      </c>
      <c r="K57" s="27">
        <v>7610</v>
      </c>
      <c r="L57" s="59">
        <v>2020110010200</v>
      </c>
      <c r="M57" s="27" t="s">
        <v>137</v>
      </c>
      <c r="N57" s="27">
        <v>2</v>
      </c>
      <c r="O57" s="60" t="s">
        <v>139</v>
      </c>
      <c r="P57" s="27" t="s">
        <v>78</v>
      </c>
      <c r="Q57" s="61">
        <v>200</v>
      </c>
      <c r="R57" s="61">
        <v>20</v>
      </c>
      <c r="S57" s="61">
        <v>27</v>
      </c>
      <c r="T57" s="61">
        <v>62</v>
      </c>
      <c r="U57" s="61">
        <v>62</v>
      </c>
      <c r="V57" s="61">
        <v>60</v>
      </c>
      <c r="W57" s="61"/>
      <c r="X57" s="61">
        <v>48</v>
      </c>
      <c r="Y57" s="61"/>
      <c r="Z57" s="61">
        <v>10</v>
      </c>
      <c r="AA57" s="61"/>
      <c r="AB57" s="113">
        <v>0</v>
      </c>
      <c r="AC57" s="129">
        <v>0</v>
      </c>
      <c r="AD57" s="130" t="e">
        <f>AC57/AB57</f>
        <v>#DIV/0!</v>
      </c>
      <c r="AE57" s="113">
        <v>0</v>
      </c>
      <c r="AF57" s="131">
        <v>0</v>
      </c>
      <c r="AG57" s="98" t="e">
        <f>AF57/AE57</f>
        <v>#DIV/0!</v>
      </c>
      <c r="AH57" s="113">
        <v>0</v>
      </c>
      <c r="AI57" s="129">
        <v>1</v>
      </c>
      <c r="AJ57" s="130" t="e">
        <f>AI57/AH57</f>
        <v>#DIV/0!</v>
      </c>
      <c r="AK57" s="78">
        <v>1</v>
      </c>
      <c r="AL57" s="132">
        <v>3</v>
      </c>
      <c r="AM57" s="134">
        <f>AL57/AK57</f>
        <v>3</v>
      </c>
      <c r="AN57" s="78">
        <v>2</v>
      </c>
      <c r="AO57" s="132">
        <v>4</v>
      </c>
      <c r="AP57" s="130">
        <f>AO57/AN57</f>
        <v>2</v>
      </c>
      <c r="AQ57" s="78">
        <v>15</v>
      </c>
      <c r="AR57" s="132">
        <v>7</v>
      </c>
      <c r="AS57" s="130">
        <f>AR57/AQ57</f>
        <v>0.46666666666666667</v>
      </c>
      <c r="AT57" s="158">
        <v>25</v>
      </c>
      <c r="AU57" s="93"/>
      <c r="AV57" s="93"/>
      <c r="AW57" s="78">
        <v>31</v>
      </c>
      <c r="AX57" s="93"/>
      <c r="AY57" s="93"/>
      <c r="AZ57" s="78">
        <v>41</v>
      </c>
      <c r="BA57" s="93"/>
      <c r="BB57" s="93"/>
      <c r="BC57" s="78">
        <v>50</v>
      </c>
      <c r="BD57" s="93"/>
      <c r="BE57" s="93"/>
      <c r="BF57" s="78">
        <v>59</v>
      </c>
      <c r="BG57" s="93"/>
      <c r="BH57" s="93"/>
      <c r="BI57" s="78">
        <v>60</v>
      </c>
      <c r="BJ57" s="93"/>
      <c r="BK57" s="93"/>
      <c r="BL57" s="130">
        <f>+AR57/V57</f>
        <v>0.11666666666666667</v>
      </c>
      <c r="BM57" s="164">
        <f>(S57+U57+AR57)/(R57+T57+V57)</f>
        <v>0.676056338028169</v>
      </c>
      <c r="BN57" s="164">
        <f>(S57+U57+AR57+Y57+AA57)/(R57+T57+V57+X57+Z57)</f>
        <v>0.48</v>
      </c>
    </row>
    <row r="58" spans="1:66" ht="124.5" customHeight="1">
      <c r="A58" s="17">
        <f t="shared" ref="A58:P58" si="212">+A56</f>
        <v>3</v>
      </c>
      <c r="B58" s="17" t="str">
        <f t="shared" si="212"/>
        <v>Inspirar confianza y legitimidad para vivir sin miedo y ser epicentro de cultura ciudadana, paz y 
reconciliació</v>
      </c>
      <c r="C58" s="17">
        <f t="shared" si="212"/>
        <v>10</v>
      </c>
      <c r="D58" s="17" t="str">
        <f t="shared" si="212"/>
        <v xml:space="preserve">Cambio cultural y diálogo social </v>
      </c>
      <c r="E58" s="17">
        <f t="shared" si="212"/>
        <v>45</v>
      </c>
      <c r="F58" s="17" t="str">
        <f t="shared" si="212"/>
        <v>Espacio público más seguro y construido colectivamente</v>
      </c>
      <c r="G58" s="17">
        <f t="shared" si="212"/>
        <v>333</v>
      </c>
      <c r="H58" s="17" t="str">
        <f t="shared" si="212"/>
        <v>Generar una (1)  estrategia para las prácticas culturales, artísticas y patrimoniales en espacios identificados como entornos conflictivos.</v>
      </c>
      <c r="I58" s="30">
        <f t="shared" si="212"/>
        <v>360</v>
      </c>
      <c r="J58" s="30" t="str">
        <f t="shared" si="212"/>
        <v>Número de estrategias para las prácticas culturales, artísticas y patrimoniales generadas</v>
      </c>
      <c r="K58" s="30">
        <f t="shared" si="212"/>
        <v>7610</v>
      </c>
      <c r="L58" s="53">
        <f t="shared" si="212"/>
        <v>2020110010200</v>
      </c>
      <c r="M58" s="30" t="str">
        <f t="shared" si="212"/>
        <v>Transformación social y cultural en entornos y territorios para la construcción de paz en Bogotá</v>
      </c>
      <c r="N58" s="30">
        <f t="shared" si="212"/>
        <v>1</v>
      </c>
      <c r="O58" s="30" t="str">
        <f>+H58</f>
        <v>Generar una (1)  estrategia para las prácticas culturales, artísticas y patrimoniales en espacios identificados como entornos conflictivos.</v>
      </c>
      <c r="P58" s="30" t="str">
        <f t="shared" si="212"/>
        <v>CONSTANTE</v>
      </c>
      <c r="Q58" s="30">
        <v>1</v>
      </c>
      <c r="R58" s="30">
        <v>1</v>
      </c>
      <c r="S58" s="30">
        <v>1</v>
      </c>
      <c r="T58" s="30">
        <v>1</v>
      </c>
      <c r="U58" s="53">
        <v>1</v>
      </c>
      <c r="V58" s="30">
        <v>1</v>
      </c>
      <c r="W58" s="30"/>
      <c r="X58" s="30">
        <v>1</v>
      </c>
      <c r="Y58" s="30"/>
      <c r="Z58" s="30">
        <v>1</v>
      </c>
      <c r="AA58" s="30"/>
      <c r="AB58" s="73">
        <f>(0*1)/10</f>
        <v>0</v>
      </c>
      <c r="AC58" s="73">
        <f t="shared" ref="AC58:AD58" si="213">(0*1)/10</f>
        <v>0</v>
      </c>
      <c r="AD58" s="73">
        <f t="shared" si="213"/>
        <v>0</v>
      </c>
      <c r="AE58" s="73">
        <f t="shared" ref="AE58:AF58" si="214">AE56/10</f>
        <v>0.11000000000000001</v>
      </c>
      <c r="AF58" s="73">
        <f t="shared" si="214"/>
        <v>0.11000000000000001</v>
      </c>
      <c r="AG58" s="92">
        <f>AG56</f>
        <v>1</v>
      </c>
      <c r="AH58" s="73">
        <f t="shared" ref="AH58:AJ58" si="215">AH56/10</f>
        <v>0.26</v>
      </c>
      <c r="AI58" s="73">
        <f>AI56/10</f>
        <v>0.26</v>
      </c>
      <c r="AJ58" s="92">
        <f t="shared" si="215"/>
        <v>0.1</v>
      </c>
      <c r="AK58" s="76">
        <f>AK56/10</f>
        <v>0.36</v>
      </c>
      <c r="AL58" s="17">
        <f>AL56/10</f>
        <v>0.36</v>
      </c>
      <c r="AM58" s="92">
        <f>AL58/AK58</f>
        <v>1</v>
      </c>
      <c r="AN58" s="76">
        <f t="shared" ref="AN58:AO58" si="216">AN56/10</f>
        <v>0.45</v>
      </c>
      <c r="AO58" s="76">
        <f t="shared" si="216"/>
        <v>0.45</v>
      </c>
      <c r="AP58" s="33">
        <f>+AP56</f>
        <v>1</v>
      </c>
      <c r="AQ58" s="34">
        <f>AQ56/10</f>
        <v>0.54</v>
      </c>
      <c r="AR58" s="34">
        <f>AR56/10</f>
        <v>0.6</v>
      </c>
      <c r="AS58" s="92">
        <f>AR56/10</f>
        <v>0.6</v>
      </c>
      <c r="AT58" s="154">
        <f t="shared" ref="AT58" si="217">AT56/10</f>
        <v>0.63</v>
      </c>
      <c r="AU58" s="17"/>
      <c r="AV58" s="17"/>
      <c r="AW58" s="34">
        <f t="shared" ref="AW58" si="218">AW56/10</f>
        <v>0.72</v>
      </c>
      <c r="AX58" s="17"/>
      <c r="AY58" s="17"/>
      <c r="AZ58" s="34">
        <f t="shared" ref="AZ58" si="219">AZ56/10</f>
        <v>0.80999999999999994</v>
      </c>
      <c r="BA58" s="17"/>
      <c r="BB58" s="17"/>
      <c r="BC58" s="34">
        <f t="shared" ref="BC58" si="220">BC56/10</f>
        <v>0.9</v>
      </c>
      <c r="BD58" s="17"/>
      <c r="BE58" s="17"/>
      <c r="BF58" s="34">
        <f t="shared" ref="BF58" si="221">BF56/10</f>
        <v>0.99</v>
      </c>
      <c r="BG58" s="17"/>
      <c r="BH58" s="17"/>
      <c r="BI58" s="34">
        <f t="shared" ref="BI58" si="222">BI56/10</f>
        <v>1</v>
      </c>
      <c r="BJ58" s="17"/>
      <c r="BK58" s="17"/>
      <c r="BL58" s="92">
        <f>AQ56/10</f>
        <v>0.54</v>
      </c>
      <c r="BM58" s="145">
        <f>(S58+U58+AR58)/(R58+T58+V58)</f>
        <v>0.8666666666666667</v>
      </c>
      <c r="BN58" s="145">
        <f>(S58+U58+AR58+Y58+AA58)/(R58+T58+V58+X58+Z58)</f>
        <v>0.52</v>
      </c>
    </row>
    <row r="59" spans="1:66" ht="64.5" customHeight="1">
      <c r="A59" s="10">
        <v>5</v>
      </c>
      <c r="B59" s="11" t="s">
        <v>180</v>
      </c>
      <c r="C59" s="10">
        <v>15</v>
      </c>
      <c r="D59" s="11" t="s">
        <v>181</v>
      </c>
      <c r="E59" s="10">
        <v>55</v>
      </c>
      <c r="F59" s="11" t="s">
        <v>171</v>
      </c>
      <c r="G59" s="10">
        <v>474</v>
      </c>
      <c r="H59" s="11" t="s">
        <v>140</v>
      </c>
      <c r="I59" s="10">
        <v>519</v>
      </c>
      <c r="J59" s="11" t="s">
        <v>141</v>
      </c>
      <c r="K59" s="20">
        <v>7879</v>
      </c>
      <c r="L59" s="21">
        <v>2020110010196</v>
      </c>
      <c r="M59" s="20" t="s">
        <v>142</v>
      </c>
      <c r="N59" s="20">
        <v>1</v>
      </c>
      <c r="O59" s="36" t="s">
        <v>143</v>
      </c>
      <c r="P59" s="20" t="s">
        <v>67</v>
      </c>
      <c r="Q59" s="22">
        <v>1</v>
      </c>
      <c r="R59" s="22">
        <v>1</v>
      </c>
      <c r="S59" s="22">
        <v>1</v>
      </c>
      <c r="T59" s="22">
        <v>1</v>
      </c>
      <c r="U59" s="22">
        <v>1</v>
      </c>
      <c r="V59" s="22">
        <v>1</v>
      </c>
      <c r="W59" s="22"/>
      <c r="X59" s="22">
        <v>1</v>
      </c>
      <c r="Y59" s="22"/>
      <c r="Z59" s="22">
        <v>1</v>
      </c>
      <c r="AA59" s="22"/>
      <c r="AB59" s="109">
        <v>0.1</v>
      </c>
      <c r="AC59" s="31">
        <v>0.1</v>
      </c>
      <c r="AD59" s="95">
        <f>AC59/AB59</f>
        <v>1</v>
      </c>
      <c r="AE59" s="109">
        <v>0.2</v>
      </c>
      <c r="AF59" s="104">
        <v>0.2</v>
      </c>
      <c r="AG59" s="95">
        <f>AF59/AE59</f>
        <v>1</v>
      </c>
      <c r="AH59" s="109">
        <v>0.3</v>
      </c>
      <c r="AI59" s="31">
        <v>0.3</v>
      </c>
      <c r="AJ59" s="95">
        <f>AI59/AH59</f>
        <v>1</v>
      </c>
      <c r="AK59" s="72">
        <v>0.5</v>
      </c>
      <c r="AL59" s="23">
        <v>0.5</v>
      </c>
      <c r="AM59" s="14">
        <f>AL59/AK59</f>
        <v>1</v>
      </c>
      <c r="AN59" s="72">
        <v>0.7</v>
      </c>
      <c r="AO59" s="10">
        <v>0.7</v>
      </c>
      <c r="AP59" s="95">
        <f>AO59/AN59</f>
        <v>1</v>
      </c>
      <c r="AQ59" s="72">
        <v>0.9</v>
      </c>
      <c r="AR59" s="10">
        <v>0.9</v>
      </c>
      <c r="AS59" s="95">
        <f>+AR59/AQ59</f>
        <v>1</v>
      </c>
      <c r="AT59" s="157">
        <v>1</v>
      </c>
      <c r="AU59" s="24"/>
      <c r="AV59" s="14"/>
      <c r="AW59" s="72">
        <v>1</v>
      </c>
      <c r="AX59" s="24"/>
      <c r="AY59" s="14"/>
      <c r="AZ59" s="77">
        <v>1</v>
      </c>
      <c r="BA59" s="10"/>
      <c r="BB59" s="10"/>
      <c r="BC59" s="72">
        <v>1</v>
      </c>
      <c r="BD59" s="10"/>
      <c r="BE59" s="10"/>
      <c r="BF59" s="72">
        <v>1</v>
      </c>
      <c r="BG59" s="10"/>
      <c r="BH59" s="10"/>
      <c r="BI59" s="72">
        <v>1</v>
      </c>
      <c r="BJ59" s="24"/>
      <c r="BK59" s="14"/>
      <c r="BL59" s="95">
        <f>AR59/V59</f>
        <v>0.9</v>
      </c>
      <c r="BM59" s="162">
        <f>(S59+U59+AR59)/(R59+T59+V59)</f>
        <v>0.96666666666666667</v>
      </c>
      <c r="BN59" s="162">
        <f>(S59+U59+AR59+Y59+AA59)/(R59+T59+V59+X59+Z59)</f>
        <v>0.57999999999999996</v>
      </c>
    </row>
    <row r="60" spans="1:66" ht="84.75" customHeight="1">
      <c r="A60" s="17">
        <f t="shared" ref="A60:T60" si="223">+A59</f>
        <v>5</v>
      </c>
      <c r="B60" s="17" t="str">
        <f t="shared" si="223"/>
        <v>Construir Bogotá Región con gobierno abierto, transparente y ciudadanía consciente</v>
      </c>
      <c r="C60" s="17">
        <f t="shared" si="223"/>
        <v>15</v>
      </c>
      <c r="D60" s="17" t="str">
        <f t="shared" si="223"/>
        <v xml:space="preserve">Gestión pública efectiva, abierta y transparente </v>
      </c>
      <c r="E60" s="17">
        <f t="shared" si="223"/>
        <v>55</v>
      </c>
      <c r="F60" s="17" t="str">
        <f t="shared" si="223"/>
        <v>Fortalecimiento de Cultura Ciudadana y su institucionalidad</v>
      </c>
      <c r="G60" s="17">
        <f t="shared" si="223"/>
        <v>474</v>
      </c>
      <c r="H60" s="17" t="str">
        <f t="shared" si="223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60" s="17">
        <f t="shared" si="223"/>
        <v>519</v>
      </c>
      <c r="J60" s="17" t="str">
        <f t="shared" si="223"/>
        <v>Número de centros de diseño de políticas públicas de cambio cultural creados</v>
      </c>
      <c r="K60" s="30">
        <f t="shared" si="223"/>
        <v>7879</v>
      </c>
      <c r="L60" s="53">
        <f t="shared" si="223"/>
        <v>2020110010196</v>
      </c>
      <c r="M60" s="30" t="str">
        <f t="shared" si="223"/>
        <v>Fortalecimiento de la Cultura Ciudadana y su Institucionalidad en Bogotá</v>
      </c>
      <c r="N60" s="30">
        <f t="shared" si="223"/>
        <v>1</v>
      </c>
      <c r="O60" s="30" t="str">
        <f t="shared" si="223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P60" s="30" t="str">
        <f t="shared" si="223"/>
        <v>CONSTANTE</v>
      </c>
      <c r="Q60" s="56">
        <f t="shared" si="223"/>
        <v>1</v>
      </c>
      <c r="R60" s="56">
        <f t="shared" si="223"/>
        <v>1</v>
      </c>
      <c r="S60" s="56">
        <f t="shared" si="223"/>
        <v>1</v>
      </c>
      <c r="T60" s="56">
        <f t="shared" si="223"/>
        <v>1</v>
      </c>
      <c r="U60" s="56">
        <v>1</v>
      </c>
      <c r="V60" s="56">
        <f>+V59</f>
        <v>1</v>
      </c>
      <c r="W60" s="56"/>
      <c r="X60" s="56">
        <f>+X59</f>
        <v>1</v>
      </c>
      <c r="Y60" s="56"/>
      <c r="Z60" s="56">
        <f>+Z59</f>
        <v>1</v>
      </c>
      <c r="AA60" s="56"/>
      <c r="AB60" s="73">
        <f t="shared" ref="AB60" si="224">+AB59</f>
        <v>0.1</v>
      </c>
      <c r="AC60" s="73">
        <f>+AC59</f>
        <v>0.1</v>
      </c>
      <c r="AD60" s="92">
        <f>+AD59</f>
        <v>1</v>
      </c>
      <c r="AE60" s="73">
        <f t="shared" ref="AE60" si="225">+AE59</f>
        <v>0.2</v>
      </c>
      <c r="AF60" s="105">
        <f>+AF59</f>
        <v>0.2</v>
      </c>
      <c r="AG60" s="92">
        <f>+AG59</f>
        <v>1</v>
      </c>
      <c r="AH60" s="73">
        <f t="shared" ref="AH60" si="226">+AH59</f>
        <v>0.3</v>
      </c>
      <c r="AI60" s="73">
        <f>+AI59</f>
        <v>0.3</v>
      </c>
      <c r="AJ60" s="92">
        <f>+AJ59</f>
        <v>1</v>
      </c>
      <c r="AK60" s="17">
        <f t="shared" ref="AK60" si="227">+AK59</f>
        <v>0.5</v>
      </c>
      <c r="AL60" s="135">
        <f>+AL59</f>
        <v>0.5</v>
      </c>
      <c r="AM60" s="92">
        <f>+AM59</f>
        <v>1</v>
      </c>
      <c r="AN60" s="17">
        <f t="shared" ref="AN60" si="228">+AN59</f>
        <v>0.7</v>
      </c>
      <c r="AO60" s="17">
        <f>+AO59</f>
        <v>0.7</v>
      </c>
      <c r="AP60" s="92">
        <f>+AP59</f>
        <v>1</v>
      </c>
      <c r="AQ60" s="17">
        <f t="shared" ref="AQ60:AR60" si="229">+AQ59</f>
        <v>0.9</v>
      </c>
      <c r="AR60" s="17">
        <f t="shared" si="229"/>
        <v>0.9</v>
      </c>
      <c r="AS60" s="92">
        <f>AR60/AQ60</f>
        <v>1</v>
      </c>
      <c r="AT60" s="152">
        <f t="shared" ref="AT60" si="230">+AT59</f>
        <v>1</v>
      </c>
      <c r="AU60" s="17"/>
      <c r="AV60" s="17"/>
      <c r="AW60" s="17">
        <f t="shared" ref="AW60" si="231">+AW59</f>
        <v>1</v>
      </c>
      <c r="AX60" s="17"/>
      <c r="AY60" s="17"/>
      <c r="AZ60" s="34">
        <f t="shared" ref="AZ60" si="232">+AZ59</f>
        <v>1</v>
      </c>
      <c r="BA60" s="17"/>
      <c r="BB60" s="17"/>
      <c r="BC60" s="17">
        <f t="shared" ref="BC60" si="233">+BC59</f>
        <v>1</v>
      </c>
      <c r="BD60" s="17"/>
      <c r="BE60" s="17"/>
      <c r="BF60" s="17">
        <f t="shared" ref="BF60" si="234">+BF59</f>
        <v>1</v>
      </c>
      <c r="BG60" s="17"/>
      <c r="BH60" s="17"/>
      <c r="BI60" s="17">
        <f t="shared" ref="BI60" si="235">+BI59</f>
        <v>1</v>
      </c>
      <c r="BJ60" s="17"/>
      <c r="BK60" s="17"/>
      <c r="BL60" s="92">
        <f>+BL59</f>
        <v>0.9</v>
      </c>
      <c r="BM60" s="19">
        <f>+BM59</f>
        <v>0.96666666666666667</v>
      </c>
      <c r="BN60" s="19">
        <f>+BN59</f>
        <v>0.57999999999999996</v>
      </c>
    </row>
    <row r="61" spans="1:66" ht="57" customHeight="1">
      <c r="A61" s="10">
        <v>5</v>
      </c>
      <c r="B61" s="11" t="s">
        <v>180</v>
      </c>
      <c r="C61" s="10">
        <v>15</v>
      </c>
      <c r="D61" s="11" t="s">
        <v>181</v>
      </c>
      <c r="E61" s="10">
        <v>55</v>
      </c>
      <c r="F61" s="11" t="s">
        <v>171</v>
      </c>
      <c r="G61" s="10">
        <v>475</v>
      </c>
      <c r="H61" s="11" t="s">
        <v>144</v>
      </c>
      <c r="I61" s="10">
        <v>520</v>
      </c>
      <c r="J61" s="11" t="s">
        <v>145</v>
      </c>
      <c r="K61" s="20">
        <v>7879</v>
      </c>
      <c r="L61" s="21">
        <v>2020110010196</v>
      </c>
      <c r="M61" s="20" t="s">
        <v>142</v>
      </c>
      <c r="N61" s="20">
        <v>2</v>
      </c>
      <c r="O61" s="36" t="s">
        <v>146</v>
      </c>
      <c r="P61" s="20" t="s">
        <v>78</v>
      </c>
      <c r="Q61" s="22">
        <v>13</v>
      </c>
      <c r="R61" s="22">
        <v>3</v>
      </c>
      <c r="S61" s="22">
        <v>3</v>
      </c>
      <c r="T61" s="22">
        <v>4</v>
      </c>
      <c r="U61" s="22">
        <v>4</v>
      </c>
      <c r="V61" s="22">
        <v>3</v>
      </c>
      <c r="W61" s="22"/>
      <c r="X61" s="22">
        <v>2</v>
      </c>
      <c r="Y61" s="22"/>
      <c r="Z61" s="22">
        <v>1</v>
      </c>
      <c r="AA61" s="22"/>
      <c r="AB61" s="57">
        <v>0</v>
      </c>
      <c r="AC61" s="31">
        <v>0</v>
      </c>
      <c r="AD61" s="95" t="e">
        <f>AC61/AB61</f>
        <v>#DIV/0!</v>
      </c>
      <c r="AE61" s="31">
        <v>0</v>
      </c>
      <c r="AF61" s="104">
        <v>0</v>
      </c>
      <c r="AG61" s="95" t="e">
        <f>AF61/AE61</f>
        <v>#DIV/0!</v>
      </c>
      <c r="AH61" s="31">
        <v>0</v>
      </c>
      <c r="AI61" s="31">
        <v>0</v>
      </c>
      <c r="AJ61" s="95" t="e">
        <f>AI61/AH61</f>
        <v>#DIV/0!</v>
      </c>
      <c r="AK61" s="10">
        <v>0</v>
      </c>
      <c r="AL61" s="23">
        <f>0</f>
        <v>0</v>
      </c>
      <c r="AM61" s="14" t="e">
        <f>AL61/AK61</f>
        <v>#DIV/0!</v>
      </c>
      <c r="AN61" s="10">
        <v>0</v>
      </c>
      <c r="AO61" s="10">
        <v>0</v>
      </c>
      <c r="AP61" s="95" t="e">
        <f>AO61/AN61</f>
        <v>#DIV/0!</v>
      </c>
      <c r="AQ61" s="10">
        <v>0</v>
      </c>
      <c r="AR61" s="10">
        <v>1</v>
      </c>
      <c r="AS61" s="95" t="e">
        <f>AR61/AQ61</f>
        <v>#DIV/0!</v>
      </c>
      <c r="AT61" s="157">
        <v>1</v>
      </c>
      <c r="AU61" s="24"/>
      <c r="AV61" s="14"/>
      <c r="AW61" s="72">
        <v>1</v>
      </c>
      <c r="AX61" s="10"/>
      <c r="AY61" s="14"/>
      <c r="AZ61" s="72">
        <v>1</v>
      </c>
      <c r="BA61" s="24"/>
      <c r="BB61" s="14"/>
      <c r="BC61" s="72">
        <v>2</v>
      </c>
      <c r="BD61" s="10"/>
      <c r="BE61" s="10"/>
      <c r="BF61" s="72">
        <v>2</v>
      </c>
      <c r="BG61" s="24"/>
      <c r="BH61" s="14"/>
      <c r="BI61" s="72">
        <v>3</v>
      </c>
      <c r="BJ61" s="24"/>
      <c r="BK61" s="14"/>
      <c r="BL61" s="95">
        <f>AR61/V61</f>
        <v>0.33333333333333331</v>
      </c>
      <c r="BM61" s="162">
        <f>(S61+U61+AR61)/(R61+T61+V61)</f>
        <v>0.8</v>
      </c>
      <c r="BN61" s="162">
        <f>(S61+U61+AR61+Y61+AA61)/(R61+T61+V61+X61+Z61)</f>
        <v>0.61538461538461542</v>
      </c>
    </row>
    <row r="62" spans="1:66" ht="79.5" customHeight="1">
      <c r="A62" s="17">
        <f t="shared" ref="A62:T62" si="236">+A61</f>
        <v>5</v>
      </c>
      <c r="B62" s="17" t="str">
        <f t="shared" si="236"/>
        <v>Construir Bogotá Región con gobierno abierto, transparente y ciudadanía consciente</v>
      </c>
      <c r="C62" s="17">
        <f t="shared" si="236"/>
        <v>15</v>
      </c>
      <c r="D62" s="17" t="str">
        <f t="shared" si="236"/>
        <v xml:space="preserve">Gestión pública efectiva, abierta y transparente </v>
      </c>
      <c r="E62" s="17">
        <f t="shared" si="236"/>
        <v>55</v>
      </c>
      <c r="F62" s="17" t="str">
        <f t="shared" si="236"/>
        <v>Fortalecimiento de Cultura Ciudadana y su institucionalidad</v>
      </c>
      <c r="G62" s="17">
        <f t="shared" si="236"/>
        <v>475</v>
      </c>
      <c r="H62" s="17" t="str">
        <f t="shared" si="236"/>
        <v>Diseñar y acompañar la implementación de trece (13) estrategias de cultura ciudadana en torno a los temas priorizados por la administración distrital.</v>
      </c>
      <c r="I62" s="17">
        <f t="shared" si="236"/>
        <v>520</v>
      </c>
      <c r="J62" s="17" t="str">
        <f t="shared" si="236"/>
        <v>Número de estrategias de cultura ciudadana diseñadas y acompañadas</v>
      </c>
      <c r="K62" s="30">
        <f t="shared" si="236"/>
        <v>7879</v>
      </c>
      <c r="L62" s="53">
        <f t="shared" si="236"/>
        <v>2020110010196</v>
      </c>
      <c r="M62" s="30" t="str">
        <f t="shared" si="236"/>
        <v>Fortalecimiento de la Cultura Ciudadana y su Institucionalidad en Bogotá</v>
      </c>
      <c r="N62" s="30">
        <f t="shared" si="236"/>
        <v>2</v>
      </c>
      <c r="O62" s="30" t="str">
        <f t="shared" si="236"/>
        <v>Diseñar y acompañar la implementación de 13 estrategias de cultura ciudadana en torno a los temas priorizados por la administración Distrital</v>
      </c>
      <c r="P62" s="30" t="str">
        <f t="shared" si="236"/>
        <v>SUMA</v>
      </c>
      <c r="Q62" s="56">
        <f t="shared" si="236"/>
        <v>13</v>
      </c>
      <c r="R62" s="56">
        <f t="shared" si="236"/>
        <v>3</v>
      </c>
      <c r="S62" s="56">
        <f t="shared" si="236"/>
        <v>3</v>
      </c>
      <c r="T62" s="56">
        <f t="shared" si="236"/>
        <v>4</v>
      </c>
      <c r="U62" s="56">
        <v>4</v>
      </c>
      <c r="V62" s="56">
        <f>+V61</f>
        <v>3</v>
      </c>
      <c r="W62" s="56"/>
      <c r="X62" s="56">
        <f>+X61</f>
        <v>2</v>
      </c>
      <c r="Y62" s="56"/>
      <c r="Z62" s="56">
        <f>+Z61</f>
        <v>1</v>
      </c>
      <c r="AA62" s="56"/>
      <c r="AB62" s="73">
        <f t="shared" ref="AB62" si="237">+AB61</f>
        <v>0</v>
      </c>
      <c r="AC62" s="73">
        <f>AC61</f>
        <v>0</v>
      </c>
      <c r="AD62" s="92" t="e">
        <f>+AD61</f>
        <v>#DIV/0!</v>
      </c>
      <c r="AE62" s="73">
        <f t="shared" ref="AE62" si="238">+AE61</f>
        <v>0</v>
      </c>
      <c r="AF62" s="105">
        <f>+AF61</f>
        <v>0</v>
      </c>
      <c r="AG62" s="92" t="e">
        <f>+AG61</f>
        <v>#DIV/0!</v>
      </c>
      <c r="AH62" s="73">
        <f t="shared" ref="AH62" si="239">+AH61</f>
        <v>0</v>
      </c>
      <c r="AI62" s="73">
        <f>+AI61</f>
        <v>0</v>
      </c>
      <c r="AJ62" s="92" t="e">
        <f>+AJ61</f>
        <v>#DIV/0!</v>
      </c>
      <c r="AK62" s="71">
        <f t="shared" ref="AK62" si="240">+AK61</f>
        <v>0</v>
      </c>
      <c r="AL62" s="71">
        <f>+AL61</f>
        <v>0</v>
      </c>
      <c r="AM62" s="33" t="e">
        <f>+AM61</f>
        <v>#DIV/0!</v>
      </c>
      <c r="AN62" s="71">
        <f t="shared" ref="AN62" si="241">+AN61</f>
        <v>0</v>
      </c>
      <c r="AO62" s="17">
        <f>+AO61</f>
        <v>0</v>
      </c>
      <c r="AP62" s="92" t="e">
        <f>+AP61</f>
        <v>#DIV/0!</v>
      </c>
      <c r="AQ62" s="71">
        <f t="shared" ref="AQ62:AR62" si="242">+AQ61</f>
        <v>0</v>
      </c>
      <c r="AR62" s="71">
        <f t="shared" si="242"/>
        <v>1</v>
      </c>
      <c r="AS62" s="92" t="e">
        <f>+AS61</f>
        <v>#DIV/0!</v>
      </c>
      <c r="AT62" s="159">
        <f t="shared" ref="AT62" si="243">+AT61</f>
        <v>1</v>
      </c>
      <c r="AU62" s="17"/>
      <c r="AV62" s="17"/>
      <c r="AW62" s="71">
        <f t="shared" ref="AW62" si="244">+AW61</f>
        <v>1</v>
      </c>
      <c r="AX62" s="17"/>
      <c r="AY62" s="19"/>
      <c r="AZ62" s="71">
        <f t="shared" ref="AZ62" si="245">+AZ61</f>
        <v>1</v>
      </c>
      <c r="BA62" s="17"/>
      <c r="BB62" s="17"/>
      <c r="BC62" s="71">
        <f t="shared" ref="BC62" si="246">+BC61</f>
        <v>2</v>
      </c>
      <c r="BD62" s="17"/>
      <c r="BE62" s="17"/>
      <c r="BF62" s="71">
        <f t="shared" ref="BF62" si="247">+BF61</f>
        <v>2</v>
      </c>
      <c r="BG62" s="17"/>
      <c r="BH62" s="17"/>
      <c r="BI62" s="71">
        <f t="shared" ref="BI62" si="248">+BI61</f>
        <v>3</v>
      </c>
      <c r="BJ62" s="17"/>
      <c r="BK62" s="17"/>
      <c r="BL62" s="92">
        <f>+BL61</f>
        <v>0.33333333333333331</v>
      </c>
      <c r="BM62" s="19">
        <f>+BM61</f>
        <v>0.8</v>
      </c>
      <c r="BN62" s="19">
        <f>+BN61</f>
        <v>0.61538461538461542</v>
      </c>
    </row>
    <row r="63" spans="1:66" ht="57.75" customHeight="1">
      <c r="A63" s="10">
        <v>5</v>
      </c>
      <c r="B63" s="11" t="s">
        <v>180</v>
      </c>
      <c r="C63" s="10">
        <v>15</v>
      </c>
      <c r="D63" s="11" t="s">
        <v>181</v>
      </c>
      <c r="E63" s="10">
        <v>55</v>
      </c>
      <c r="F63" s="11" t="s">
        <v>171</v>
      </c>
      <c r="G63" s="10">
        <v>476</v>
      </c>
      <c r="H63" s="11" t="s">
        <v>147</v>
      </c>
      <c r="I63" s="10">
        <v>521</v>
      </c>
      <c r="J63" s="11" t="s">
        <v>148</v>
      </c>
      <c r="K63" s="20">
        <v>7879</v>
      </c>
      <c r="L63" s="21">
        <v>2020110010196</v>
      </c>
      <c r="M63" s="20" t="s">
        <v>142</v>
      </c>
      <c r="N63" s="20">
        <v>3</v>
      </c>
      <c r="O63" s="36" t="s">
        <v>149</v>
      </c>
      <c r="P63" s="20" t="s">
        <v>67</v>
      </c>
      <c r="Q63" s="22">
        <v>1</v>
      </c>
      <c r="R63" s="22">
        <v>1</v>
      </c>
      <c r="S63" s="22">
        <v>1</v>
      </c>
      <c r="T63" s="22">
        <v>1</v>
      </c>
      <c r="U63" s="22">
        <v>1</v>
      </c>
      <c r="V63" s="22">
        <v>1</v>
      </c>
      <c r="W63" s="22"/>
      <c r="X63" s="22">
        <v>1</v>
      </c>
      <c r="Y63" s="22"/>
      <c r="Z63" s="22">
        <v>1</v>
      </c>
      <c r="AA63" s="22"/>
      <c r="AB63" s="109">
        <v>0.03</v>
      </c>
      <c r="AC63" s="109">
        <v>0.03</v>
      </c>
      <c r="AD63" s="99">
        <f>AC63/AB63</f>
        <v>1</v>
      </c>
      <c r="AE63" s="109">
        <v>0.08</v>
      </c>
      <c r="AF63" s="116">
        <v>0.08</v>
      </c>
      <c r="AG63" s="99">
        <f>AF63/AE63</f>
        <v>1</v>
      </c>
      <c r="AH63" s="109">
        <v>0.13</v>
      </c>
      <c r="AI63" s="109">
        <v>0.13</v>
      </c>
      <c r="AJ63" s="99">
        <f>AI63/AH63</f>
        <v>1</v>
      </c>
      <c r="AK63" s="72">
        <v>0.2</v>
      </c>
      <c r="AL63" s="72">
        <f>0.2</f>
        <v>0.2</v>
      </c>
      <c r="AM63" s="99">
        <f>AL63/AK63</f>
        <v>1</v>
      </c>
      <c r="AN63" s="72">
        <v>0.3</v>
      </c>
      <c r="AO63" s="72">
        <v>0.3</v>
      </c>
      <c r="AP63" s="99">
        <f>AO63/AN63</f>
        <v>1</v>
      </c>
      <c r="AQ63" s="72">
        <v>0.4</v>
      </c>
      <c r="AR63" s="72">
        <v>0.4</v>
      </c>
      <c r="AS63" s="99">
        <f>AR63/AQ63</f>
        <v>1</v>
      </c>
      <c r="AT63" s="157">
        <v>0.5</v>
      </c>
      <c r="AU63" s="72"/>
      <c r="AV63" s="72"/>
      <c r="AW63" s="72">
        <v>0.6</v>
      </c>
      <c r="AX63" s="72"/>
      <c r="AY63" s="72"/>
      <c r="AZ63" s="77">
        <v>0.7</v>
      </c>
      <c r="BA63" s="72"/>
      <c r="BB63" s="72"/>
      <c r="BC63" s="72">
        <v>0.8</v>
      </c>
      <c r="BD63" s="72"/>
      <c r="BE63" s="72"/>
      <c r="BF63" s="72">
        <v>0.9</v>
      </c>
      <c r="BG63" s="72"/>
      <c r="BH63" s="72"/>
      <c r="BI63" s="72">
        <v>1</v>
      </c>
      <c r="BJ63" s="72"/>
      <c r="BK63" s="72"/>
      <c r="BL63" s="99">
        <f>AR63/V63</f>
        <v>0.4</v>
      </c>
      <c r="BM63" s="162">
        <f>(S63+U63+AR63)/(R63+T63+V63)</f>
        <v>0.79999999999999993</v>
      </c>
      <c r="BN63" s="162">
        <f>(S63+U63+AR63+Y63+AA63)/(R63+T63+V63+X63+Z63)</f>
        <v>0.48</v>
      </c>
    </row>
    <row r="64" spans="1:66" ht="54" customHeight="1">
      <c r="A64" s="17">
        <f t="shared" ref="A64:T64" si="249">+A63</f>
        <v>5</v>
      </c>
      <c r="B64" s="17" t="str">
        <f t="shared" si="249"/>
        <v>Construir Bogotá Región con gobierno abierto, transparente y ciudadanía consciente</v>
      </c>
      <c r="C64" s="17">
        <f t="shared" si="249"/>
        <v>15</v>
      </c>
      <c r="D64" s="17" t="str">
        <f t="shared" si="249"/>
        <v xml:space="preserve">Gestión pública efectiva, abierta y transparente </v>
      </c>
      <c r="E64" s="17">
        <f t="shared" si="249"/>
        <v>55</v>
      </c>
      <c r="F64" s="17" t="str">
        <f t="shared" si="249"/>
        <v>Fortalecimiento de Cultura Ciudadana y su institucionalidad</v>
      </c>
      <c r="G64" s="17">
        <f t="shared" si="249"/>
        <v>476</v>
      </c>
      <c r="H64" s="17" t="str">
        <f t="shared" si="249"/>
        <v>Implementar un (1) sistema de gestión de la información para el levantamiento y monitoreo de las estrategias de cambio cultural</v>
      </c>
      <c r="I64" s="17">
        <f t="shared" si="249"/>
        <v>521</v>
      </c>
      <c r="J64" s="17" t="str">
        <f t="shared" si="249"/>
        <v>Número de sistemas de gestión de la información implementados</v>
      </c>
      <c r="K64" s="30">
        <f t="shared" si="249"/>
        <v>7879</v>
      </c>
      <c r="L64" s="53">
        <f t="shared" si="249"/>
        <v>2020110010196</v>
      </c>
      <c r="M64" s="30" t="str">
        <f t="shared" si="249"/>
        <v>Fortalecimiento de la Cultura Ciudadana y su Institucionalidad en Bogotá</v>
      </c>
      <c r="N64" s="30">
        <f t="shared" si="249"/>
        <v>3</v>
      </c>
      <c r="O64" s="30" t="str">
        <f t="shared" si="249"/>
        <v>Implementar 1 sistema de gestión de la información para el levantamiento y monitoreo de las estrategias de cambio cultural</v>
      </c>
      <c r="P64" s="30" t="str">
        <f t="shared" si="249"/>
        <v>CONSTANTE</v>
      </c>
      <c r="Q64" s="56">
        <f t="shared" si="249"/>
        <v>1</v>
      </c>
      <c r="R64" s="56">
        <f t="shared" si="249"/>
        <v>1</v>
      </c>
      <c r="S64" s="56">
        <f t="shared" si="249"/>
        <v>1</v>
      </c>
      <c r="T64" s="56">
        <f t="shared" si="249"/>
        <v>1</v>
      </c>
      <c r="U64" s="56">
        <v>1</v>
      </c>
      <c r="V64" s="56">
        <f>+V63</f>
        <v>1</v>
      </c>
      <c r="W64" s="56"/>
      <c r="X64" s="56">
        <f>+X63</f>
        <v>1</v>
      </c>
      <c r="Y64" s="56"/>
      <c r="Z64" s="56">
        <f>+Z63</f>
        <v>1</v>
      </c>
      <c r="AA64" s="56"/>
      <c r="AB64" s="73">
        <f t="shared" ref="AB64" si="250">+AB63</f>
        <v>0.03</v>
      </c>
      <c r="AC64" s="73">
        <f>+AC63</f>
        <v>0.03</v>
      </c>
      <c r="AD64" s="92">
        <f>+AD63</f>
        <v>1</v>
      </c>
      <c r="AE64" s="73">
        <f t="shared" ref="AE64" si="251">+AE63</f>
        <v>0.08</v>
      </c>
      <c r="AF64" s="105">
        <f>+AF63</f>
        <v>0.08</v>
      </c>
      <c r="AG64" s="92">
        <f>+AG63</f>
        <v>1</v>
      </c>
      <c r="AH64" s="73">
        <f t="shared" ref="AH64" si="252">+AH63</f>
        <v>0.13</v>
      </c>
      <c r="AI64" s="73">
        <f>+AI63</f>
        <v>0.13</v>
      </c>
      <c r="AJ64" s="92">
        <f>+AJ63</f>
        <v>1</v>
      </c>
      <c r="AK64" s="17">
        <f t="shared" ref="AK64" si="253">+AK63</f>
        <v>0.2</v>
      </c>
      <c r="AL64" s="17">
        <f>+AL63</f>
        <v>0.2</v>
      </c>
      <c r="AM64" s="19">
        <f>+AM63</f>
        <v>1</v>
      </c>
      <c r="AN64" s="17">
        <f t="shared" ref="AN64" si="254">+AN63</f>
        <v>0.3</v>
      </c>
      <c r="AO64" s="17">
        <f>+AO63</f>
        <v>0.3</v>
      </c>
      <c r="AP64" s="92">
        <f>+AP63</f>
        <v>1</v>
      </c>
      <c r="AQ64" s="17">
        <f t="shared" ref="AQ64:AR64" si="255">+AQ63</f>
        <v>0.4</v>
      </c>
      <c r="AR64" s="17">
        <f t="shared" si="255"/>
        <v>0.4</v>
      </c>
      <c r="AS64" s="92">
        <f>+AS63</f>
        <v>1</v>
      </c>
      <c r="AT64" s="152">
        <f t="shared" ref="AT64" si="256">+AT63</f>
        <v>0.5</v>
      </c>
      <c r="AU64" s="17"/>
      <c r="AV64" s="17"/>
      <c r="AW64" s="17">
        <f t="shared" ref="AW64" si="257">+AW63</f>
        <v>0.6</v>
      </c>
      <c r="AX64" s="17"/>
      <c r="AY64" s="17"/>
      <c r="AZ64" s="34">
        <f t="shared" ref="AZ64" si="258">+AZ63</f>
        <v>0.7</v>
      </c>
      <c r="BA64" s="17"/>
      <c r="BB64" s="17"/>
      <c r="BC64" s="17">
        <f t="shared" ref="BC64" si="259">+BC63</f>
        <v>0.8</v>
      </c>
      <c r="BD64" s="17"/>
      <c r="BE64" s="17"/>
      <c r="BF64" s="17">
        <f t="shared" ref="BF64" si="260">+BF63</f>
        <v>0.9</v>
      </c>
      <c r="BG64" s="17"/>
      <c r="BH64" s="17"/>
      <c r="BI64" s="17">
        <f t="shared" ref="BI64" si="261">+BI63</f>
        <v>1</v>
      </c>
      <c r="BJ64" s="17"/>
      <c r="BK64" s="17"/>
      <c r="BL64" s="92">
        <f>+BL63</f>
        <v>0.4</v>
      </c>
      <c r="BM64" s="19">
        <f>+BM63</f>
        <v>0.79999999999999993</v>
      </c>
      <c r="BN64" s="19">
        <f>+BN63</f>
        <v>0.48</v>
      </c>
    </row>
    <row r="65" spans="1:66" ht="59.25" customHeight="1">
      <c r="A65" s="27">
        <v>5</v>
      </c>
      <c r="B65" s="60" t="s">
        <v>180</v>
      </c>
      <c r="C65" s="27">
        <v>15</v>
      </c>
      <c r="D65" s="60" t="s">
        <v>181</v>
      </c>
      <c r="E65" s="27">
        <v>56</v>
      </c>
      <c r="F65" s="60" t="s">
        <v>172</v>
      </c>
      <c r="G65" s="27">
        <v>493</v>
      </c>
      <c r="H65" s="60" t="s">
        <v>150</v>
      </c>
      <c r="I65" s="27">
        <v>539</v>
      </c>
      <c r="J65" s="60" t="s">
        <v>151</v>
      </c>
      <c r="K65" s="27">
        <v>7646</v>
      </c>
      <c r="L65" s="59">
        <v>2020110010038</v>
      </c>
      <c r="M65" s="27" t="s">
        <v>152</v>
      </c>
      <c r="N65" s="27">
        <v>1</v>
      </c>
      <c r="O65" s="60" t="s">
        <v>153</v>
      </c>
      <c r="P65" s="27" t="s">
        <v>78</v>
      </c>
      <c r="Q65" s="70">
        <v>0.7</v>
      </c>
      <c r="R65" s="62">
        <v>1</v>
      </c>
      <c r="S65" s="62">
        <v>1</v>
      </c>
      <c r="T65" s="62">
        <v>11</v>
      </c>
      <c r="U65" s="62">
        <v>11</v>
      </c>
      <c r="V65" s="62">
        <v>15</v>
      </c>
      <c r="W65" s="62"/>
      <c r="X65" s="62">
        <v>3</v>
      </c>
      <c r="Y65" s="62"/>
      <c r="Z65" s="62">
        <v>40</v>
      </c>
      <c r="AA65" s="62"/>
      <c r="AB65" s="62">
        <v>0</v>
      </c>
      <c r="AC65" s="107">
        <v>0</v>
      </c>
      <c r="AD65" s="96" t="e">
        <f>AC65/AB65</f>
        <v>#DIV/0!</v>
      </c>
      <c r="AE65" s="62">
        <v>0</v>
      </c>
      <c r="AF65" s="106">
        <v>0</v>
      </c>
      <c r="AG65" s="96" t="e">
        <f t="shared" ref="AG65:AG73" si="262">AF65/AE65</f>
        <v>#DIV/0!</v>
      </c>
      <c r="AH65" s="62">
        <v>2</v>
      </c>
      <c r="AI65" s="107">
        <v>2</v>
      </c>
      <c r="AJ65" s="96">
        <f>AI65/AH65</f>
        <v>1</v>
      </c>
      <c r="AK65" s="70">
        <v>0.04</v>
      </c>
      <c r="AL65" s="96">
        <v>0.04</v>
      </c>
      <c r="AM65" s="139">
        <f t="shared" ref="AM65:AM70" si="263">AL65/AK65</f>
        <v>1</v>
      </c>
      <c r="AN65" s="70">
        <v>0.06</v>
      </c>
      <c r="AO65" s="139">
        <v>0.06</v>
      </c>
      <c r="AP65" s="139">
        <f t="shared" ref="AP65:AP73" si="264">AO65/AN65</f>
        <v>1</v>
      </c>
      <c r="AQ65" s="168">
        <v>8</v>
      </c>
      <c r="AR65" s="35">
        <v>8</v>
      </c>
      <c r="AS65" s="139">
        <f t="shared" ref="AS65:AS73" si="265">AR65/AQ65</f>
        <v>1</v>
      </c>
      <c r="AT65" s="82">
        <v>0.1</v>
      </c>
      <c r="AU65" s="25"/>
      <c r="AV65" s="29"/>
      <c r="AW65" s="82">
        <v>0.12</v>
      </c>
      <c r="AX65" s="25"/>
      <c r="AY65" s="29"/>
      <c r="AZ65" s="82">
        <v>0.14000000000000001</v>
      </c>
      <c r="BA65" s="25"/>
      <c r="BB65" s="29"/>
      <c r="BC65" s="82">
        <v>0.15</v>
      </c>
      <c r="BD65" s="25"/>
      <c r="BE65" s="29"/>
      <c r="BF65" s="82">
        <v>0.15</v>
      </c>
      <c r="BG65" s="25"/>
      <c r="BH65" s="29"/>
      <c r="BI65" s="82">
        <v>0.15</v>
      </c>
      <c r="BJ65" s="25"/>
      <c r="BK65" s="29"/>
      <c r="BL65" s="139">
        <f t="shared" ref="BL65:BL73" si="266">AR65/V65</f>
        <v>0.53333333333333333</v>
      </c>
      <c r="BM65" s="88">
        <f t="shared" ref="BM65:BM73" si="267">(S65+U65+AR65)/(R65+T65+V65)</f>
        <v>0.7407407407407407</v>
      </c>
      <c r="BN65" s="91">
        <f t="shared" ref="BN65:BN73" si="268">(S65+U65+AR65+Y65+AA65)/(R65+T65+V65+X65+Z65)</f>
        <v>0.2857142857142857</v>
      </c>
    </row>
    <row r="66" spans="1:66" ht="65.25" customHeight="1">
      <c r="A66" s="27">
        <v>5</v>
      </c>
      <c r="B66" s="60" t="s">
        <v>180</v>
      </c>
      <c r="C66" s="27">
        <v>15</v>
      </c>
      <c r="D66" s="60" t="s">
        <v>181</v>
      </c>
      <c r="E66" s="27">
        <v>56</v>
      </c>
      <c r="F66" s="60" t="s">
        <v>172</v>
      </c>
      <c r="G66" s="27">
        <v>493</v>
      </c>
      <c r="H66" s="60" t="s">
        <v>150</v>
      </c>
      <c r="I66" s="27">
        <v>539</v>
      </c>
      <c r="J66" s="60" t="s">
        <v>151</v>
      </c>
      <c r="K66" s="27">
        <v>7646</v>
      </c>
      <c r="L66" s="59">
        <v>2020110010038</v>
      </c>
      <c r="M66" s="27" t="s">
        <v>152</v>
      </c>
      <c r="N66" s="27">
        <v>2</v>
      </c>
      <c r="O66" s="60" t="s">
        <v>154</v>
      </c>
      <c r="P66" s="27" t="s">
        <v>78</v>
      </c>
      <c r="Q66" s="61">
        <v>1</v>
      </c>
      <c r="R66" s="62">
        <v>0.2</v>
      </c>
      <c r="S66" s="62">
        <v>0.2</v>
      </c>
      <c r="T66" s="62">
        <v>0.2</v>
      </c>
      <c r="U66" s="62">
        <v>0.2</v>
      </c>
      <c r="V66" s="62">
        <v>0.2</v>
      </c>
      <c r="W66" s="62"/>
      <c r="X66" s="62">
        <v>0.2</v>
      </c>
      <c r="Y66" s="62"/>
      <c r="Z66" s="62">
        <v>0.2</v>
      </c>
      <c r="AA66" s="62"/>
      <c r="AB66" s="62">
        <v>0</v>
      </c>
      <c r="AC66" s="107">
        <v>0</v>
      </c>
      <c r="AD66" s="96" t="e">
        <f t="shared" ref="AD66:AD72" si="269">AC66/AB66</f>
        <v>#DIV/0!</v>
      </c>
      <c r="AE66" s="62">
        <v>0.02</v>
      </c>
      <c r="AF66" s="106">
        <v>0.02</v>
      </c>
      <c r="AG66" s="96">
        <f t="shared" si="262"/>
        <v>1</v>
      </c>
      <c r="AH66" s="62">
        <v>0.04</v>
      </c>
      <c r="AI66" s="107">
        <v>0.04</v>
      </c>
      <c r="AJ66" s="96">
        <f>AI66/AH66</f>
        <v>1</v>
      </c>
      <c r="AK66" s="62">
        <v>0.06</v>
      </c>
      <c r="AL66" s="25">
        <v>0.06</v>
      </c>
      <c r="AM66" s="29">
        <f t="shared" si="263"/>
        <v>1</v>
      </c>
      <c r="AN66" s="62">
        <v>0.08</v>
      </c>
      <c r="AO66" s="35">
        <v>0</v>
      </c>
      <c r="AP66" s="29">
        <f t="shared" si="264"/>
        <v>0</v>
      </c>
      <c r="AQ66" s="62">
        <v>0.1</v>
      </c>
      <c r="AR66" s="35">
        <v>0.1</v>
      </c>
      <c r="AS66" s="139">
        <f t="shared" si="265"/>
        <v>1</v>
      </c>
      <c r="AT66" s="62">
        <v>0.12</v>
      </c>
      <c r="AU66" s="25"/>
      <c r="AV66" s="29"/>
      <c r="AW66" s="62">
        <v>0.14000000000000001</v>
      </c>
      <c r="AX66" s="25"/>
      <c r="AY66" s="29"/>
      <c r="AZ66" s="62">
        <v>0.16</v>
      </c>
      <c r="BA66" s="25"/>
      <c r="BB66" s="29"/>
      <c r="BC66" s="62">
        <v>0.18</v>
      </c>
      <c r="BD66" s="25"/>
      <c r="BE66" s="29"/>
      <c r="BF66" s="62">
        <v>0.19</v>
      </c>
      <c r="BG66" s="25"/>
      <c r="BH66" s="29"/>
      <c r="BI66" s="62">
        <v>0.2</v>
      </c>
      <c r="BJ66" s="25"/>
      <c r="BK66" s="29"/>
      <c r="BL66" s="139">
        <f t="shared" si="266"/>
        <v>0.5</v>
      </c>
      <c r="BM66" s="88">
        <f t="shared" si="267"/>
        <v>0.83333333333333326</v>
      </c>
      <c r="BN66" s="91">
        <f t="shared" si="268"/>
        <v>0.5</v>
      </c>
    </row>
    <row r="67" spans="1:66" ht="57.75" customHeight="1">
      <c r="A67" s="27">
        <v>5</v>
      </c>
      <c r="B67" s="60" t="s">
        <v>180</v>
      </c>
      <c r="C67" s="27">
        <v>15</v>
      </c>
      <c r="D67" s="60" t="s">
        <v>181</v>
      </c>
      <c r="E67" s="27">
        <v>56</v>
      </c>
      <c r="F67" s="60" t="s">
        <v>172</v>
      </c>
      <c r="G67" s="27">
        <v>493</v>
      </c>
      <c r="H67" s="60" t="s">
        <v>150</v>
      </c>
      <c r="I67" s="27">
        <v>539</v>
      </c>
      <c r="J67" s="60" t="s">
        <v>151</v>
      </c>
      <c r="K67" s="27">
        <v>7646</v>
      </c>
      <c r="L67" s="59">
        <v>2020110010038</v>
      </c>
      <c r="M67" s="27" t="s">
        <v>152</v>
      </c>
      <c r="N67" s="27">
        <v>3</v>
      </c>
      <c r="O67" s="60" t="s">
        <v>155</v>
      </c>
      <c r="P67" s="27" t="s">
        <v>78</v>
      </c>
      <c r="Q67" s="61">
        <v>5</v>
      </c>
      <c r="R67" s="62">
        <v>1</v>
      </c>
      <c r="S67" s="62">
        <v>0.96</v>
      </c>
      <c r="T67" s="62">
        <v>1.04</v>
      </c>
      <c r="U67" s="62">
        <v>1.04</v>
      </c>
      <c r="V67" s="62">
        <v>1</v>
      </c>
      <c r="W67" s="62"/>
      <c r="X67" s="62">
        <v>1</v>
      </c>
      <c r="Y67" s="62"/>
      <c r="Z67" s="62">
        <v>1</v>
      </c>
      <c r="AA67" s="62"/>
      <c r="AB67" s="62">
        <v>0</v>
      </c>
      <c r="AC67" s="107">
        <v>0</v>
      </c>
      <c r="AD67" s="96" t="e">
        <f t="shared" si="269"/>
        <v>#DIV/0!</v>
      </c>
      <c r="AE67" s="62">
        <v>0</v>
      </c>
      <c r="AF67" s="106">
        <v>0</v>
      </c>
      <c r="AG67" s="96" t="e">
        <f t="shared" si="262"/>
        <v>#DIV/0!</v>
      </c>
      <c r="AH67" s="62">
        <v>0</v>
      </c>
      <c r="AI67" s="107">
        <v>0</v>
      </c>
      <c r="AJ67" s="96" t="e">
        <f t="shared" ref="AJ67:AJ70" si="270">AI67/AH67</f>
        <v>#DIV/0!</v>
      </c>
      <c r="AK67" s="62">
        <v>0</v>
      </c>
      <c r="AL67" s="25">
        <v>0</v>
      </c>
      <c r="AM67" s="29" t="e">
        <f t="shared" si="263"/>
        <v>#DIV/0!</v>
      </c>
      <c r="AN67" s="62">
        <v>0.13</v>
      </c>
      <c r="AO67" s="25">
        <v>0.13</v>
      </c>
      <c r="AP67" s="139">
        <f t="shared" si="264"/>
        <v>1</v>
      </c>
      <c r="AQ67" s="62">
        <v>0.25</v>
      </c>
      <c r="AR67" s="25">
        <v>0.25</v>
      </c>
      <c r="AS67" s="139">
        <f t="shared" si="265"/>
        <v>1</v>
      </c>
      <c r="AT67" s="62">
        <v>0.38</v>
      </c>
      <c r="AU67" s="25"/>
      <c r="AV67" s="29"/>
      <c r="AW67" s="62">
        <v>0.5</v>
      </c>
      <c r="AX67" s="25"/>
      <c r="AY67" s="29"/>
      <c r="AZ67" s="62">
        <v>0.63</v>
      </c>
      <c r="BA67" s="25"/>
      <c r="BB67" s="29"/>
      <c r="BC67" s="62">
        <v>0.75</v>
      </c>
      <c r="BD67" s="25"/>
      <c r="BE67" s="29"/>
      <c r="BF67" s="62">
        <v>0.87</v>
      </c>
      <c r="BG67" s="25"/>
      <c r="BH67" s="29"/>
      <c r="BI67" s="62">
        <v>1</v>
      </c>
      <c r="BJ67" s="25"/>
      <c r="BK67" s="29"/>
      <c r="BL67" s="139">
        <f t="shared" si="266"/>
        <v>0.25</v>
      </c>
      <c r="BM67" s="88">
        <f t="shared" si="267"/>
        <v>0.74013157894736836</v>
      </c>
      <c r="BN67" s="91">
        <f t="shared" si="268"/>
        <v>0.44642857142857145</v>
      </c>
    </row>
    <row r="68" spans="1:66" ht="57" customHeight="1">
      <c r="A68" s="10">
        <v>5</v>
      </c>
      <c r="B68" s="11" t="s">
        <v>180</v>
      </c>
      <c r="C68" s="10">
        <v>15</v>
      </c>
      <c r="D68" s="11" t="s">
        <v>181</v>
      </c>
      <c r="E68" s="10">
        <v>56</v>
      </c>
      <c r="F68" s="11" t="s">
        <v>172</v>
      </c>
      <c r="G68" s="10">
        <v>493</v>
      </c>
      <c r="H68" s="11" t="s">
        <v>150</v>
      </c>
      <c r="I68" s="10">
        <v>539</v>
      </c>
      <c r="J68" s="11" t="s">
        <v>151</v>
      </c>
      <c r="K68" s="20">
        <v>7646</v>
      </c>
      <c r="L68" s="21">
        <v>2020110010038</v>
      </c>
      <c r="M68" s="20" t="s">
        <v>152</v>
      </c>
      <c r="N68" s="20">
        <v>4</v>
      </c>
      <c r="O68" s="36" t="s">
        <v>156</v>
      </c>
      <c r="P68" s="20" t="s">
        <v>78</v>
      </c>
      <c r="Q68" s="22">
        <v>1</v>
      </c>
      <c r="R68" s="57">
        <v>0.2</v>
      </c>
      <c r="S68" s="57">
        <v>0.2</v>
      </c>
      <c r="T68" s="57">
        <v>0.2</v>
      </c>
      <c r="U68" s="57">
        <v>0.2</v>
      </c>
      <c r="V68" s="57">
        <v>0.2</v>
      </c>
      <c r="W68" s="57"/>
      <c r="X68" s="57">
        <v>0.2</v>
      </c>
      <c r="Y68" s="57"/>
      <c r="Z68" s="57">
        <v>0.2</v>
      </c>
      <c r="AA68" s="57"/>
      <c r="AB68" s="57">
        <v>0.01</v>
      </c>
      <c r="AC68" s="31">
        <v>0.01</v>
      </c>
      <c r="AD68" s="95">
        <f t="shared" si="269"/>
        <v>1</v>
      </c>
      <c r="AE68" s="57">
        <v>0.02</v>
      </c>
      <c r="AF68" s="104">
        <v>0.02</v>
      </c>
      <c r="AG68" s="95">
        <f t="shared" si="262"/>
        <v>1</v>
      </c>
      <c r="AH68" s="57">
        <v>0.04</v>
      </c>
      <c r="AI68" s="31">
        <v>0.04</v>
      </c>
      <c r="AJ68" s="95">
        <f t="shared" si="270"/>
        <v>1</v>
      </c>
      <c r="AK68" s="57">
        <v>0.06</v>
      </c>
      <c r="AL68" s="10">
        <v>0.06</v>
      </c>
      <c r="AM68" s="13">
        <f t="shared" si="263"/>
        <v>1</v>
      </c>
      <c r="AN68" s="57">
        <v>0.08</v>
      </c>
      <c r="AO68" s="10">
        <v>0.08</v>
      </c>
      <c r="AP68" s="13">
        <f t="shared" si="264"/>
        <v>1</v>
      </c>
      <c r="AQ68" s="57">
        <v>0.1</v>
      </c>
      <c r="AR68" s="24">
        <v>0.1</v>
      </c>
      <c r="AS68" s="13">
        <f t="shared" si="265"/>
        <v>1</v>
      </c>
      <c r="AT68" s="57">
        <v>0.12</v>
      </c>
      <c r="AU68" s="10"/>
      <c r="AV68" s="14"/>
      <c r="AW68" s="57">
        <v>0.14000000000000001</v>
      </c>
      <c r="AX68" s="10"/>
      <c r="AY68" s="14"/>
      <c r="AZ68" s="57">
        <v>0.16</v>
      </c>
      <c r="BA68" s="10"/>
      <c r="BB68" s="14"/>
      <c r="BC68" s="57">
        <v>0.18</v>
      </c>
      <c r="BD68" s="10"/>
      <c r="BE68" s="14"/>
      <c r="BF68" s="57">
        <v>0.19</v>
      </c>
      <c r="BG68" s="10"/>
      <c r="BH68" s="14"/>
      <c r="BI68" s="57">
        <v>0.2</v>
      </c>
      <c r="BJ68" s="10"/>
      <c r="BK68" s="14"/>
      <c r="BL68" s="13">
        <f t="shared" si="266"/>
        <v>0.5</v>
      </c>
      <c r="BM68" s="15">
        <f t="shared" si="267"/>
        <v>0.83333333333333326</v>
      </c>
      <c r="BN68" s="16">
        <f t="shared" si="268"/>
        <v>0.5</v>
      </c>
    </row>
    <row r="69" spans="1:66" ht="70.5" customHeight="1">
      <c r="A69" s="25">
        <v>5</v>
      </c>
      <c r="B69" s="26" t="s">
        <v>180</v>
      </c>
      <c r="C69" s="25">
        <v>15</v>
      </c>
      <c r="D69" s="26" t="s">
        <v>181</v>
      </c>
      <c r="E69" s="25">
        <v>56</v>
      </c>
      <c r="F69" s="26" t="s">
        <v>172</v>
      </c>
      <c r="G69" s="25">
        <v>493</v>
      </c>
      <c r="H69" s="26" t="s">
        <v>150</v>
      </c>
      <c r="I69" s="25">
        <v>539</v>
      </c>
      <c r="J69" s="26" t="s">
        <v>151</v>
      </c>
      <c r="K69" s="27">
        <v>7646</v>
      </c>
      <c r="L69" s="59">
        <v>2020110010038</v>
      </c>
      <c r="M69" s="27" t="s">
        <v>152</v>
      </c>
      <c r="N69" s="27">
        <v>5</v>
      </c>
      <c r="O69" s="60" t="s">
        <v>157</v>
      </c>
      <c r="P69" s="27" t="s">
        <v>78</v>
      </c>
      <c r="Q69" s="61">
        <v>1</v>
      </c>
      <c r="R69" s="62">
        <v>0.13</v>
      </c>
      <c r="S69" s="62">
        <v>0.13</v>
      </c>
      <c r="T69" s="62">
        <v>0.27</v>
      </c>
      <c r="U69" s="62">
        <v>0.27</v>
      </c>
      <c r="V69" s="62">
        <v>0.25</v>
      </c>
      <c r="W69" s="62"/>
      <c r="X69" s="62">
        <v>0.2</v>
      </c>
      <c r="Y69" s="62"/>
      <c r="Z69" s="62">
        <v>0.2</v>
      </c>
      <c r="AA69" s="62"/>
      <c r="AB69" s="62">
        <v>0</v>
      </c>
      <c r="AC69" s="107">
        <v>0</v>
      </c>
      <c r="AD69" s="96" t="e">
        <f t="shared" si="269"/>
        <v>#DIV/0!</v>
      </c>
      <c r="AE69" s="62">
        <v>0.02</v>
      </c>
      <c r="AF69" s="106">
        <v>0.02</v>
      </c>
      <c r="AG69" s="96">
        <f t="shared" si="262"/>
        <v>1</v>
      </c>
      <c r="AH69" s="62">
        <v>0.05</v>
      </c>
      <c r="AI69" s="107">
        <v>0.05</v>
      </c>
      <c r="AJ69" s="96">
        <f t="shared" si="270"/>
        <v>1</v>
      </c>
      <c r="AK69" s="62">
        <v>7.0000000000000007E-2</v>
      </c>
      <c r="AL69" s="25">
        <v>7.0000000000000007E-2</v>
      </c>
      <c r="AM69" s="29">
        <f t="shared" si="263"/>
        <v>1</v>
      </c>
      <c r="AN69" s="62">
        <v>0.1</v>
      </c>
      <c r="AO69" s="35">
        <v>0.1</v>
      </c>
      <c r="AP69" s="139">
        <f t="shared" si="264"/>
        <v>1</v>
      </c>
      <c r="AQ69" s="79">
        <v>0.125</v>
      </c>
      <c r="AR69" s="25">
        <v>0.12</v>
      </c>
      <c r="AS69" s="139">
        <f t="shared" si="265"/>
        <v>0.96</v>
      </c>
      <c r="AT69" s="79">
        <v>0.15</v>
      </c>
      <c r="AU69" s="25"/>
      <c r="AV69" s="29"/>
      <c r="AW69" s="79">
        <v>0.17499999999999999</v>
      </c>
      <c r="AX69" s="25"/>
      <c r="AY69" s="29"/>
      <c r="AZ69" s="79">
        <v>0.2</v>
      </c>
      <c r="BA69" s="25"/>
      <c r="BB69" s="29"/>
      <c r="BC69" s="79">
        <v>0.22500000000000001</v>
      </c>
      <c r="BD69" s="25"/>
      <c r="BE69" s="29"/>
      <c r="BF69" s="79">
        <v>0.245</v>
      </c>
      <c r="BG69" s="25"/>
      <c r="BH69" s="29"/>
      <c r="BI69" s="62">
        <v>0.25</v>
      </c>
      <c r="BJ69" s="25"/>
      <c r="BK69" s="29"/>
      <c r="BL69" s="139">
        <f t="shared" si="266"/>
        <v>0.48</v>
      </c>
      <c r="BM69" s="169">
        <f t="shared" si="267"/>
        <v>0.8</v>
      </c>
      <c r="BN69" s="91">
        <f t="shared" si="268"/>
        <v>0.49523809523809526</v>
      </c>
    </row>
    <row r="70" spans="1:66" ht="65.25" customHeight="1">
      <c r="A70" s="25">
        <v>5</v>
      </c>
      <c r="B70" s="26" t="s">
        <v>180</v>
      </c>
      <c r="C70" s="25">
        <v>15</v>
      </c>
      <c r="D70" s="26" t="s">
        <v>181</v>
      </c>
      <c r="E70" s="25">
        <v>56</v>
      </c>
      <c r="F70" s="26" t="s">
        <v>172</v>
      </c>
      <c r="G70" s="25">
        <v>493</v>
      </c>
      <c r="H70" s="26" t="s">
        <v>150</v>
      </c>
      <c r="I70" s="25">
        <v>539</v>
      </c>
      <c r="J70" s="26" t="s">
        <v>151</v>
      </c>
      <c r="K70" s="27">
        <v>7646</v>
      </c>
      <c r="L70" s="59">
        <v>2020110010038</v>
      </c>
      <c r="M70" s="27" t="s">
        <v>152</v>
      </c>
      <c r="N70" s="27">
        <v>6</v>
      </c>
      <c r="O70" s="60" t="s">
        <v>158</v>
      </c>
      <c r="P70" s="27" t="s">
        <v>78</v>
      </c>
      <c r="Q70" s="61">
        <v>1</v>
      </c>
      <c r="R70" s="62">
        <v>0.2</v>
      </c>
      <c r="S70" s="62">
        <v>0.19</v>
      </c>
      <c r="T70" s="62">
        <v>0.21</v>
      </c>
      <c r="U70" s="62">
        <v>0.21</v>
      </c>
      <c r="V70" s="62">
        <v>0.2</v>
      </c>
      <c r="W70" s="62"/>
      <c r="X70" s="62">
        <v>0.2</v>
      </c>
      <c r="Y70" s="62"/>
      <c r="Z70" s="62">
        <v>0.2</v>
      </c>
      <c r="AA70" s="62"/>
      <c r="AB70" s="62">
        <v>0.01</v>
      </c>
      <c r="AC70" s="107">
        <v>0.01</v>
      </c>
      <c r="AD70" s="96">
        <f t="shared" si="269"/>
        <v>1</v>
      </c>
      <c r="AE70" s="62">
        <v>0.02</v>
      </c>
      <c r="AF70" s="106">
        <v>0.02</v>
      </c>
      <c r="AG70" s="96">
        <f t="shared" si="262"/>
        <v>1</v>
      </c>
      <c r="AH70" s="62">
        <v>0.04</v>
      </c>
      <c r="AI70" s="107">
        <v>0.04</v>
      </c>
      <c r="AJ70" s="96">
        <f t="shared" si="270"/>
        <v>1</v>
      </c>
      <c r="AK70" s="62">
        <v>0.06</v>
      </c>
      <c r="AL70" s="25">
        <v>0.06</v>
      </c>
      <c r="AM70" s="29">
        <f t="shared" si="263"/>
        <v>1</v>
      </c>
      <c r="AN70" s="62">
        <v>0.08</v>
      </c>
      <c r="AO70" s="25">
        <v>0.08</v>
      </c>
      <c r="AP70" s="139">
        <f t="shared" si="264"/>
        <v>1</v>
      </c>
      <c r="AQ70" s="62">
        <v>0.1</v>
      </c>
      <c r="AR70" s="35">
        <v>0.1</v>
      </c>
      <c r="AS70" s="139">
        <f t="shared" si="265"/>
        <v>1</v>
      </c>
      <c r="AT70" s="62">
        <v>0.12</v>
      </c>
      <c r="AU70" s="25"/>
      <c r="AV70" s="29"/>
      <c r="AW70" s="62">
        <v>0.14000000000000001</v>
      </c>
      <c r="AX70" s="25"/>
      <c r="AY70" s="29"/>
      <c r="AZ70" s="62">
        <v>0.16</v>
      </c>
      <c r="BA70" s="25"/>
      <c r="BB70" s="29"/>
      <c r="BC70" s="62">
        <v>0.18</v>
      </c>
      <c r="BD70" s="25"/>
      <c r="BE70" s="29"/>
      <c r="BF70" s="62">
        <v>0.19</v>
      </c>
      <c r="BG70" s="25"/>
      <c r="BH70" s="29"/>
      <c r="BI70" s="62">
        <v>0.2</v>
      </c>
      <c r="BJ70" s="25"/>
      <c r="BK70" s="29"/>
      <c r="BL70" s="139">
        <f t="shared" si="266"/>
        <v>0.5</v>
      </c>
      <c r="BM70" s="88">
        <f t="shared" si="267"/>
        <v>0.81967213114754089</v>
      </c>
      <c r="BN70" s="91">
        <f t="shared" si="268"/>
        <v>0.49504950495049505</v>
      </c>
    </row>
    <row r="71" spans="1:66" ht="90.75" customHeight="1">
      <c r="A71" s="17">
        <f t="shared" ref="A71:O71" si="271">+A68</f>
        <v>5</v>
      </c>
      <c r="B71" s="17" t="str">
        <f t="shared" si="271"/>
        <v>Construir Bogotá Región con gobierno abierto, transparente y ciudadanía consciente</v>
      </c>
      <c r="C71" s="17">
        <f t="shared" si="271"/>
        <v>15</v>
      </c>
      <c r="D71" s="17" t="str">
        <f t="shared" si="271"/>
        <v xml:space="preserve">Gestión pública efectiva, abierta y transparente </v>
      </c>
      <c r="E71" s="17">
        <f t="shared" si="271"/>
        <v>56</v>
      </c>
      <c r="F71" s="17" t="str">
        <f t="shared" si="271"/>
        <v>Gestión Pública Efectiva</v>
      </c>
      <c r="G71" s="17">
        <f t="shared" si="271"/>
        <v>493</v>
      </c>
      <c r="H71" s="17" t="str">
        <f t="shared" si="271"/>
        <v>Desarrollar y mantener al 100% la capacidad institucional a través de la mejora en la infraestructura física, tecnológica y de gestión en beneficio de la ciudadanía.</v>
      </c>
      <c r="I71" s="30">
        <f t="shared" si="271"/>
        <v>539</v>
      </c>
      <c r="J71" s="30" t="str">
        <f t="shared" si="271"/>
        <v>Porcentaje de la capacidad institucional desarrollada y mantenida</v>
      </c>
      <c r="K71" s="30">
        <f t="shared" si="271"/>
        <v>7646</v>
      </c>
      <c r="L71" s="53">
        <f t="shared" si="271"/>
        <v>2020110010038</v>
      </c>
      <c r="M71" s="30" t="str">
        <f t="shared" si="271"/>
        <v>Fortalecimiento a la gestión, la innovación tecnológica y la comunicación pública de la Secretaría de 
Cultura, Recreación y Deporte de Bogotá</v>
      </c>
      <c r="N71" s="30">
        <f t="shared" si="271"/>
        <v>4</v>
      </c>
      <c r="O71" s="30" t="str">
        <f t="shared" si="271"/>
        <v>Elaborar 1 plan de atención de requerimientos para fortalecer la gestión y el clima laboral.</v>
      </c>
      <c r="P71" s="30" t="s">
        <v>67</v>
      </c>
      <c r="Q71" s="54">
        <v>1</v>
      </c>
      <c r="R71" s="54">
        <v>1</v>
      </c>
      <c r="S71" s="54">
        <f>S68/R68</f>
        <v>1</v>
      </c>
      <c r="T71" s="54">
        <v>1</v>
      </c>
      <c r="U71" s="54">
        <v>1</v>
      </c>
      <c r="V71" s="54">
        <v>1</v>
      </c>
      <c r="W71" s="54"/>
      <c r="X71" s="54">
        <v>1</v>
      </c>
      <c r="Y71" s="54"/>
      <c r="Z71" s="54">
        <v>1</v>
      </c>
      <c r="AA71" s="54"/>
      <c r="AB71" s="73">
        <v>0.01</v>
      </c>
      <c r="AC71" s="73">
        <v>0.01</v>
      </c>
      <c r="AD71" s="92">
        <f t="shared" si="269"/>
        <v>1</v>
      </c>
      <c r="AE71" s="73">
        <f t="shared" ref="AE71" si="272">AE68/$T$64</f>
        <v>0.02</v>
      </c>
      <c r="AF71" s="105">
        <v>0.02</v>
      </c>
      <c r="AG71" s="92">
        <f t="shared" si="262"/>
        <v>1</v>
      </c>
      <c r="AH71" s="73">
        <f t="shared" ref="AH71" si="273">AH68/$T$64</f>
        <v>0.04</v>
      </c>
      <c r="AI71" s="73">
        <f>+AI68</f>
        <v>0.04</v>
      </c>
      <c r="AJ71" s="92">
        <f>AI71/AH71</f>
        <v>1</v>
      </c>
      <c r="AK71" s="19">
        <f t="shared" ref="AK71:AM71" si="274">AK68/$T$64</f>
        <v>0.06</v>
      </c>
      <c r="AL71" s="19">
        <f t="shared" si="274"/>
        <v>0.06</v>
      </c>
      <c r="AM71" s="19">
        <f t="shared" si="274"/>
        <v>1</v>
      </c>
      <c r="AN71" s="19">
        <f t="shared" ref="AN71" si="275">AN68/$T$64</f>
        <v>0.08</v>
      </c>
      <c r="AO71" s="92">
        <v>0.08</v>
      </c>
      <c r="AP71" s="92">
        <f t="shared" si="264"/>
        <v>1</v>
      </c>
      <c r="AQ71" s="19">
        <f>AQ68/$V$68</f>
        <v>0.5</v>
      </c>
      <c r="AR71" s="19">
        <v>0.5</v>
      </c>
      <c r="AS71" s="19">
        <f t="shared" si="265"/>
        <v>1</v>
      </c>
      <c r="AT71" s="19">
        <f t="shared" ref="AT71" si="276">AT68/$T$64</f>
        <v>0.12</v>
      </c>
      <c r="AU71" s="19"/>
      <c r="AV71" s="19"/>
      <c r="AW71" s="19">
        <f t="shared" ref="AW71" si="277">AW68/$T$64</f>
        <v>0.14000000000000001</v>
      </c>
      <c r="AX71" s="19"/>
      <c r="AY71" s="19"/>
      <c r="AZ71" s="19">
        <f t="shared" ref="AZ71" si="278">AZ68/$T$64</f>
        <v>0.16</v>
      </c>
      <c r="BA71" s="19"/>
      <c r="BB71" s="19"/>
      <c r="BC71" s="19">
        <f t="shared" ref="BC71" si="279">BC68/$T$64</f>
        <v>0.18</v>
      </c>
      <c r="BD71" s="19"/>
      <c r="BE71" s="19"/>
      <c r="BF71" s="19">
        <f t="shared" ref="BF71" si="280">BF68/$T$64</f>
        <v>0.19</v>
      </c>
      <c r="BG71" s="19"/>
      <c r="BH71" s="19"/>
      <c r="BI71" s="19">
        <f t="shared" ref="BI71" si="281">BI68/$T$64</f>
        <v>0.2</v>
      </c>
      <c r="BJ71" s="19"/>
      <c r="BK71" s="19"/>
      <c r="BL71" s="19">
        <f t="shared" si="266"/>
        <v>0.5</v>
      </c>
      <c r="BM71" s="19">
        <f t="shared" si="267"/>
        <v>0.83333333333333337</v>
      </c>
      <c r="BN71" s="19">
        <f t="shared" si="268"/>
        <v>0.5</v>
      </c>
    </row>
    <row r="72" spans="1:66" ht="56.25" customHeight="1">
      <c r="A72" s="10">
        <v>5</v>
      </c>
      <c r="B72" s="11" t="s">
        <v>180</v>
      </c>
      <c r="C72" s="10">
        <v>15</v>
      </c>
      <c r="D72" s="11" t="s">
        <v>181</v>
      </c>
      <c r="E72" s="10">
        <v>56</v>
      </c>
      <c r="F72" s="11" t="s">
        <v>172</v>
      </c>
      <c r="G72" s="10">
        <v>539</v>
      </c>
      <c r="H72" s="11" t="s">
        <v>159</v>
      </c>
      <c r="I72" s="10">
        <v>588</v>
      </c>
      <c r="J72" s="11" t="s">
        <v>160</v>
      </c>
      <c r="K72" s="20">
        <v>7646</v>
      </c>
      <c r="L72" s="21">
        <v>2020110010038</v>
      </c>
      <c r="M72" s="20" t="s">
        <v>152</v>
      </c>
      <c r="N72" s="20">
        <v>7</v>
      </c>
      <c r="O72" s="36" t="s">
        <v>161</v>
      </c>
      <c r="P72" s="20" t="s">
        <v>78</v>
      </c>
      <c r="Q72" s="22">
        <v>1</v>
      </c>
      <c r="R72" s="57">
        <v>0.2</v>
      </c>
      <c r="S72" s="57">
        <v>0.2</v>
      </c>
      <c r="T72" s="57">
        <v>0.2</v>
      </c>
      <c r="U72" s="57">
        <v>0.2</v>
      </c>
      <c r="V72" s="57">
        <v>0.2</v>
      </c>
      <c r="W72" s="57"/>
      <c r="X72" s="57">
        <v>0.2</v>
      </c>
      <c r="Y72" s="57"/>
      <c r="Z72" s="57">
        <v>0.2</v>
      </c>
      <c r="AA72" s="57"/>
      <c r="AB72" s="57">
        <v>0</v>
      </c>
      <c r="AC72" s="57">
        <v>0</v>
      </c>
      <c r="AD72" s="100" t="e">
        <f t="shared" si="269"/>
        <v>#DIV/0!</v>
      </c>
      <c r="AE72" s="57">
        <v>0.02</v>
      </c>
      <c r="AF72" s="117">
        <v>0.02</v>
      </c>
      <c r="AG72" s="100">
        <f t="shared" si="262"/>
        <v>1</v>
      </c>
      <c r="AH72" s="57">
        <v>0.03</v>
      </c>
      <c r="AI72" s="57">
        <v>0.03</v>
      </c>
      <c r="AJ72" s="100">
        <f>AI72/AH72</f>
        <v>1</v>
      </c>
      <c r="AK72" s="57">
        <v>0.05</v>
      </c>
      <c r="AL72" s="57">
        <v>0.05</v>
      </c>
      <c r="AM72" s="57">
        <f>AL72/AK72</f>
        <v>1</v>
      </c>
      <c r="AN72" s="57">
        <v>7.0000000000000007E-2</v>
      </c>
      <c r="AO72" s="57">
        <v>7.0000000000000007E-2</v>
      </c>
      <c r="AP72" s="100">
        <f t="shared" si="264"/>
        <v>1</v>
      </c>
      <c r="AQ72" s="57">
        <v>0.08</v>
      </c>
      <c r="AR72" s="57">
        <v>0.08</v>
      </c>
      <c r="AS72" s="100">
        <f t="shared" si="265"/>
        <v>1</v>
      </c>
      <c r="AT72" s="57">
        <v>0.1</v>
      </c>
      <c r="AU72" s="57"/>
      <c r="AV72" s="57"/>
      <c r="AW72" s="57">
        <v>0.12</v>
      </c>
      <c r="AX72" s="57"/>
      <c r="AY72" s="57"/>
      <c r="AZ72" s="57">
        <v>0.13</v>
      </c>
      <c r="BA72" s="57"/>
      <c r="BB72" s="57"/>
      <c r="BC72" s="57">
        <v>0.15</v>
      </c>
      <c r="BD72" s="57"/>
      <c r="BE72" s="57"/>
      <c r="BF72" s="57">
        <v>0.17</v>
      </c>
      <c r="BG72" s="57"/>
      <c r="BH72" s="57"/>
      <c r="BI72" s="57">
        <v>0.2</v>
      </c>
      <c r="BJ72" s="57"/>
      <c r="BK72" s="57"/>
      <c r="BL72" s="100">
        <f t="shared" si="266"/>
        <v>0.39999999999999997</v>
      </c>
      <c r="BM72" s="162">
        <f t="shared" si="267"/>
        <v>0.79999999999999993</v>
      </c>
      <c r="BN72" s="16">
        <f t="shared" si="268"/>
        <v>0.48000000000000004</v>
      </c>
    </row>
    <row r="73" spans="1:66" ht="47.25" customHeight="1">
      <c r="A73" s="17">
        <f t="shared" ref="A73:I73" si="282">+A72</f>
        <v>5</v>
      </c>
      <c r="B73" s="17" t="str">
        <f t="shared" si="282"/>
        <v>Construir Bogotá Región con gobierno abierto, transparente y ciudadanía consciente</v>
      </c>
      <c r="C73" s="17">
        <f t="shared" si="282"/>
        <v>15</v>
      </c>
      <c r="D73" s="17" t="str">
        <f t="shared" si="282"/>
        <v xml:space="preserve">Gestión pública efectiva, abierta y transparente </v>
      </c>
      <c r="E73" s="17">
        <f t="shared" si="282"/>
        <v>56</v>
      </c>
      <c r="F73" s="17" t="str">
        <f t="shared" si="282"/>
        <v>Gestión Pública Efectiva</v>
      </c>
      <c r="G73" s="17">
        <f t="shared" si="282"/>
        <v>539</v>
      </c>
      <c r="H73" s="17" t="str">
        <f t="shared" si="282"/>
        <v>Realizar el 100% de las acciones para el fortalecimiento de la comunicación pública.</v>
      </c>
      <c r="I73" s="30">
        <f t="shared" si="282"/>
        <v>588</v>
      </c>
      <c r="J73" s="30" t="str">
        <f>J72</f>
        <v>Porcentaje de acciones para el fortalecimiento de la comunicación pública realizadas</v>
      </c>
      <c r="K73" s="30">
        <f t="shared" ref="K73:O73" si="283">+K72</f>
        <v>7646</v>
      </c>
      <c r="L73" s="53">
        <f t="shared" si="283"/>
        <v>2020110010038</v>
      </c>
      <c r="M73" s="30" t="str">
        <f t="shared" si="283"/>
        <v>Fortalecimiento a la gestión, la innovación tecnológica y la comunicación pública de la Secretaría de 
Cultura, Recreación y Deporte de Bogotá</v>
      </c>
      <c r="N73" s="30">
        <f t="shared" si="283"/>
        <v>7</v>
      </c>
      <c r="O73" s="30" t="str">
        <f t="shared" si="283"/>
        <v>Realizar 1 plan de acción de formación, fortalecimiento, eventos territoriales, actividades comunitarias, campañas y estrategias de comunicación.</v>
      </c>
      <c r="P73" s="30" t="s">
        <v>67</v>
      </c>
      <c r="Q73" s="54">
        <v>1</v>
      </c>
      <c r="R73" s="54">
        <v>1</v>
      </c>
      <c r="S73" s="54">
        <f>S72/R72</f>
        <v>1</v>
      </c>
      <c r="T73" s="54">
        <v>1</v>
      </c>
      <c r="U73" s="54">
        <v>1</v>
      </c>
      <c r="V73" s="54">
        <v>1</v>
      </c>
      <c r="W73" s="54"/>
      <c r="X73" s="54">
        <v>1</v>
      </c>
      <c r="Y73" s="54"/>
      <c r="Z73" s="54">
        <v>1</v>
      </c>
      <c r="AA73" s="54"/>
      <c r="AB73" s="73">
        <f t="shared" ref="AB73" si="284">AB72/$T$68</f>
        <v>0</v>
      </c>
      <c r="AC73" s="73">
        <v>0</v>
      </c>
      <c r="AD73" s="92" t="e">
        <f>AC73/AB73</f>
        <v>#DIV/0!</v>
      </c>
      <c r="AE73" s="73">
        <v>0.02</v>
      </c>
      <c r="AF73" s="105">
        <v>0.02</v>
      </c>
      <c r="AG73" s="92">
        <f t="shared" si="262"/>
        <v>1</v>
      </c>
      <c r="AH73" s="73">
        <f t="shared" ref="AH73:AI73" si="285">AH72/$T$68</f>
        <v>0.15</v>
      </c>
      <c r="AI73" s="73">
        <f t="shared" si="285"/>
        <v>0.15</v>
      </c>
      <c r="AJ73" s="92">
        <f>+AJ72</f>
        <v>1</v>
      </c>
      <c r="AK73" s="19">
        <f t="shared" ref="AK73:AL73" si="286">AK72/$T$68</f>
        <v>0.25</v>
      </c>
      <c r="AL73" s="19">
        <f t="shared" si="286"/>
        <v>0.25</v>
      </c>
      <c r="AM73" s="19">
        <f>AL73/AK73</f>
        <v>1</v>
      </c>
      <c r="AN73" s="19">
        <f t="shared" ref="AN73" si="287">AN72/$T$68</f>
        <v>0.35000000000000003</v>
      </c>
      <c r="AO73" s="19">
        <v>0.35</v>
      </c>
      <c r="AP73" s="19">
        <f t="shared" si="264"/>
        <v>0.99999999999999989</v>
      </c>
      <c r="AQ73" s="19">
        <f t="shared" ref="AQ73" si="288">AQ72/$T$68</f>
        <v>0.39999999999999997</v>
      </c>
      <c r="AR73" s="19">
        <v>0.4</v>
      </c>
      <c r="AS73" s="19">
        <f t="shared" si="265"/>
        <v>1.0000000000000002</v>
      </c>
      <c r="AT73" s="19">
        <f t="shared" ref="AT73" si="289">AT72/$T$68</f>
        <v>0.5</v>
      </c>
      <c r="AU73" s="19"/>
      <c r="AV73" s="19"/>
      <c r="AW73" s="19">
        <f t="shared" ref="AW73" si="290">AW72/$T$68</f>
        <v>0.6</v>
      </c>
      <c r="AX73" s="19"/>
      <c r="AY73" s="19"/>
      <c r="AZ73" s="19">
        <f t="shared" ref="AZ73" si="291">AZ72/$T$68</f>
        <v>0.65</v>
      </c>
      <c r="BA73" s="19"/>
      <c r="BB73" s="19"/>
      <c r="BC73" s="19">
        <f t="shared" ref="BC73" si="292">BC72/$T$68</f>
        <v>0.74999999999999989</v>
      </c>
      <c r="BD73" s="19"/>
      <c r="BE73" s="19"/>
      <c r="BF73" s="19">
        <f t="shared" ref="BF73" si="293">BF72/$T$68</f>
        <v>0.85</v>
      </c>
      <c r="BG73" s="19"/>
      <c r="BH73" s="19"/>
      <c r="BI73" s="19">
        <f t="shared" ref="BI73" si="294">BI72/$T$68</f>
        <v>1</v>
      </c>
      <c r="BJ73" s="19"/>
      <c r="BK73" s="19"/>
      <c r="BL73" s="19">
        <f t="shared" si="266"/>
        <v>0.4</v>
      </c>
      <c r="BM73" s="19">
        <f t="shared" si="267"/>
        <v>0.79999999999999993</v>
      </c>
      <c r="BN73" s="19">
        <f t="shared" si="268"/>
        <v>0.48</v>
      </c>
    </row>
    <row r="74" spans="1:66" ht="14.25" customHeight="1">
      <c r="S74" s="46"/>
      <c r="U74" s="46"/>
      <c r="W74" s="46"/>
      <c r="Y74" s="46"/>
      <c r="AA74" s="46"/>
      <c r="AJ74" s="111"/>
      <c r="AK74" s="37"/>
      <c r="AP74" s="144"/>
    </row>
    <row r="75" spans="1:66" ht="14.25" customHeight="1">
      <c r="S75" s="46"/>
      <c r="U75" s="46"/>
      <c r="W75" s="46"/>
      <c r="Y75" s="46"/>
      <c r="AA75" s="46"/>
      <c r="AJ75" s="111"/>
      <c r="AK75" s="37"/>
      <c r="AZ75" s="126"/>
    </row>
    <row r="76" spans="1:66" ht="14.25" customHeight="1">
      <c r="S76" s="46"/>
      <c r="U76" s="46"/>
      <c r="W76" s="46"/>
      <c r="Y76" s="46"/>
      <c r="AA76" s="46"/>
      <c r="AJ76" s="111"/>
      <c r="AK76" s="37"/>
    </row>
    <row r="77" spans="1:66" ht="14.25" customHeight="1">
      <c r="Q77" s="38"/>
      <c r="S77" s="46"/>
      <c r="U77" s="46"/>
      <c r="W77" s="46"/>
      <c r="Y77" s="46"/>
      <c r="AA77" s="46"/>
      <c r="AJ77" s="111"/>
      <c r="AK77" s="37"/>
    </row>
    <row r="78" spans="1:66" ht="14.25" customHeight="1">
      <c r="Q78" s="39"/>
      <c r="S78" s="46"/>
      <c r="U78" s="46"/>
      <c r="W78" s="46"/>
      <c r="Y78" s="46"/>
      <c r="AA78" s="46"/>
      <c r="AJ78" s="111"/>
      <c r="AK78" s="37"/>
    </row>
    <row r="79" spans="1:66" ht="14.25" customHeight="1">
      <c r="Q79" s="39"/>
      <c r="S79" s="46"/>
      <c r="U79" s="46"/>
      <c r="W79" s="46"/>
      <c r="Y79" s="46"/>
      <c r="AA79" s="46"/>
      <c r="AJ79" s="111"/>
      <c r="AK79" s="37"/>
    </row>
    <row r="80" spans="1:66" ht="14.25" customHeight="1">
      <c r="Q80" s="39"/>
      <c r="S80" s="46"/>
      <c r="U80" s="46"/>
      <c r="W80" s="46"/>
      <c r="Y80" s="46"/>
      <c r="AA80" s="46"/>
      <c r="AJ80" s="111"/>
      <c r="AK80" s="37"/>
    </row>
    <row r="81" spans="17:37" ht="14.25" customHeight="1">
      <c r="Q81" s="39"/>
      <c r="S81" s="46"/>
      <c r="U81" s="46"/>
      <c r="W81" s="46"/>
      <c r="Y81" s="46"/>
      <c r="AA81" s="46"/>
      <c r="AJ81" s="111"/>
      <c r="AK81" s="37"/>
    </row>
    <row r="82" spans="17:37" ht="14.25" customHeight="1">
      <c r="Q82" s="38"/>
      <c r="S82" s="46"/>
      <c r="U82" s="46"/>
      <c r="W82" s="46"/>
      <c r="Y82" s="46"/>
      <c r="AA82" s="46"/>
      <c r="AJ82" s="111"/>
      <c r="AK82" s="37"/>
    </row>
    <row r="83" spans="17:37" ht="14.25" customHeight="1">
      <c r="S83" s="46"/>
      <c r="U83" s="46"/>
      <c r="W83" s="46"/>
      <c r="Y83" s="46"/>
      <c r="AA83" s="46"/>
      <c r="AJ83" s="111"/>
      <c r="AK83" s="37"/>
    </row>
    <row r="84" spans="17:37" ht="14.25" customHeight="1">
      <c r="S84" s="46"/>
      <c r="U84" s="46"/>
      <c r="W84" s="46"/>
      <c r="Y84" s="46"/>
      <c r="AA84" s="46"/>
      <c r="AJ84" s="111"/>
      <c r="AK84" s="37"/>
    </row>
    <row r="85" spans="17:37" ht="14.25" customHeight="1">
      <c r="S85" s="46"/>
      <c r="U85" s="46"/>
      <c r="W85" s="46"/>
      <c r="Y85" s="46"/>
      <c r="AA85" s="46"/>
      <c r="AJ85" s="111"/>
      <c r="AK85" s="37"/>
    </row>
    <row r="86" spans="17:37" ht="14.25" customHeight="1">
      <c r="S86" s="46"/>
      <c r="U86" s="46"/>
      <c r="W86" s="46"/>
      <c r="Y86" s="46"/>
      <c r="AA86" s="46"/>
      <c r="AJ86" s="111"/>
      <c r="AK86" s="37"/>
    </row>
    <row r="87" spans="17:37" ht="14.25" customHeight="1">
      <c r="S87" s="46"/>
      <c r="U87" s="46"/>
      <c r="W87" s="46"/>
      <c r="Y87" s="46"/>
      <c r="AA87" s="46"/>
      <c r="AJ87" s="111"/>
      <c r="AK87" s="37"/>
    </row>
    <row r="88" spans="17:37" ht="14.25" customHeight="1">
      <c r="S88" s="46"/>
      <c r="U88" s="46"/>
      <c r="W88" s="46"/>
      <c r="Y88" s="46"/>
      <c r="AA88" s="46"/>
      <c r="AJ88" s="111"/>
      <c r="AK88" s="37"/>
    </row>
    <row r="89" spans="17:37" ht="14.25" customHeight="1">
      <c r="S89" s="46"/>
      <c r="U89" s="46"/>
      <c r="W89" s="46"/>
      <c r="Y89" s="46"/>
      <c r="AA89" s="46"/>
      <c r="AJ89" s="111"/>
      <c r="AK89" s="37"/>
    </row>
    <row r="90" spans="17:37" ht="14.25" customHeight="1">
      <c r="S90" s="46"/>
      <c r="U90" s="46"/>
      <c r="W90" s="46"/>
      <c r="Y90" s="46"/>
      <c r="AA90" s="46"/>
      <c r="AJ90" s="111"/>
      <c r="AK90" s="37"/>
    </row>
    <row r="91" spans="17:37" ht="14.25" customHeight="1">
      <c r="S91" s="46"/>
      <c r="U91" s="46"/>
      <c r="W91" s="46"/>
      <c r="Y91" s="46"/>
      <c r="AA91" s="46"/>
      <c r="AJ91" s="111"/>
      <c r="AK91" s="37"/>
    </row>
    <row r="92" spans="17:37" ht="14.25" customHeight="1">
      <c r="S92" s="46"/>
      <c r="U92" s="46"/>
      <c r="W92" s="46"/>
      <c r="Y92" s="46"/>
      <c r="AA92" s="46"/>
      <c r="AJ92" s="111"/>
      <c r="AK92" s="37"/>
    </row>
    <row r="93" spans="17:37" ht="14.25" customHeight="1">
      <c r="S93" s="46"/>
      <c r="U93" s="46"/>
      <c r="W93" s="46"/>
      <c r="Y93" s="46"/>
      <c r="AA93" s="46"/>
      <c r="AJ93" s="111"/>
      <c r="AK93" s="37"/>
    </row>
    <row r="94" spans="17:37" ht="14.25" customHeight="1">
      <c r="S94" s="46"/>
      <c r="U94" s="46"/>
      <c r="W94" s="46"/>
      <c r="Y94" s="46"/>
      <c r="AA94" s="46"/>
      <c r="AJ94" s="111"/>
      <c r="AK94" s="37"/>
    </row>
    <row r="95" spans="17:37" ht="14.25" customHeight="1">
      <c r="S95" s="46"/>
      <c r="U95" s="46"/>
      <c r="W95" s="46"/>
      <c r="Y95" s="46"/>
      <c r="AA95" s="46"/>
      <c r="AJ95" s="111"/>
      <c r="AK95" s="37"/>
    </row>
    <row r="96" spans="17:37" ht="14.25" customHeight="1">
      <c r="S96" s="46"/>
      <c r="U96" s="46"/>
      <c r="W96" s="46"/>
      <c r="Y96" s="46"/>
      <c r="AA96" s="46"/>
      <c r="AJ96" s="111"/>
      <c r="AK96" s="37"/>
    </row>
    <row r="97" spans="19:37" ht="14.25" customHeight="1">
      <c r="S97" s="46"/>
      <c r="U97" s="46"/>
      <c r="W97" s="46"/>
      <c r="Y97" s="46"/>
      <c r="AA97" s="46"/>
      <c r="AJ97" s="111"/>
      <c r="AK97" s="37"/>
    </row>
    <row r="98" spans="19:37" ht="14.25" customHeight="1">
      <c r="S98" s="46"/>
      <c r="U98" s="46"/>
      <c r="W98" s="46"/>
      <c r="Y98" s="46"/>
      <c r="AA98" s="46"/>
      <c r="AJ98" s="111"/>
      <c r="AK98" s="37"/>
    </row>
    <row r="99" spans="19:37" ht="14.25" customHeight="1">
      <c r="S99" s="46"/>
      <c r="U99" s="46"/>
      <c r="W99" s="46"/>
      <c r="Y99" s="46"/>
      <c r="AA99" s="46"/>
      <c r="AJ99" s="111"/>
      <c r="AK99" s="37"/>
    </row>
    <row r="100" spans="19:37" ht="14.25" customHeight="1">
      <c r="S100" s="46"/>
      <c r="U100" s="46"/>
      <c r="W100" s="46"/>
      <c r="Y100" s="46"/>
      <c r="AA100" s="46"/>
      <c r="AJ100" s="111"/>
      <c r="AK100" s="37"/>
    </row>
    <row r="101" spans="19:37" ht="14.25" customHeight="1">
      <c r="S101" s="46"/>
      <c r="U101" s="46"/>
      <c r="W101" s="46"/>
      <c r="Y101" s="46"/>
      <c r="AA101" s="46"/>
      <c r="AJ101" s="111"/>
      <c r="AK101" s="37"/>
    </row>
    <row r="102" spans="19:37" ht="14.25" customHeight="1">
      <c r="S102" s="46"/>
      <c r="U102" s="46"/>
      <c r="W102" s="46"/>
      <c r="Y102" s="46"/>
      <c r="AA102" s="46"/>
      <c r="AJ102" s="111"/>
      <c r="AK102" s="37"/>
    </row>
    <row r="103" spans="19:37" ht="14.25" customHeight="1">
      <c r="S103" s="46"/>
      <c r="U103" s="46"/>
      <c r="W103" s="46"/>
      <c r="Y103" s="46"/>
      <c r="AA103" s="46"/>
      <c r="AJ103" s="111"/>
      <c r="AK103" s="37"/>
    </row>
    <row r="104" spans="19:37" ht="14.25" customHeight="1">
      <c r="S104" s="46"/>
      <c r="U104" s="46"/>
      <c r="W104" s="46"/>
      <c r="Y104" s="46"/>
      <c r="AA104" s="46"/>
      <c r="AJ104" s="111"/>
      <c r="AK104" s="37"/>
    </row>
    <row r="105" spans="19:37" ht="14.25" customHeight="1">
      <c r="S105" s="46"/>
      <c r="U105" s="46"/>
      <c r="W105" s="46"/>
      <c r="Y105" s="46"/>
      <c r="AA105" s="46"/>
      <c r="AJ105" s="111"/>
      <c r="AK105" s="37"/>
    </row>
    <row r="106" spans="19:37" ht="14.25" customHeight="1">
      <c r="S106" s="46"/>
      <c r="U106" s="46"/>
      <c r="W106" s="46"/>
      <c r="Y106" s="46"/>
      <c r="AA106" s="46"/>
      <c r="AJ106" s="111"/>
      <c r="AK106" s="37"/>
    </row>
    <row r="107" spans="19:37" ht="14.25" customHeight="1">
      <c r="S107" s="46"/>
      <c r="U107" s="46"/>
      <c r="W107" s="46"/>
      <c r="Y107" s="46"/>
      <c r="AA107" s="46"/>
      <c r="AJ107" s="111"/>
      <c r="AK107" s="37"/>
    </row>
    <row r="108" spans="19:37" ht="14.25" customHeight="1">
      <c r="S108" s="46"/>
      <c r="U108" s="46"/>
      <c r="W108" s="46"/>
      <c r="Y108" s="46"/>
      <c r="AA108" s="46"/>
      <c r="AJ108" s="111"/>
      <c r="AK108" s="37"/>
    </row>
    <row r="109" spans="19:37" ht="14.25" customHeight="1">
      <c r="S109" s="46"/>
      <c r="U109" s="46"/>
      <c r="W109" s="46"/>
      <c r="Y109" s="46"/>
      <c r="AA109" s="46"/>
      <c r="AJ109" s="111"/>
      <c r="AK109" s="37"/>
    </row>
    <row r="110" spans="19:37" ht="14.25" customHeight="1">
      <c r="S110" s="46"/>
      <c r="U110" s="46"/>
      <c r="W110" s="46"/>
      <c r="Y110" s="46"/>
      <c r="AA110" s="46"/>
      <c r="AJ110" s="111"/>
      <c r="AK110" s="37"/>
    </row>
    <row r="111" spans="19:37" ht="14.25" customHeight="1">
      <c r="S111" s="46"/>
      <c r="U111" s="46"/>
      <c r="W111" s="46"/>
      <c r="Y111" s="46"/>
      <c r="AA111" s="46"/>
      <c r="AJ111" s="111"/>
      <c r="AK111" s="37"/>
    </row>
    <row r="112" spans="19:37" ht="14.25" customHeight="1">
      <c r="S112" s="46"/>
      <c r="U112" s="46"/>
      <c r="W112" s="46"/>
      <c r="Y112" s="46"/>
      <c r="AA112" s="46"/>
      <c r="AJ112" s="111"/>
      <c r="AK112" s="37"/>
    </row>
    <row r="113" spans="19:37" ht="14.25" customHeight="1">
      <c r="S113" s="46"/>
      <c r="U113" s="46"/>
      <c r="W113" s="46"/>
      <c r="Y113" s="46"/>
      <c r="AA113" s="46"/>
      <c r="AJ113" s="111"/>
      <c r="AK113" s="37"/>
    </row>
    <row r="114" spans="19:37" ht="14.25" customHeight="1">
      <c r="S114" s="46"/>
      <c r="U114" s="46"/>
      <c r="W114" s="46"/>
      <c r="Y114" s="46"/>
      <c r="AA114" s="46"/>
      <c r="AJ114" s="111"/>
      <c r="AK114" s="37"/>
    </row>
    <row r="115" spans="19:37" ht="14.25" customHeight="1">
      <c r="S115" s="46"/>
      <c r="U115" s="46"/>
      <c r="W115" s="46"/>
      <c r="Y115" s="46"/>
      <c r="AA115" s="46"/>
      <c r="AJ115" s="111"/>
      <c r="AK115" s="37"/>
    </row>
    <row r="116" spans="19:37" ht="14.25" customHeight="1">
      <c r="S116" s="46"/>
      <c r="U116" s="46"/>
      <c r="W116" s="46"/>
      <c r="Y116" s="46"/>
      <c r="AA116" s="46"/>
      <c r="AJ116" s="111"/>
      <c r="AK116" s="37"/>
    </row>
    <row r="117" spans="19:37" ht="14.25" customHeight="1">
      <c r="S117" s="46"/>
      <c r="U117" s="46"/>
      <c r="W117" s="46"/>
      <c r="Y117" s="46"/>
      <c r="AA117" s="46"/>
      <c r="AJ117" s="111"/>
      <c r="AK117" s="37"/>
    </row>
    <row r="118" spans="19:37" ht="14.25" customHeight="1">
      <c r="S118" s="46"/>
      <c r="U118" s="46"/>
      <c r="W118" s="46"/>
      <c r="Y118" s="46"/>
      <c r="AA118" s="46"/>
      <c r="AJ118" s="111"/>
      <c r="AK118" s="37"/>
    </row>
    <row r="119" spans="19:37" ht="14.25" customHeight="1">
      <c r="S119" s="46"/>
      <c r="U119" s="46"/>
      <c r="W119" s="46"/>
      <c r="Y119" s="46"/>
      <c r="AA119" s="46"/>
      <c r="AJ119" s="111"/>
      <c r="AK119" s="37"/>
    </row>
    <row r="120" spans="19:37" ht="14.25" customHeight="1">
      <c r="S120" s="46"/>
      <c r="U120" s="46"/>
      <c r="W120" s="46"/>
      <c r="Y120" s="46"/>
      <c r="AA120" s="46"/>
      <c r="AJ120" s="111"/>
      <c r="AK120" s="37"/>
    </row>
    <row r="121" spans="19:37" ht="14.25" customHeight="1">
      <c r="S121" s="46"/>
      <c r="U121" s="46"/>
      <c r="W121" s="46"/>
      <c r="Y121" s="46"/>
      <c r="AA121" s="46"/>
      <c r="AJ121" s="111"/>
      <c r="AK121" s="37"/>
    </row>
    <row r="122" spans="19:37" ht="14.25" customHeight="1">
      <c r="S122" s="46"/>
      <c r="U122" s="46"/>
      <c r="W122" s="46"/>
      <c r="Y122" s="46"/>
      <c r="AA122" s="46"/>
      <c r="AJ122" s="111"/>
      <c r="AK122" s="37"/>
    </row>
    <row r="123" spans="19:37" ht="14.25" customHeight="1">
      <c r="S123" s="46"/>
      <c r="U123" s="46"/>
      <c r="W123" s="46"/>
      <c r="Y123" s="46"/>
      <c r="AA123" s="46"/>
      <c r="AJ123" s="111"/>
      <c r="AK123" s="37"/>
    </row>
    <row r="124" spans="19:37" ht="14.25" customHeight="1">
      <c r="S124" s="46"/>
      <c r="U124" s="46"/>
      <c r="W124" s="46"/>
      <c r="Y124" s="46"/>
      <c r="AA124" s="46"/>
      <c r="AJ124" s="111"/>
      <c r="AK124" s="37"/>
    </row>
    <row r="125" spans="19:37" ht="14.25" customHeight="1">
      <c r="S125" s="46"/>
      <c r="U125" s="46"/>
      <c r="W125" s="46"/>
      <c r="Y125" s="46"/>
      <c r="AA125" s="46"/>
      <c r="AJ125" s="111"/>
      <c r="AK125" s="37"/>
    </row>
    <row r="126" spans="19:37" ht="14.25" customHeight="1">
      <c r="S126" s="46"/>
      <c r="U126" s="46"/>
      <c r="W126" s="46"/>
      <c r="Y126" s="46"/>
      <c r="AA126" s="46"/>
      <c r="AJ126" s="111"/>
      <c r="AK126" s="37"/>
    </row>
    <row r="127" spans="19:37" ht="14.25" customHeight="1">
      <c r="S127" s="46"/>
      <c r="U127" s="46"/>
      <c r="W127" s="46"/>
      <c r="Y127" s="46"/>
      <c r="AA127" s="46"/>
      <c r="AJ127" s="111"/>
      <c r="AK127" s="37"/>
    </row>
    <row r="128" spans="19:37" ht="14.25" customHeight="1">
      <c r="S128" s="46"/>
      <c r="U128" s="46"/>
      <c r="W128" s="46"/>
      <c r="Y128" s="46"/>
      <c r="AA128" s="46"/>
      <c r="AJ128" s="111"/>
      <c r="AK128" s="37"/>
    </row>
    <row r="129" spans="19:37" ht="14.25" customHeight="1">
      <c r="S129" s="46"/>
      <c r="U129" s="46"/>
      <c r="W129" s="46"/>
      <c r="Y129" s="46"/>
      <c r="AA129" s="46"/>
      <c r="AJ129" s="111"/>
      <c r="AK129" s="37"/>
    </row>
    <row r="130" spans="19:37" ht="14.25" customHeight="1">
      <c r="S130" s="46"/>
      <c r="U130" s="46"/>
      <c r="W130" s="46"/>
      <c r="Y130" s="46"/>
      <c r="AA130" s="46"/>
      <c r="AJ130" s="111"/>
      <c r="AK130" s="37"/>
    </row>
    <row r="131" spans="19:37" ht="14.25" customHeight="1">
      <c r="S131" s="46"/>
      <c r="U131" s="46"/>
      <c r="W131" s="46"/>
      <c r="Y131" s="46"/>
      <c r="AA131" s="46"/>
      <c r="AJ131" s="111"/>
      <c r="AK131" s="37"/>
    </row>
    <row r="132" spans="19:37" ht="14.25" customHeight="1">
      <c r="S132" s="46"/>
      <c r="U132" s="46"/>
      <c r="W132" s="46"/>
      <c r="Y132" s="46"/>
      <c r="AA132" s="46"/>
      <c r="AJ132" s="111"/>
      <c r="AK132" s="37"/>
    </row>
    <row r="133" spans="19:37" ht="14.25" customHeight="1">
      <c r="S133" s="46"/>
      <c r="U133" s="46"/>
      <c r="W133" s="46"/>
      <c r="Y133" s="46"/>
      <c r="AA133" s="46"/>
      <c r="AJ133" s="111"/>
      <c r="AK133" s="37"/>
    </row>
    <row r="134" spans="19:37" ht="14.25" customHeight="1">
      <c r="S134" s="46"/>
      <c r="U134" s="46"/>
      <c r="W134" s="46"/>
      <c r="Y134" s="46"/>
      <c r="AA134" s="46"/>
      <c r="AJ134" s="111"/>
      <c r="AK134" s="37"/>
    </row>
    <row r="135" spans="19:37" ht="14.25" customHeight="1">
      <c r="S135" s="46"/>
      <c r="U135" s="46"/>
      <c r="W135" s="46"/>
      <c r="Y135" s="46"/>
      <c r="AA135" s="46"/>
      <c r="AJ135" s="111"/>
      <c r="AK135" s="37"/>
    </row>
    <row r="136" spans="19:37" ht="14.25" customHeight="1">
      <c r="S136" s="46"/>
      <c r="U136" s="46"/>
      <c r="W136" s="46"/>
      <c r="Y136" s="46"/>
      <c r="AA136" s="46"/>
      <c r="AJ136" s="111"/>
      <c r="AK136" s="37"/>
    </row>
    <row r="137" spans="19:37" ht="14.25" customHeight="1">
      <c r="S137" s="46"/>
      <c r="U137" s="46"/>
      <c r="W137" s="46"/>
      <c r="Y137" s="46"/>
      <c r="AA137" s="46"/>
      <c r="AJ137" s="111"/>
      <c r="AK137" s="37"/>
    </row>
    <row r="138" spans="19:37" ht="14.25" customHeight="1">
      <c r="S138" s="46"/>
      <c r="U138" s="46"/>
      <c r="W138" s="46"/>
      <c r="Y138" s="46"/>
      <c r="AA138" s="46"/>
      <c r="AJ138" s="111"/>
      <c r="AK138" s="37"/>
    </row>
    <row r="139" spans="19:37" ht="14.25" customHeight="1">
      <c r="S139" s="46"/>
      <c r="U139" s="46"/>
      <c r="W139" s="46"/>
      <c r="Y139" s="46"/>
      <c r="AA139" s="46"/>
      <c r="AJ139" s="111"/>
      <c r="AK139" s="37"/>
    </row>
    <row r="140" spans="19:37" ht="14.25" customHeight="1">
      <c r="S140" s="46"/>
      <c r="U140" s="46"/>
      <c r="W140" s="46"/>
      <c r="Y140" s="46"/>
      <c r="AA140" s="46"/>
      <c r="AJ140" s="111"/>
      <c r="AK140" s="37"/>
    </row>
    <row r="141" spans="19:37" ht="14.25" customHeight="1">
      <c r="S141" s="46"/>
      <c r="U141" s="46"/>
      <c r="W141" s="46"/>
      <c r="Y141" s="46"/>
      <c r="AA141" s="46"/>
      <c r="AJ141" s="111"/>
      <c r="AK141" s="37"/>
    </row>
    <row r="142" spans="19:37" ht="14.25" customHeight="1">
      <c r="S142" s="46"/>
      <c r="U142" s="46"/>
      <c r="W142" s="46"/>
      <c r="Y142" s="46"/>
      <c r="AA142" s="46"/>
      <c r="AJ142" s="111"/>
      <c r="AK142" s="37"/>
    </row>
    <row r="143" spans="19:37" ht="14.25" customHeight="1">
      <c r="S143" s="46"/>
      <c r="U143" s="46"/>
      <c r="W143" s="46"/>
      <c r="Y143" s="46"/>
      <c r="AA143" s="46"/>
      <c r="AJ143" s="111"/>
      <c r="AK143" s="37"/>
    </row>
    <row r="144" spans="19:37" ht="14.25" customHeight="1">
      <c r="S144" s="46"/>
      <c r="U144" s="46"/>
      <c r="W144" s="46"/>
      <c r="Y144" s="46"/>
      <c r="AA144" s="46"/>
      <c r="AJ144" s="111"/>
      <c r="AK144" s="37"/>
    </row>
    <row r="145" spans="19:37" ht="14.25" customHeight="1">
      <c r="S145" s="46"/>
      <c r="U145" s="46"/>
      <c r="W145" s="46"/>
      <c r="Y145" s="46"/>
      <c r="AA145" s="46"/>
      <c r="AJ145" s="111"/>
      <c r="AK145" s="37"/>
    </row>
    <row r="146" spans="19:37" ht="14.25" customHeight="1">
      <c r="S146" s="46"/>
      <c r="U146" s="46"/>
      <c r="W146" s="46"/>
      <c r="Y146" s="46"/>
      <c r="AA146" s="46"/>
      <c r="AJ146" s="111"/>
      <c r="AK146" s="37"/>
    </row>
    <row r="147" spans="19:37" ht="14.25" customHeight="1">
      <c r="S147" s="46"/>
      <c r="U147" s="46"/>
      <c r="W147" s="46"/>
      <c r="Y147" s="46"/>
      <c r="AA147" s="46"/>
      <c r="AJ147" s="111"/>
      <c r="AK147" s="37"/>
    </row>
    <row r="148" spans="19:37" ht="14.25" customHeight="1">
      <c r="S148" s="46"/>
      <c r="U148" s="46"/>
      <c r="W148" s="46"/>
      <c r="Y148" s="46"/>
      <c r="AA148" s="46"/>
      <c r="AJ148" s="111"/>
      <c r="AK148" s="37"/>
    </row>
    <row r="149" spans="19:37" ht="14.25" customHeight="1">
      <c r="S149" s="46"/>
      <c r="U149" s="46"/>
      <c r="W149" s="46"/>
      <c r="Y149" s="46"/>
      <c r="AA149" s="46"/>
      <c r="AJ149" s="111"/>
      <c r="AK149" s="37"/>
    </row>
    <row r="150" spans="19:37" ht="14.25" customHeight="1">
      <c r="S150" s="46"/>
      <c r="U150" s="46"/>
      <c r="W150" s="46"/>
      <c r="Y150" s="46"/>
      <c r="AA150" s="46"/>
      <c r="AJ150" s="111"/>
      <c r="AK150" s="37"/>
    </row>
    <row r="151" spans="19:37" ht="14.25" customHeight="1">
      <c r="S151" s="46"/>
      <c r="U151" s="46"/>
      <c r="W151" s="46"/>
      <c r="Y151" s="46"/>
      <c r="AA151" s="46"/>
      <c r="AJ151" s="111"/>
      <c r="AK151" s="37"/>
    </row>
    <row r="152" spans="19:37" ht="14.25" customHeight="1">
      <c r="S152" s="46"/>
      <c r="U152" s="46"/>
      <c r="W152" s="46"/>
      <c r="Y152" s="46"/>
      <c r="AA152" s="46"/>
      <c r="AJ152" s="111"/>
      <c r="AK152" s="37"/>
    </row>
    <row r="153" spans="19:37" ht="14.25" customHeight="1">
      <c r="S153" s="46"/>
      <c r="U153" s="46"/>
      <c r="W153" s="46"/>
      <c r="Y153" s="46"/>
      <c r="AA153" s="46"/>
      <c r="AJ153" s="111"/>
      <c r="AK153" s="37"/>
    </row>
    <row r="154" spans="19:37" ht="14.25" customHeight="1">
      <c r="S154" s="46"/>
      <c r="U154" s="46"/>
      <c r="W154" s="46"/>
      <c r="Y154" s="46"/>
      <c r="AA154" s="46"/>
      <c r="AJ154" s="111"/>
      <c r="AK154" s="37"/>
    </row>
    <row r="155" spans="19:37" ht="14.25" customHeight="1">
      <c r="S155" s="46"/>
      <c r="U155" s="46"/>
      <c r="W155" s="46"/>
      <c r="Y155" s="46"/>
      <c r="AA155" s="46"/>
      <c r="AJ155" s="111"/>
      <c r="AK155" s="37"/>
    </row>
    <row r="156" spans="19:37" ht="14.25" customHeight="1">
      <c r="S156" s="46"/>
      <c r="U156" s="46"/>
      <c r="W156" s="46"/>
      <c r="Y156" s="46"/>
      <c r="AA156" s="46"/>
      <c r="AJ156" s="111"/>
      <c r="AK156" s="37"/>
    </row>
    <row r="157" spans="19:37" ht="14.25" customHeight="1">
      <c r="S157" s="46"/>
      <c r="U157" s="46"/>
      <c r="W157" s="46"/>
      <c r="Y157" s="46"/>
      <c r="AA157" s="46"/>
      <c r="AJ157" s="111"/>
      <c r="AK157" s="37"/>
    </row>
    <row r="158" spans="19:37" ht="14.25" customHeight="1">
      <c r="S158" s="46"/>
      <c r="U158" s="46"/>
      <c r="W158" s="46"/>
      <c r="Y158" s="46"/>
      <c r="AA158" s="46"/>
      <c r="AJ158" s="111"/>
      <c r="AK158" s="37"/>
    </row>
    <row r="159" spans="19:37" ht="14.25" customHeight="1">
      <c r="S159" s="46"/>
      <c r="U159" s="46"/>
      <c r="W159" s="46"/>
      <c r="Y159" s="46"/>
      <c r="AA159" s="46"/>
      <c r="AJ159" s="111"/>
      <c r="AK159" s="37"/>
    </row>
    <row r="160" spans="19:37" ht="14.25" customHeight="1">
      <c r="S160" s="46"/>
      <c r="U160" s="46"/>
      <c r="W160" s="46"/>
      <c r="Y160" s="46"/>
      <c r="AA160" s="46"/>
      <c r="AJ160" s="111"/>
      <c r="AK160" s="37"/>
    </row>
    <row r="161" spans="19:37" ht="14.25" customHeight="1">
      <c r="S161" s="46"/>
      <c r="U161" s="46"/>
      <c r="W161" s="46"/>
      <c r="Y161" s="46"/>
      <c r="AA161" s="46"/>
      <c r="AJ161" s="111"/>
      <c r="AK161" s="37"/>
    </row>
    <row r="162" spans="19:37" ht="14.25" customHeight="1">
      <c r="S162" s="46"/>
      <c r="U162" s="46"/>
      <c r="W162" s="46"/>
      <c r="Y162" s="46"/>
      <c r="AA162" s="46"/>
      <c r="AJ162" s="111"/>
      <c r="AK162" s="37"/>
    </row>
    <row r="163" spans="19:37" ht="14.25" customHeight="1">
      <c r="S163" s="46"/>
      <c r="U163" s="46"/>
      <c r="W163" s="46"/>
      <c r="Y163" s="46"/>
      <c r="AA163" s="46"/>
      <c r="AJ163" s="111"/>
      <c r="AK163" s="37"/>
    </row>
    <row r="164" spans="19:37" ht="14.25" customHeight="1">
      <c r="S164" s="46"/>
      <c r="U164" s="46"/>
      <c r="W164" s="46"/>
      <c r="Y164" s="46"/>
      <c r="AA164" s="46"/>
      <c r="AJ164" s="111"/>
      <c r="AK164" s="37"/>
    </row>
    <row r="165" spans="19:37" ht="14.25" customHeight="1">
      <c r="S165" s="46"/>
      <c r="U165" s="46"/>
      <c r="W165" s="46"/>
      <c r="Y165" s="46"/>
      <c r="AA165" s="46"/>
      <c r="AJ165" s="111"/>
      <c r="AK165" s="37"/>
    </row>
    <row r="166" spans="19:37" ht="14.25" customHeight="1">
      <c r="S166" s="46"/>
      <c r="U166" s="46"/>
      <c r="W166" s="46"/>
      <c r="Y166" s="46"/>
      <c r="AA166" s="46"/>
      <c r="AJ166" s="111"/>
      <c r="AK166" s="37"/>
    </row>
    <row r="167" spans="19:37" ht="14.25" customHeight="1">
      <c r="S167" s="46"/>
      <c r="U167" s="46"/>
      <c r="W167" s="46"/>
      <c r="Y167" s="46"/>
      <c r="AA167" s="46"/>
      <c r="AJ167" s="111"/>
      <c r="AK167" s="37"/>
    </row>
    <row r="168" spans="19:37" ht="14.25" customHeight="1">
      <c r="S168" s="46"/>
      <c r="U168" s="46"/>
      <c r="W168" s="46"/>
      <c r="Y168" s="46"/>
      <c r="AA168" s="46"/>
      <c r="AJ168" s="111"/>
      <c r="AK168" s="37"/>
    </row>
    <row r="169" spans="19:37" ht="14.25" customHeight="1">
      <c r="S169" s="46"/>
      <c r="U169" s="46"/>
      <c r="W169" s="46"/>
      <c r="Y169" s="46"/>
      <c r="AA169" s="46"/>
      <c r="AJ169" s="111"/>
      <c r="AK169" s="37"/>
    </row>
    <row r="170" spans="19:37" ht="14.25" customHeight="1">
      <c r="S170" s="46"/>
      <c r="U170" s="46"/>
      <c r="W170" s="46"/>
      <c r="Y170" s="46"/>
      <c r="AA170" s="46"/>
      <c r="AJ170" s="111"/>
      <c r="AK170" s="37"/>
    </row>
    <row r="171" spans="19:37" ht="14.25" customHeight="1">
      <c r="S171" s="46"/>
      <c r="U171" s="46"/>
      <c r="W171" s="46"/>
      <c r="Y171" s="46"/>
      <c r="AA171" s="46"/>
      <c r="AJ171" s="111"/>
      <c r="AK171" s="37"/>
    </row>
    <row r="172" spans="19:37" ht="14.25" customHeight="1">
      <c r="S172" s="46"/>
      <c r="U172" s="46"/>
      <c r="W172" s="46"/>
      <c r="Y172" s="46"/>
      <c r="AA172" s="46"/>
      <c r="AJ172" s="111"/>
      <c r="AK172" s="37"/>
    </row>
    <row r="173" spans="19:37" ht="14.25" customHeight="1">
      <c r="S173" s="46"/>
      <c r="U173" s="46"/>
      <c r="W173" s="46"/>
      <c r="Y173" s="46"/>
      <c r="AA173" s="46"/>
      <c r="AJ173" s="111"/>
      <c r="AK173" s="37"/>
    </row>
    <row r="174" spans="19:37" ht="14.25" customHeight="1">
      <c r="S174" s="46"/>
      <c r="U174" s="46"/>
      <c r="W174" s="46"/>
      <c r="Y174" s="46"/>
      <c r="AA174" s="46"/>
      <c r="AJ174" s="111"/>
      <c r="AK174" s="37"/>
    </row>
    <row r="175" spans="19:37" ht="14.25" customHeight="1">
      <c r="S175" s="46"/>
      <c r="U175" s="46"/>
      <c r="W175" s="46"/>
      <c r="Y175" s="46"/>
      <c r="AA175" s="46"/>
      <c r="AJ175" s="111"/>
      <c r="AK175" s="37"/>
    </row>
    <row r="176" spans="19:37" ht="14.25" customHeight="1">
      <c r="S176" s="46"/>
      <c r="U176" s="46"/>
      <c r="W176" s="46"/>
      <c r="Y176" s="46"/>
      <c r="AA176" s="46"/>
      <c r="AJ176" s="111"/>
      <c r="AK176" s="37"/>
    </row>
    <row r="177" spans="19:37" ht="14.25" customHeight="1">
      <c r="S177" s="46"/>
      <c r="U177" s="46"/>
      <c r="W177" s="46"/>
      <c r="Y177" s="46"/>
      <c r="AA177" s="46"/>
      <c r="AJ177" s="111"/>
      <c r="AK177" s="37"/>
    </row>
    <row r="178" spans="19:37" ht="14.25" customHeight="1">
      <c r="S178" s="46"/>
      <c r="U178" s="46"/>
      <c r="W178" s="46"/>
      <c r="Y178" s="46"/>
      <c r="AA178" s="46"/>
      <c r="AJ178" s="111"/>
      <c r="AK178" s="37"/>
    </row>
    <row r="179" spans="19:37" ht="14.25" customHeight="1">
      <c r="S179" s="46"/>
      <c r="U179" s="46"/>
      <c r="W179" s="46"/>
      <c r="Y179" s="46"/>
      <c r="AA179" s="46"/>
      <c r="AJ179" s="111"/>
      <c r="AK179" s="37"/>
    </row>
    <row r="180" spans="19:37" ht="14.25" customHeight="1">
      <c r="S180" s="46"/>
      <c r="U180" s="46"/>
      <c r="W180" s="46"/>
      <c r="Y180" s="46"/>
      <c r="AA180" s="46"/>
      <c r="AJ180" s="111"/>
      <c r="AK180" s="37"/>
    </row>
    <row r="181" spans="19:37" ht="14.25" customHeight="1">
      <c r="S181" s="46"/>
      <c r="U181" s="46"/>
      <c r="W181" s="46"/>
      <c r="Y181" s="46"/>
      <c r="AA181" s="46"/>
      <c r="AJ181" s="111"/>
      <c r="AK181" s="37"/>
    </row>
    <row r="182" spans="19:37" ht="14.25" customHeight="1">
      <c r="S182" s="46"/>
      <c r="U182" s="46"/>
      <c r="W182" s="46"/>
      <c r="Y182" s="46"/>
      <c r="AA182" s="46"/>
      <c r="AJ182" s="111"/>
      <c r="AK182" s="37"/>
    </row>
    <row r="183" spans="19:37" ht="14.25" customHeight="1">
      <c r="S183" s="46"/>
      <c r="U183" s="46"/>
      <c r="W183" s="46"/>
      <c r="Y183" s="46"/>
      <c r="AA183" s="46"/>
      <c r="AJ183" s="111"/>
      <c r="AK183" s="37"/>
    </row>
    <row r="184" spans="19:37" ht="14.25" customHeight="1">
      <c r="S184" s="46"/>
      <c r="U184" s="46"/>
      <c r="W184" s="46"/>
      <c r="Y184" s="46"/>
      <c r="AA184" s="46"/>
      <c r="AJ184" s="111"/>
      <c r="AK184" s="37"/>
    </row>
    <row r="185" spans="19:37" ht="14.25" customHeight="1">
      <c r="S185" s="46"/>
      <c r="U185" s="46"/>
      <c r="W185" s="46"/>
      <c r="Y185" s="46"/>
      <c r="AA185" s="46"/>
      <c r="AJ185" s="111"/>
      <c r="AK185" s="37"/>
    </row>
    <row r="186" spans="19:37" ht="14.25" customHeight="1">
      <c r="S186" s="46"/>
      <c r="U186" s="46"/>
      <c r="W186" s="46"/>
      <c r="Y186" s="46"/>
      <c r="AA186" s="46"/>
      <c r="AJ186" s="111"/>
      <c r="AK186" s="37"/>
    </row>
    <row r="187" spans="19:37" ht="14.25" customHeight="1">
      <c r="S187" s="46"/>
      <c r="U187" s="46"/>
      <c r="W187" s="46"/>
      <c r="Y187" s="46"/>
      <c r="AA187" s="46"/>
      <c r="AJ187" s="111"/>
      <c r="AK187" s="37"/>
    </row>
    <row r="188" spans="19:37" ht="14.25" customHeight="1">
      <c r="S188" s="46"/>
      <c r="U188" s="46"/>
      <c r="W188" s="46"/>
      <c r="Y188" s="46"/>
      <c r="AA188" s="46"/>
      <c r="AJ188" s="111"/>
      <c r="AK188" s="37"/>
    </row>
    <row r="189" spans="19:37" ht="14.25" customHeight="1">
      <c r="S189" s="46"/>
      <c r="U189" s="46"/>
      <c r="W189" s="46"/>
      <c r="Y189" s="46"/>
      <c r="AA189" s="46"/>
      <c r="AJ189" s="111"/>
      <c r="AK189" s="37"/>
    </row>
    <row r="190" spans="19:37" ht="14.25" customHeight="1">
      <c r="S190" s="46"/>
      <c r="U190" s="46"/>
      <c r="W190" s="46"/>
      <c r="Y190" s="46"/>
      <c r="AA190" s="46"/>
      <c r="AJ190" s="111"/>
      <c r="AK190" s="37"/>
    </row>
    <row r="191" spans="19:37" ht="14.25" customHeight="1">
      <c r="S191" s="46"/>
      <c r="U191" s="46"/>
      <c r="W191" s="46"/>
      <c r="Y191" s="46"/>
      <c r="AA191" s="46"/>
      <c r="AJ191" s="111"/>
      <c r="AK191" s="37"/>
    </row>
    <row r="192" spans="19:37" ht="14.25" customHeight="1">
      <c r="S192" s="46"/>
      <c r="U192" s="46"/>
      <c r="W192" s="46"/>
      <c r="Y192" s="46"/>
      <c r="AA192" s="46"/>
      <c r="AJ192" s="111"/>
      <c r="AK192" s="37"/>
    </row>
    <row r="193" spans="19:37" ht="14.25" customHeight="1">
      <c r="S193" s="46"/>
      <c r="U193" s="46"/>
      <c r="W193" s="46"/>
      <c r="Y193" s="46"/>
      <c r="AA193" s="46"/>
      <c r="AJ193" s="111"/>
      <c r="AK193" s="37"/>
    </row>
    <row r="194" spans="19:37" ht="14.25" customHeight="1">
      <c r="S194" s="46"/>
      <c r="U194" s="46"/>
      <c r="W194" s="46"/>
      <c r="Y194" s="46"/>
      <c r="AA194" s="46"/>
      <c r="AJ194" s="111"/>
      <c r="AK194" s="37"/>
    </row>
    <row r="195" spans="19:37" ht="14.25" customHeight="1">
      <c r="S195" s="46"/>
      <c r="U195" s="46"/>
      <c r="W195" s="46"/>
      <c r="Y195" s="46"/>
      <c r="AA195" s="46"/>
      <c r="AJ195" s="111"/>
      <c r="AK195" s="37"/>
    </row>
    <row r="196" spans="19:37" ht="14.25" customHeight="1">
      <c r="S196" s="46"/>
      <c r="U196" s="46"/>
      <c r="W196" s="46"/>
      <c r="Y196" s="46"/>
      <c r="AA196" s="46"/>
      <c r="AJ196" s="111"/>
      <c r="AK196" s="37"/>
    </row>
    <row r="197" spans="19:37" ht="14.25" customHeight="1">
      <c r="S197" s="46"/>
      <c r="U197" s="46"/>
      <c r="W197" s="46"/>
      <c r="Y197" s="46"/>
      <c r="AA197" s="46"/>
      <c r="AJ197" s="111"/>
      <c r="AK197" s="37"/>
    </row>
    <row r="198" spans="19:37" ht="14.25" customHeight="1">
      <c r="S198" s="46"/>
      <c r="U198" s="46"/>
      <c r="W198" s="46"/>
      <c r="Y198" s="46"/>
      <c r="AA198" s="46"/>
      <c r="AJ198" s="111"/>
      <c r="AK198" s="37"/>
    </row>
    <row r="199" spans="19:37" ht="14.25" customHeight="1">
      <c r="S199" s="46"/>
      <c r="U199" s="46"/>
      <c r="W199" s="46"/>
      <c r="Y199" s="46"/>
      <c r="AA199" s="46"/>
      <c r="AJ199" s="111"/>
      <c r="AK199" s="37"/>
    </row>
    <row r="200" spans="19:37" ht="14.25" customHeight="1">
      <c r="S200" s="46"/>
      <c r="U200" s="46"/>
      <c r="W200" s="46"/>
      <c r="Y200" s="46"/>
      <c r="AA200" s="46"/>
      <c r="AJ200" s="111"/>
      <c r="AK200" s="37"/>
    </row>
    <row r="201" spans="19:37" ht="14.25" customHeight="1">
      <c r="S201" s="46"/>
      <c r="U201" s="46"/>
      <c r="W201" s="46"/>
      <c r="Y201" s="46"/>
      <c r="AA201" s="46"/>
      <c r="AJ201" s="111"/>
      <c r="AK201" s="37"/>
    </row>
    <row r="202" spans="19:37" ht="14.25" customHeight="1">
      <c r="S202" s="46"/>
      <c r="U202" s="46"/>
      <c r="W202" s="46"/>
      <c r="Y202" s="46"/>
      <c r="AA202" s="46"/>
      <c r="AJ202" s="111"/>
      <c r="AK202" s="37"/>
    </row>
    <row r="203" spans="19:37" ht="14.25" customHeight="1">
      <c r="S203" s="46"/>
      <c r="U203" s="46"/>
      <c r="W203" s="46"/>
      <c r="Y203" s="46"/>
      <c r="AA203" s="46"/>
      <c r="AJ203" s="111"/>
      <c r="AK203" s="37"/>
    </row>
    <row r="204" spans="19:37" ht="14.25" customHeight="1">
      <c r="S204" s="46"/>
      <c r="U204" s="46"/>
      <c r="W204" s="46"/>
      <c r="Y204" s="46"/>
      <c r="AA204" s="46"/>
      <c r="AJ204" s="111"/>
      <c r="AK204" s="37"/>
    </row>
    <row r="205" spans="19:37" ht="14.25" customHeight="1">
      <c r="S205" s="46"/>
      <c r="U205" s="46"/>
      <c r="W205" s="46"/>
      <c r="Y205" s="46"/>
      <c r="AA205" s="46"/>
      <c r="AJ205" s="111"/>
      <c r="AK205" s="37"/>
    </row>
    <row r="206" spans="19:37" ht="14.25" customHeight="1">
      <c r="S206" s="46"/>
      <c r="U206" s="46"/>
      <c r="W206" s="46"/>
      <c r="Y206" s="46"/>
      <c r="AA206" s="46"/>
      <c r="AJ206" s="111"/>
      <c r="AK206" s="37"/>
    </row>
    <row r="207" spans="19:37" ht="14.25" customHeight="1">
      <c r="S207" s="46"/>
      <c r="U207" s="46"/>
      <c r="W207" s="46"/>
      <c r="Y207" s="46"/>
      <c r="AA207" s="46"/>
      <c r="AJ207" s="111"/>
      <c r="AK207" s="37"/>
    </row>
    <row r="208" spans="19:37" ht="14.25" customHeight="1">
      <c r="S208" s="46"/>
      <c r="U208" s="46"/>
      <c r="W208" s="46"/>
      <c r="Y208" s="46"/>
      <c r="AA208" s="46"/>
      <c r="AJ208" s="111"/>
      <c r="AK208" s="37"/>
    </row>
    <row r="209" spans="19:37" ht="14.25" customHeight="1">
      <c r="S209" s="46"/>
      <c r="U209" s="46"/>
      <c r="W209" s="46"/>
      <c r="Y209" s="46"/>
      <c r="AA209" s="46"/>
      <c r="AJ209" s="111"/>
      <c r="AK209" s="37"/>
    </row>
    <row r="210" spans="19:37" ht="14.25" customHeight="1">
      <c r="S210" s="46"/>
      <c r="U210" s="46"/>
      <c r="W210" s="46"/>
      <c r="Y210" s="46"/>
      <c r="AA210" s="46"/>
      <c r="AJ210" s="111"/>
      <c r="AK210" s="37"/>
    </row>
    <row r="211" spans="19:37" ht="14.25" customHeight="1">
      <c r="S211" s="46"/>
      <c r="U211" s="46"/>
      <c r="W211" s="46"/>
      <c r="Y211" s="46"/>
      <c r="AA211" s="46"/>
      <c r="AJ211" s="111"/>
      <c r="AK211" s="37"/>
    </row>
    <row r="212" spans="19:37" ht="14.25" customHeight="1">
      <c r="S212" s="46"/>
      <c r="U212" s="46"/>
      <c r="W212" s="46"/>
      <c r="Y212" s="46"/>
      <c r="AA212" s="46"/>
      <c r="AJ212" s="111"/>
      <c r="AK212" s="37"/>
    </row>
    <row r="213" spans="19:37" ht="14.25" customHeight="1">
      <c r="S213" s="46"/>
      <c r="U213" s="46"/>
      <c r="W213" s="46"/>
      <c r="Y213" s="46"/>
      <c r="AA213" s="46"/>
      <c r="AJ213" s="111"/>
      <c r="AK213" s="37"/>
    </row>
    <row r="214" spans="19:37" ht="14.25" customHeight="1">
      <c r="S214" s="46"/>
      <c r="U214" s="46"/>
      <c r="W214" s="46"/>
      <c r="Y214" s="46"/>
      <c r="AA214" s="46"/>
      <c r="AJ214" s="111"/>
      <c r="AK214" s="37"/>
    </row>
    <row r="215" spans="19:37" ht="14.25" customHeight="1">
      <c r="S215" s="46"/>
      <c r="U215" s="46"/>
      <c r="W215" s="46"/>
      <c r="Y215" s="46"/>
      <c r="AA215" s="46"/>
      <c r="AJ215" s="111"/>
      <c r="AK215" s="37"/>
    </row>
    <row r="216" spans="19:37" ht="14.25" customHeight="1">
      <c r="S216" s="46"/>
      <c r="U216" s="46"/>
      <c r="W216" s="46"/>
      <c r="Y216" s="46"/>
      <c r="AA216" s="46"/>
      <c r="AJ216" s="111"/>
      <c r="AK216" s="37"/>
    </row>
    <row r="217" spans="19:37" ht="14.25" customHeight="1">
      <c r="S217" s="46"/>
      <c r="U217" s="46"/>
      <c r="W217" s="46"/>
      <c r="Y217" s="46"/>
      <c r="AA217" s="46"/>
      <c r="AJ217" s="111"/>
      <c r="AK217" s="37"/>
    </row>
    <row r="218" spans="19:37" ht="14.25" customHeight="1">
      <c r="S218" s="46"/>
      <c r="U218" s="46"/>
      <c r="W218" s="46"/>
      <c r="Y218" s="46"/>
      <c r="AA218" s="46"/>
      <c r="AJ218" s="111"/>
      <c r="AK218" s="37"/>
    </row>
    <row r="219" spans="19:37" ht="14.25" customHeight="1">
      <c r="S219" s="46"/>
      <c r="U219" s="46"/>
      <c r="W219" s="46"/>
      <c r="Y219" s="46"/>
      <c r="AA219" s="46"/>
      <c r="AJ219" s="111"/>
      <c r="AK219" s="37"/>
    </row>
    <row r="220" spans="19:37" ht="14.25" customHeight="1">
      <c r="S220" s="46"/>
      <c r="U220" s="46"/>
      <c r="W220" s="46"/>
      <c r="Y220" s="46"/>
      <c r="AA220" s="46"/>
      <c r="AJ220" s="111"/>
      <c r="AK220" s="37"/>
    </row>
    <row r="221" spans="19:37" ht="14.25" customHeight="1">
      <c r="S221" s="46"/>
      <c r="U221" s="46"/>
      <c r="W221" s="46"/>
      <c r="Y221" s="46"/>
      <c r="AA221" s="46"/>
      <c r="AJ221" s="111"/>
      <c r="AK221" s="37"/>
    </row>
    <row r="222" spans="19:37" ht="14.25" customHeight="1">
      <c r="S222" s="46"/>
      <c r="U222" s="46"/>
      <c r="W222" s="46"/>
      <c r="Y222" s="46"/>
      <c r="AA222" s="46"/>
      <c r="AJ222" s="111"/>
      <c r="AK222" s="37"/>
    </row>
    <row r="223" spans="19:37" ht="14.25" customHeight="1">
      <c r="S223" s="46"/>
      <c r="U223" s="46"/>
      <c r="W223" s="46"/>
      <c r="Y223" s="46"/>
      <c r="AA223" s="46"/>
      <c r="AJ223" s="111"/>
      <c r="AK223" s="37"/>
    </row>
    <row r="224" spans="19:37" ht="14.25" customHeight="1">
      <c r="S224" s="46"/>
      <c r="U224" s="46"/>
      <c r="W224" s="46"/>
      <c r="Y224" s="46"/>
      <c r="AA224" s="46"/>
      <c r="AJ224" s="111"/>
      <c r="AK224" s="37"/>
    </row>
    <row r="225" spans="19:37" ht="14.25" customHeight="1">
      <c r="S225" s="46"/>
      <c r="U225" s="46"/>
      <c r="W225" s="46"/>
      <c r="Y225" s="46"/>
      <c r="AA225" s="46"/>
      <c r="AJ225" s="111"/>
      <c r="AK225" s="37"/>
    </row>
    <row r="226" spans="19:37" ht="14.25" customHeight="1">
      <c r="S226" s="46"/>
      <c r="U226" s="46"/>
      <c r="W226" s="46"/>
      <c r="Y226" s="46"/>
      <c r="AA226" s="46"/>
      <c r="AJ226" s="111"/>
      <c r="AK226" s="37"/>
    </row>
    <row r="227" spans="19:37" ht="14.25" customHeight="1">
      <c r="S227" s="46"/>
      <c r="U227" s="46"/>
      <c r="W227" s="46"/>
      <c r="Y227" s="46"/>
      <c r="AA227" s="46"/>
      <c r="AJ227" s="111"/>
      <c r="AK227" s="37"/>
    </row>
    <row r="228" spans="19:37" ht="14.25" customHeight="1">
      <c r="S228" s="46"/>
      <c r="U228" s="46"/>
      <c r="W228" s="46"/>
      <c r="Y228" s="46"/>
      <c r="AA228" s="46"/>
      <c r="AJ228" s="111"/>
      <c r="AK228" s="37"/>
    </row>
    <row r="229" spans="19:37" ht="14.25" customHeight="1">
      <c r="S229" s="46"/>
      <c r="U229" s="46"/>
      <c r="W229" s="46"/>
      <c r="Y229" s="46"/>
      <c r="AA229" s="46"/>
      <c r="AJ229" s="111"/>
      <c r="AK229" s="37"/>
    </row>
    <row r="230" spans="19:37" ht="14.25" customHeight="1">
      <c r="S230" s="46"/>
      <c r="U230" s="46"/>
      <c r="W230" s="46"/>
      <c r="Y230" s="46"/>
      <c r="AA230" s="46"/>
      <c r="AJ230" s="111"/>
      <c r="AK230" s="37"/>
    </row>
    <row r="231" spans="19:37" ht="14.25" customHeight="1">
      <c r="S231" s="46"/>
      <c r="U231" s="46"/>
      <c r="W231" s="46"/>
      <c r="Y231" s="46"/>
      <c r="AA231" s="46"/>
      <c r="AJ231" s="111"/>
      <c r="AK231" s="37"/>
    </row>
    <row r="232" spans="19:37" ht="14.25" customHeight="1">
      <c r="S232" s="46"/>
      <c r="U232" s="46"/>
      <c r="W232" s="46"/>
      <c r="Y232" s="46"/>
      <c r="AA232" s="46"/>
      <c r="AJ232" s="111"/>
      <c r="AK232" s="37"/>
    </row>
    <row r="233" spans="19:37" ht="14.25" customHeight="1">
      <c r="S233" s="46"/>
      <c r="U233" s="46"/>
      <c r="W233" s="46"/>
      <c r="Y233" s="46"/>
      <c r="AA233" s="46"/>
      <c r="AJ233" s="111"/>
      <c r="AK233" s="37"/>
    </row>
    <row r="234" spans="19:37" ht="14.25" customHeight="1">
      <c r="S234" s="46"/>
      <c r="U234" s="46"/>
      <c r="W234" s="46"/>
      <c r="Y234" s="46"/>
      <c r="AA234" s="46"/>
      <c r="AJ234" s="111"/>
      <c r="AK234" s="37"/>
    </row>
    <row r="235" spans="19:37" ht="14.25" customHeight="1">
      <c r="S235" s="46"/>
      <c r="U235" s="46"/>
      <c r="W235" s="46"/>
      <c r="Y235" s="46"/>
      <c r="AA235" s="46"/>
      <c r="AJ235" s="111"/>
      <c r="AK235" s="37"/>
    </row>
    <row r="236" spans="19:37" ht="14.25" customHeight="1">
      <c r="S236" s="46"/>
      <c r="U236" s="46"/>
      <c r="W236" s="46"/>
      <c r="Y236" s="46"/>
      <c r="AA236" s="46"/>
      <c r="AJ236" s="111"/>
      <c r="AK236" s="37"/>
    </row>
    <row r="237" spans="19:37" ht="14.25" customHeight="1">
      <c r="S237" s="46"/>
      <c r="U237" s="46"/>
      <c r="W237" s="46"/>
      <c r="Y237" s="46"/>
      <c r="AA237" s="46"/>
      <c r="AJ237" s="111"/>
      <c r="AK237" s="37"/>
    </row>
    <row r="238" spans="19:37" ht="14.25" customHeight="1">
      <c r="S238" s="46"/>
      <c r="U238" s="46"/>
      <c r="W238" s="46"/>
      <c r="Y238" s="46"/>
      <c r="AA238" s="46"/>
      <c r="AJ238" s="111"/>
      <c r="AK238" s="37"/>
    </row>
    <row r="239" spans="19:37" ht="14.25" customHeight="1">
      <c r="S239" s="46"/>
      <c r="U239" s="46"/>
      <c r="W239" s="46"/>
      <c r="Y239" s="46"/>
      <c r="AA239" s="46"/>
      <c r="AJ239" s="111"/>
      <c r="AK239" s="37"/>
    </row>
    <row r="240" spans="19:37" ht="14.25" customHeight="1">
      <c r="S240" s="46"/>
      <c r="U240" s="46"/>
      <c r="W240" s="46"/>
      <c r="Y240" s="46"/>
      <c r="AA240" s="46"/>
      <c r="AJ240" s="111"/>
      <c r="AK240" s="37"/>
    </row>
    <row r="241" spans="19:37" ht="14.25" customHeight="1">
      <c r="S241" s="46"/>
      <c r="U241" s="46"/>
      <c r="W241" s="46"/>
      <c r="Y241" s="46"/>
      <c r="AA241" s="46"/>
      <c r="AJ241" s="111"/>
      <c r="AK241" s="37"/>
    </row>
    <row r="242" spans="19:37" ht="14.25" customHeight="1">
      <c r="S242" s="46"/>
      <c r="U242" s="46"/>
      <c r="W242" s="46"/>
      <c r="Y242" s="46"/>
      <c r="AA242" s="46"/>
      <c r="AJ242" s="111"/>
      <c r="AK242" s="37"/>
    </row>
    <row r="243" spans="19:37" ht="14.25" customHeight="1">
      <c r="S243" s="46"/>
      <c r="U243" s="46"/>
      <c r="W243" s="46"/>
      <c r="Y243" s="46"/>
      <c r="AA243" s="46"/>
      <c r="AJ243" s="111"/>
      <c r="AK243" s="37"/>
    </row>
    <row r="244" spans="19:37" ht="14.25" customHeight="1">
      <c r="S244" s="46"/>
      <c r="U244" s="46"/>
      <c r="W244" s="46"/>
      <c r="Y244" s="46"/>
      <c r="AA244" s="46"/>
      <c r="AJ244" s="111"/>
      <c r="AK244" s="37"/>
    </row>
    <row r="245" spans="19:37" ht="14.25" customHeight="1">
      <c r="S245" s="46"/>
      <c r="U245" s="46"/>
      <c r="W245" s="46"/>
      <c r="Y245" s="46"/>
      <c r="AA245" s="46"/>
      <c r="AJ245" s="111"/>
      <c r="AK245" s="37"/>
    </row>
    <row r="246" spans="19:37" ht="14.25" customHeight="1">
      <c r="S246" s="46"/>
      <c r="U246" s="46"/>
      <c r="W246" s="46"/>
      <c r="Y246" s="46"/>
      <c r="AA246" s="46"/>
      <c r="AJ246" s="111"/>
      <c r="AK246" s="37"/>
    </row>
    <row r="247" spans="19:37" ht="14.25" customHeight="1">
      <c r="S247" s="46"/>
      <c r="U247" s="46"/>
      <c r="W247" s="46"/>
      <c r="Y247" s="46"/>
      <c r="AA247" s="46"/>
      <c r="AJ247" s="111"/>
      <c r="AK247" s="37"/>
    </row>
    <row r="248" spans="19:37" ht="14.25" customHeight="1">
      <c r="S248" s="46"/>
      <c r="U248" s="46"/>
      <c r="W248" s="46"/>
      <c r="Y248" s="46"/>
      <c r="AA248" s="46"/>
      <c r="AJ248" s="111"/>
      <c r="AK248" s="37"/>
    </row>
    <row r="249" spans="19:37" ht="14.25" customHeight="1">
      <c r="S249" s="46"/>
      <c r="U249" s="46"/>
      <c r="W249" s="46"/>
      <c r="Y249" s="46"/>
      <c r="AA249" s="46"/>
      <c r="AJ249" s="111"/>
      <c r="AK249" s="37"/>
    </row>
    <row r="250" spans="19:37" ht="14.25" customHeight="1">
      <c r="S250" s="46"/>
      <c r="U250" s="46"/>
      <c r="W250" s="46"/>
      <c r="Y250" s="46"/>
      <c r="AA250" s="46"/>
      <c r="AJ250" s="111"/>
      <c r="AK250" s="37"/>
    </row>
    <row r="251" spans="19:37" ht="14.25" customHeight="1">
      <c r="S251" s="46"/>
      <c r="U251" s="46"/>
      <c r="W251" s="46"/>
      <c r="Y251" s="46"/>
      <c r="AA251" s="46"/>
      <c r="AJ251" s="111"/>
      <c r="AK251" s="37"/>
    </row>
    <row r="252" spans="19:37" ht="14.25" customHeight="1">
      <c r="S252" s="46"/>
      <c r="U252" s="46"/>
      <c r="W252" s="46"/>
      <c r="Y252" s="46"/>
      <c r="AA252" s="46"/>
      <c r="AJ252" s="111"/>
      <c r="AK252" s="37"/>
    </row>
    <row r="253" spans="19:37" ht="14.25" customHeight="1">
      <c r="S253" s="46"/>
      <c r="U253" s="46"/>
      <c r="W253" s="46"/>
      <c r="Y253" s="46"/>
      <c r="AA253" s="46"/>
      <c r="AJ253" s="111"/>
      <c r="AK253" s="37"/>
    </row>
    <row r="254" spans="19:37" ht="14.25" customHeight="1">
      <c r="S254" s="46"/>
      <c r="U254" s="46"/>
      <c r="W254" s="46"/>
      <c r="Y254" s="46"/>
      <c r="AA254" s="46"/>
      <c r="AJ254" s="111"/>
      <c r="AK254" s="37"/>
    </row>
    <row r="255" spans="19:37" ht="14.25" customHeight="1">
      <c r="S255" s="46"/>
      <c r="U255" s="46"/>
      <c r="W255" s="46"/>
      <c r="Y255" s="46"/>
      <c r="AA255" s="46"/>
      <c r="AJ255" s="111"/>
      <c r="AK255" s="37"/>
    </row>
    <row r="256" spans="19:37" ht="14.25" customHeight="1">
      <c r="S256" s="46"/>
      <c r="U256" s="46"/>
      <c r="W256" s="46"/>
      <c r="Y256" s="46"/>
      <c r="AA256" s="46"/>
      <c r="AJ256" s="111"/>
      <c r="AK256" s="37"/>
    </row>
    <row r="257" spans="19:37" ht="14.25" customHeight="1">
      <c r="S257" s="46"/>
      <c r="U257" s="46"/>
      <c r="W257" s="46"/>
      <c r="Y257" s="46"/>
      <c r="AA257" s="46"/>
      <c r="AJ257" s="111"/>
      <c r="AK257" s="37"/>
    </row>
    <row r="258" spans="19:37" ht="14.25" customHeight="1">
      <c r="S258" s="46"/>
      <c r="U258" s="46"/>
      <c r="W258" s="46"/>
      <c r="Y258" s="46"/>
      <c r="AA258" s="46"/>
      <c r="AJ258" s="111"/>
      <c r="AK258" s="37"/>
    </row>
    <row r="259" spans="19:37" ht="14.25" customHeight="1">
      <c r="S259" s="46"/>
      <c r="U259" s="46"/>
      <c r="W259" s="46"/>
      <c r="Y259" s="46"/>
      <c r="AA259" s="46"/>
      <c r="AJ259" s="111"/>
      <c r="AK259" s="37"/>
    </row>
    <row r="260" spans="19:37" ht="14.25" customHeight="1">
      <c r="S260" s="46"/>
      <c r="U260" s="46"/>
      <c r="W260" s="46"/>
      <c r="Y260" s="46"/>
      <c r="AA260" s="46"/>
      <c r="AJ260" s="111"/>
      <c r="AK260" s="37"/>
    </row>
    <row r="261" spans="19:37" ht="14.25" customHeight="1">
      <c r="S261" s="46"/>
      <c r="U261" s="46"/>
      <c r="W261" s="46"/>
      <c r="Y261" s="46"/>
      <c r="AA261" s="46"/>
      <c r="AJ261" s="111"/>
      <c r="AK261" s="37"/>
    </row>
    <row r="262" spans="19:37" ht="14.25" customHeight="1">
      <c r="S262" s="46"/>
      <c r="U262" s="46"/>
      <c r="W262" s="46"/>
      <c r="Y262" s="46"/>
      <c r="AA262" s="46"/>
      <c r="AJ262" s="111"/>
      <c r="AK262" s="37"/>
    </row>
    <row r="263" spans="19:37" ht="14.25" customHeight="1">
      <c r="S263" s="46"/>
      <c r="U263" s="46"/>
      <c r="W263" s="46"/>
      <c r="Y263" s="46"/>
      <c r="AA263" s="46"/>
      <c r="AJ263" s="111"/>
      <c r="AK263" s="37"/>
    </row>
    <row r="264" spans="19:37" ht="14.25" customHeight="1">
      <c r="S264" s="46"/>
      <c r="U264" s="46"/>
      <c r="W264" s="46"/>
      <c r="Y264" s="46"/>
      <c r="AA264" s="46"/>
      <c r="AJ264" s="111"/>
      <c r="AK264" s="37"/>
    </row>
    <row r="265" spans="19:37" ht="14.25" customHeight="1">
      <c r="S265" s="46"/>
      <c r="U265" s="46"/>
      <c r="W265" s="46"/>
      <c r="Y265" s="46"/>
      <c r="AA265" s="46"/>
      <c r="AJ265" s="111"/>
      <c r="AK265" s="37"/>
    </row>
    <row r="266" spans="19:37" ht="14.25" customHeight="1">
      <c r="S266" s="46"/>
      <c r="U266" s="46"/>
      <c r="W266" s="46"/>
      <c r="Y266" s="46"/>
      <c r="AA266" s="46"/>
      <c r="AJ266" s="111"/>
      <c r="AK266" s="37"/>
    </row>
    <row r="267" spans="19:37" ht="14.25" customHeight="1">
      <c r="S267" s="46"/>
      <c r="U267" s="46"/>
      <c r="W267" s="46"/>
      <c r="Y267" s="46"/>
      <c r="AA267" s="46"/>
      <c r="AJ267" s="111"/>
      <c r="AK267" s="37"/>
    </row>
    <row r="268" spans="19:37" ht="14.25" customHeight="1">
      <c r="S268" s="46"/>
      <c r="U268" s="46"/>
      <c r="W268" s="46"/>
      <c r="Y268" s="46"/>
      <c r="AA268" s="46"/>
      <c r="AJ268" s="111"/>
      <c r="AK268" s="37"/>
    </row>
    <row r="269" spans="19:37" ht="14.25" customHeight="1">
      <c r="S269" s="46"/>
      <c r="U269" s="46"/>
      <c r="W269" s="46"/>
      <c r="Y269" s="46"/>
      <c r="AA269" s="46"/>
      <c r="AJ269" s="111"/>
      <c r="AK269" s="37"/>
    </row>
    <row r="270" spans="19:37" ht="14.25" customHeight="1">
      <c r="S270" s="46"/>
      <c r="U270" s="46"/>
      <c r="W270" s="46"/>
      <c r="Y270" s="46"/>
      <c r="AA270" s="46"/>
      <c r="AJ270" s="111"/>
      <c r="AK270" s="37"/>
    </row>
    <row r="271" spans="19:37" ht="14.25" customHeight="1">
      <c r="S271" s="46"/>
      <c r="U271" s="46"/>
      <c r="W271" s="46"/>
      <c r="Y271" s="46"/>
      <c r="AA271" s="46"/>
      <c r="AJ271" s="111"/>
      <c r="AK271" s="37"/>
    </row>
    <row r="272" spans="19:37" ht="14.25" customHeight="1">
      <c r="S272" s="46"/>
      <c r="U272" s="46"/>
      <c r="W272" s="46"/>
      <c r="Y272" s="46"/>
      <c r="AA272" s="46"/>
      <c r="AJ272" s="111"/>
      <c r="AK272" s="37"/>
    </row>
    <row r="273" spans="19:37" ht="14.25" customHeight="1">
      <c r="S273" s="46"/>
      <c r="U273" s="46"/>
      <c r="W273" s="46"/>
      <c r="Y273" s="46"/>
      <c r="AA273" s="46"/>
      <c r="AJ273" s="111"/>
      <c r="AK273" s="37"/>
    </row>
    <row r="274" spans="19:37" ht="14.25" customHeight="1">
      <c r="S274" s="46"/>
      <c r="U274" s="46"/>
      <c r="W274" s="46"/>
      <c r="Y274" s="46"/>
      <c r="AA274" s="46"/>
      <c r="AJ274" s="111"/>
      <c r="AK274" s="37"/>
    </row>
    <row r="275" spans="19:37" ht="14.25" customHeight="1">
      <c r="S275" s="46"/>
      <c r="U275" s="46"/>
      <c r="W275" s="46"/>
      <c r="Y275" s="46"/>
      <c r="AA275" s="46"/>
      <c r="AJ275" s="111"/>
      <c r="AK275" s="37"/>
    </row>
    <row r="276" spans="19:37" ht="14.25" customHeight="1">
      <c r="S276" s="46"/>
      <c r="U276" s="46"/>
      <c r="W276" s="46"/>
      <c r="Y276" s="46"/>
      <c r="AA276" s="46"/>
      <c r="AJ276" s="111"/>
      <c r="AK276" s="37"/>
    </row>
    <row r="277" spans="19:37" ht="14.25" customHeight="1">
      <c r="S277" s="46"/>
      <c r="U277" s="46"/>
      <c r="W277" s="46"/>
      <c r="Y277" s="46"/>
      <c r="AA277" s="46"/>
      <c r="AJ277" s="111"/>
      <c r="AK277" s="37"/>
    </row>
    <row r="278" spans="19:37" ht="14.25" customHeight="1">
      <c r="S278" s="46"/>
      <c r="U278" s="46"/>
      <c r="W278" s="46"/>
      <c r="Y278" s="46"/>
      <c r="AA278" s="46"/>
      <c r="AJ278" s="111"/>
      <c r="AK278" s="37"/>
    </row>
    <row r="279" spans="19:37" ht="14.25" customHeight="1">
      <c r="S279" s="46"/>
      <c r="U279" s="46"/>
      <c r="W279" s="46"/>
      <c r="Y279" s="46"/>
      <c r="AA279" s="46"/>
      <c r="AJ279" s="111"/>
      <c r="AK279" s="37"/>
    </row>
    <row r="280" spans="19:37" ht="14.25" customHeight="1">
      <c r="S280" s="46"/>
      <c r="U280" s="46"/>
      <c r="W280" s="46"/>
      <c r="Y280" s="46"/>
      <c r="AA280" s="46"/>
      <c r="AJ280" s="111"/>
      <c r="AK280" s="37"/>
    </row>
    <row r="281" spans="19:37" ht="14.25" customHeight="1">
      <c r="S281" s="46"/>
      <c r="U281" s="46"/>
      <c r="W281" s="46"/>
      <c r="Y281" s="46"/>
      <c r="AA281" s="46"/>
      <c r="AJ281" s="111"/>
      <c r="AK281" s="37"/>
    </row>
    <row r="282" spans="19:37" ht="14.25" customHeight="1">
      <c r="S282" s="46"/>
      <c r="U282" s="46"/>
      <c r="W282" s="46"/>
      <c r="Y282" s="46"/>
      <c r="AA282" s="46"/>
      <c r="AJ282" s="111"/>
      <c r="AK282" s="37"/>
    </row>
    <row r="283" spans="19:37" ht="14.25" customHeight="1">
      <c r="S283" s="46"/>
      <c r="U283" s="46"/>
      <c r="W283" s="46"/>
      <c r="Y283" s="46"/>
      <c r="AA283" s="46"/>
      <c r="AJ283" s="111"/>
      <c r="AK283" s="37"/>
    </row>
    <row r="284" spans="19:37" ht="14.25" customHeight="1">
      <c r="S284" s="46"/>
      <c r="U284" s="46"/>
      <c r="W284" s="46"/>
      <c r="Y284" s="46"/>
      <c r="AA284" s="46"/>
      <c r="AJ284" s="111"/>
      <c r="AK284" s="37"/>
    </row>
    <row r="285" spans="19:37" ht="14.25" customHeight="1">
      <c r="S285" s="46"/>
      <c r="U285" s="46"/>
      <c r="W285" s="46"/>
      <c r="Y285" s="46"/>
      <c r="AA285" s="46"/>
      <c r="AJ285" s="111"/>
      <c r="AK285" s="37"/>
    </row>
    <row r="286" spans="19:37" ht="14.25" customHeight="1">
      <c r="S286" s="46"/>
      <c r="U286" s="46"/>
      <c r="W286" s="46"/>
      <c r="Y286" s="46"/>
      <c r="AA286" s="46"/>
      <c r="AJ286" s="111"/>
      <c r="AK286" s="37"/>
    </row>
    <row r="287" spans="19:37" ht="14.25" customHeight="1">
      <c r="S287" s="46"/>
      <c r="U287" s="46"/>
      <c r="W287" s="46"/>
      <c r="Y287" s="46"/>
      <c r="AA287" s="46"/>
      <c r="AJ287" s="111"/>
      <c r="AK287" s="37"/>
    </row>
    <row r="288" spans="19:37" ht="14.25" customHeight="1">
      <c r="S288" s="46"/>
      <c r="U288" s="46"/>
      <c r="W288" s="46"/>
      <c r="Y288" s="46"/>
      <c r="AA288" s="46"/>
      <c r="AJ288" s="111"/>
      <c r="AK288" s="37"/>
    </row>
    <row r="289" spans="19:37" ht="14.25" customHeight="1">
      <c r="S289" s="46"/>
      <c r="U289" s="46"/>
      <c r="W289" s="46"/>
      <c r="Y289" s="46"/>
      <c r="AA289" s="46"/>
      <c r="AJ289" s="111"/>
      <c r="AK289" s="37"/>
    </row>
    <row r="290" spans="19:37" ht="14.25" customHeight="1">
      <c r="S290" s="46"/>
      <c r="U290" s="46"/>
      <c r="W290" s="46"/>
      <c r="Y290" s="46"/>
      <c r="AA290" s="46"/>
      <c r="AJ290" s="111"/>
      <c r="AK290" s="37"/>
    </row>
    <row r="291" spans="19:37" ht="14.25" customHeight="1">
      <c r="S291" s="46"/>
      <c r="U291" s="46"/>
      <c r="W291" s="46"/>
      <c r="Y291" s="46"/>
      <c r="AA291" s="46"/>
      <c r="AJ291" s="111"/>
      <c r="AK291" s="37"/>
    </row>
    <row r="292" spans="19:37" ht="14.25" customHeight="1">
      <c r="S292" s="46"/>
      <c r="U292" s="46"/>
      <c r="W292" s="46"/>
      <c r="Y292" s="46"/>
      <c r="AA292" s="46"/>
      <c r="AJ292" s="111"/>
      <c r="AK292" s="37"/>
    </row>
    <row r="293" spans="19:37" ht="14.25" customHeight="1">
      <c r="S293" s="46"/>
      <c r="U293" s="46"/>
      <c r="W293" s="46"/>
      <c r="Y293" s="46"/>
      <c r="AA293" s="46"/>
      <c r="AJ293" s="111"/>
      <c r="AK293" s="37"/>
    </row>
    <row r="294" spans="19:37" ht="14.25" customHeight="1">
      <c r="S294" s="46"/>
      <c r="U294" s="46"/>
      <c r="W294" s="46"/>
      <c r="Y294" s="46"/>
      <c r="AA294" s="46"/>
      <c r="AJ294" s="111"/>
      <c r="AK294" s="37"/>
    </row>
    <row r="295" spans="19:37" ht="14.25" customHeight="1">
      <c r="S295" s="46"/>
      <c r="U295" s="46"/>
      <c r="W295" s="46"/>
      <c r="Y295" s="46"/>
      <c r="AA295" s="46"/>
      <c r="AJ295" s="111"/>
      <c r="AK295" s="37"/>
    </row>
    <row r="296" spans="19:37" ht="14.25" customHeight="1">
      <c r="S296" s="46"/>
      <c r="U296" s="46"/>
      <c r="W296" s="46"/>
      <c r="Y296" s="46"/>
      <c r="AA296" s="46"/>
      <c r="AJ296" s="111"/>
      <c r="AK296" s="37"/>
    </row>
    <row r="297" spans="19:37" ht="14.25" customHeight="1">
      <c r="S297" s="46"/>
      <c r="U297" s="46"/>
      <c r="W297" s="46"/>
      <c r="Y297" s="46"/>
      <c r="AA297" s="46"/>
      <c r="AJ297" s="111"/>
      <c r="AK297" s="37"/>
    </row>
    <row r="298" spans="19:37" ht="14.25" customHeight="1">
      <c r="S298" s="46"/>
      <c r="U298" s="46"/>
      <c r="W298" s="46"/>
      <c r="Y298" s="46"/>
      <c r="AA298" s="46"/>
      <c r="AJ298" s="111"/>
      <c r="AK298" s="37"/>
    </row>
    <row r="299" spans="19:37" ht="14.25" customHeight="1">
      <c r="S299" s="46"/>
      <c r="U299" s="46"/>
      <c r="W299" s="46"/>
      <c r="Y299" s="46"/>
      <c r="AA299" s="46"/>
      <c r="AJ299" s="111"/>
      <c r="AK299" s="37"/>
    </row>
    <row r="300" spans="19:37" ht="14.25" customHeight="1">
      <c r="S300" s="46"/>
      <c r="U300" s="46"/>
      <c r="W300" s="46"/>
      <c r="Y300" s="46"/>
      <c r="AA300" s="46"/>
      <c r="AJ300" s="111"/>
      <c r="AK300" s="37"/>
    </row>
    <row r="301" spans="19:37" ht="14.25" customHeight="1">
      <c r="S301" s="46"/>
      <c r="U301" s="46"/>
      <c r="W301" s="46"/>
      <c r="Y301" s="46"/>
      <c r="AA301" s="46"/>
      <c r="AJ301" s="111"/>
      <c r="AK301" s="37"/>
    </row>
    <row r="302" spans="19:37" ht="14.25" customHeight="1">
      <c r="S302" s="46"/>
      <c r="U302" s="46"/>
      <c r="W302" s="46"/>
      <c r="Y302" s="46"/>
      <c r="AA302" s="46"/>
      <c r="AJ302" s="111"/>
      <c r="AK302" s="37"/>
    </row>
    <row r="303" spans="19:37" ht="14.25" customHeight="1">
      <c r="S303" s="46"/>
      <c r="U303" s="46"/>
      <c r="W303" s="46"/>
      <c r="Y303" s="46"/>
      <c r="AA303" s="46"/>
      <c r="AJ303" s="111"/>
      <c r="AK303" s="37"/>
    </row>
    <row r="304" spans="19:37" ht="14.25" customHeight="1">
      <c r="S304" s="46"/>
      <c r="U304" s="46"/>
      <c r="W304" s="46"/>
      <c r="Y304" s="46"/>
      <c r="AA304" s="46"/>
      <c r="AJ304" s="111"/>
      <c r="AK304" s="37"/>
    </row>
    <row r="305" spans="19:37" ht="14.25" customHeight="1">
      <c r="S305" s="46"/>
      <c r="U305" s="46"/>
      <c r="W305" s="46"/>
      <c r="Y305" s="46"/>
      <c r="AA305" s="46"/>
      <c r="AJ305" s="111"/>
      <c r="AK305" s="37"/>
    </row>
    <row r="306" spans="19:37" ht="14.25" customHeight="1">
      <c r="S306" s="46"/>
      <c r="U306" s="46"/>
      <c r="W306" s="46"/>
      <c r="Y306" s="46"/>
      <c r="AA306" s="46"/>
      <c r="AJ306" s="111"/>
      <c r="AK306" s="37"/>
    </row>
    <row r="307" spans="19:37" ht="14.25" customHeight="1">
      <c r="S307" s="46"/>
      <c r="U307" s="46"/>
      <c r="W307" s="46"/>
      <c r="Y307" s="46"/>
      <c r="AA307" s="46"/>
      <c r="AJ307" s="111"/>
      <c r="AK307" s="37"/>
    </row>
    <row r="308" spans="19:37" ht="14.25" customHeight="1">
      <c r="S308" s="46"/>
      <c r="U308" s="46"/>
      <c r="W308" s="46"/>
      <c r="Y308" s="46"/>
      <c r="AA308" s="46"/>
      <c r="AJ308" s="111"/>
      <c r="AK308" s="37"/>
    </row>
    <row r="309" spans="19:37" ht="14.25" customHeight="1">
      <c r="S309" s="46"/>
      <c r="U309" s="46"/>
      <c r="W309" s="46"/>
      <c r="Y309" s="46"/>
      <c r="AA309" s="46"/>
      <c r="AJ309" s="111"/>
      <c r="AK309" s="37"/>
    </row>
    <row r="310" spans="19:37" ht="14.25" customHeight="1">
      <c r="S310" s="46"/>
      <c r="U310" s="46"/>
      <c r="W310" s="46"/>
      <c r="Y310" s="46"/>
      <c r="AA310" s="46"/>
      <c r="AJ310" s="111"/>
      <c r="AK310" s="37"/>
    </row>
    <row r="311" spans="19:37" ht="14.25" customHeight="1">
      <c r="S311" s="46"/>
      <c r="U311" s="46"/>
      <c r="W311" s="46"/>
      <c r="Y311" s="46"/>
      <c r="AA311" s="46"/>
      <c r="AJ311" s="111"/>
      <c r="AK311" s="37"/>
    </row>
    <row r="312" spans="19:37" ht="14.25" customHeight="1">
      <c r="S312" s="46"/>
      <c r="U312" s="46"/>
      <c r="W312" s="46"/>
      <c r="Y312" s="46"/>
      <c r="AA312" s="46"/>
      <c r="AJ312" s="111"/>
      <c r="AK312" s="37"/>
    </row>
    <row r="313" spans="19:37" ht="14.25" customHeight="1">
      <c r="S313" s="46"/>
      <c r="U313" s="46"/>
      <c r="W313" s="46"/>
      <c r="Y313" s="46"/>
      <c r="AA313" s="46"/>
      <c r="AJ313" s="111"/>
      <c r="AK313" s="37"/>
    </row>
    <row r="314" spans="19:37" ht="14.25" customHeight="1">
      <c r="S314" s="46"/>
      <c r="U314" s="46"/>
      <c r="W314" s="46"/>
      <c r="Y314" s="46"/>
      <c r="AA314" s="46"/>
      <c r="AJ314" s="111"/>
      <c r="AK314" s="37"/>
    </row>
    <row r="315" spans="19:37" ht="14.25" customHeight="1">
      <c r="S315" s="46"/>
      <c r="U315" s="46"/>
      <c r="W315" s="46"/>
      <c r="Y315" s="46"/>
      <c r="AA315" s="46"/>
      <c r="AJ315" s="111"/>
      <c r="AK315" s="37"/>
    </row>
    <row r="316" spans="19:37" ht="14.25" customHeight="1">
      <c r="S316" s="46"/>
      <c r="U316" s="46"/>
      <c r="W316" s="46"/>
      <c r="Y316" s="46"/>
      <c r="AA316" s="46"/>
      <c r="AJ316" s="111"/>
      <c r="AK316" s="37"/>
    </row>
    <row r="317" spans="19:37" ht="14.25" customHeight="1">
      <c r="S317" s="46"/>
      <c r="U317" s="46"/>
      <c r="W317" s="46"/>
      <c r="Y317" s="46"/>
      <c r="AA317" s="46"/>
      <c r="AJ317" s="111"/>
      <c r="AK317" s="37"/>
    </row>
    <row r="318" spans="19:37" ht="14.25" customHeight="1">
      <c r="S318" s="46"/>
      <c r="U318" s="46"/>
      <c r="W318" s="46"/>
      <c r="Y318" s="46"/>
      <c r="AA318" s="46"/>
      <c r="AJ318" s="111"/>
      <c r="AK318" s="37"/>
    </row>
    <row r="319" spans="19:37" ht="14.25" customHeight="1">
      <c r="S319" s="46"/>
      <c r="U319" s="46"/>
      <c r="W319" s="46"/>
      <c r="Y319" s="46"/>
      <c r="AA319" s="46"/>
      <c r="AJ319" s="111"/>
      <c r="AK319" s="37"/>
    </row>
    <row r="320" spans="19:37" ht="14.25" customHeight="1">
      <c r="S320" s="46"/>
      <c r="U320" s="46"/>
      <c r="W320" s="46"/>
      <c r="Y320" s="46"/>
      <c r="AA320" s="46"/>
      <c r="AJ320" s="111"/>
      <c r="AK320" s="37"/>
    </row>
    <row r="321" spans="19:37" ht="14.25" customHeight="1">
      <c r="S321" s="46"/>
      <c r="U321" s="46"/>
      <c r="W321" s="46"/>
      <c r="Y321" s="46"/>
      <c r="AA321" s="46"/>
      <c r="AJ321" s="111"/>
      <c r="AK321" s="37"/>
    </row>
    <row r="322" spans="19:37" ht="14.25" customHeight="1">
      <c r="S322" s="46"/>
      <c r="U322" s="46"/>
      <c r="W322" s="46"/>
      <c r="Y322" s="46"/>
      <c r="AA322" s="46"/>
      <c r="AJ322" s="111"/>
      <c r="AK322" s="37"/>
    </row>
    <row r="323" spans="19:37" ht="14.25" customHeight="1">
      <c r="S323" s="46"/>
      <c r="U323" s="46"/>
      <c r="W323" s="46"/>
      <c r="Y323" s="46"/>
      <c r="AA323" s="46"/>
      <c r="AJ323" s="111"/>
      <c r="AK323" s="37"/>
    </row>
    <row r="324" spans="19:37" ht="14.25" customHeight="1">
      <c r="S324" s="46"/>
      <c r="U324" s="46"/>
      <c r="W324" s="46"/>
      <c r="Y324" s="46"/>
      <c r="AA324" s="46"/>
      <c r="AJ324" s="111"/>
      <c r="AK324" s="37"/>
    </row>
    <row r="325" spans="19:37" ht="14.25" customHeight="1">
      <c r="S325" s="46"/>
      <c r="U325" s="46"/>
      <c r="W325" s="46"/>
      <c r="Y325" s="46"/>
      <c r="AA325" s="46"/>
      <c r="AJ325" s="111"/>
      <c r="AK325" s="37"/>
    </row>
    <row r="326" spans="19:37" ht="14.25" customHeight="1">
      <c r="S326" s="46"/>
      <c r="U326" s="46"/>
      <c r="W326" s="46"/>
      <c r="Y326" s="46"/>
      <c r="AA326" s="46"/>
      <c r="AJ326" s="111"/>
      <c r="AK326" s="37"/>
    </row>
    <row r="327" spans="19:37" ht="14.25" customHeight="1">
      <c r="S327" s="46"/>
      <c r="U327" s="46"/>
      <c r="W327" s="46"/>
      <c r="Y327" s="46"/>
      <c r="AA327" s="46"/>
      <c r="AJ327" s="111"/>
      <c r="AK327" s="37"/>
    </row>
    <row r="328" spans="19:37" ht="14.25" customHeight="1">
      <c r="S328" s="46"/>
      <c r="U328" s="46"/>
      <c r="W328" s="46"/>
      <c r="Y328" s="46"/>
      <c r="AA328" s="46"/>
      <c r="AJ328" s="111"/>
      <c r="AK328" s="37"/>
    </row>
    <row r="329" spans="19:37" ht="14.25" customHeight="1">
      <c r="S329" s="46"/>
      <c r="U329" s="46"/>
      <c r="W329" s="46"/>
      <c r="Y329" s="46"/>
      <c r="AA329" s="46"/>
      <c r="AJ329" s="111"/>
      <c r="AK329" s="37"/>
    </row>
    <row r="330" spans="19:37" ht="14.25" customHeight="1">
      <c r="S330" s="46"/>
      <c r="U330" s="46"/>
      <c r="W330" s="46"/>
      <c r="Y330" s="46"/>
      <c r="AA330" s="46"/>
      <c r="AJ330" s="111"/>
      <c r="AK330" s="37"/>
    </row>
    <row r="331" spans="19:37" ht="14.25" customHeight="1">
      <c r="S331" s="46"/>
      <c r="U331" s="46"/>
      <c r="W331" s="46"/>
      <c r="Y331" s="46"/>
      <c r="AA331" s="46"/>
      <c r="AJ331" s="111"/>
      <c r="AK331" s="37"/>
    </row>
    <row r="332" spans="19:37" ht="14.25" customHeight="1">
      <c r="S332" s="46"/>
      <c r="U332" s="46"/>
      <c r="W332" s="46"/>
      <c r="Y332" s="46"/>
      <c r="AA332" s="46"/>
      <c r="AJ332" s="111"/>
      <c r="AK332" s="37"/>
    </row>
    <row r="333" spans="19:37" ht="14.25" customHeight="1">
      <c r="S333" s="46"/>
      <c r="U333" s="46"/>
      <c r="W333" s="46"/>
      <c r="Y333" s="46"/>
      <c r="AA333" s="46"/>
      <c r="AJ333" s="111"/>
      <c r="AK333" s="37"/>
    </row>
    <row r="334" spans="19:37" ht="14.25" customHeight="1">
      <c r="S334" s="46"/>
      <c r="U334" s="46"/>
      <c r="W334" s="46"/>
      <c r="Y334" s="46"/>
      <c r="AA334" s="46"/>
      <c r="AJ334" s="111"/>
      <c r="AK334" s="37"/>
    </row>
    <row r="335" spans="19:37" ht="14.25" customHeight="1">
      <c r="S335" s="46"/>
      <c r="U335" s="46"/>
      <c r="W335" s="46"/>
      <c r="Y335" s="46"/>
      <c r="AA335" s="46"/>
      <c r="AJ335" s="111"/>
      <c r="AK335" s="37"/>
    </row>
    <row r="336" spans="19:37" ht="14.25" customHeight="1">
      <c r="S336" s="46"/>
      <c r="U336" s="46"/>
      <c r="W336" s="46"/>
      <c r="Y336" s="46"/>
      <c r="AA336" s="46"/>
      <c r="AJ336" s="111"/>
      <c r="AK336" s="37"/>
    </row>
    <row r="337" spans="19:37" ht="14.25" customHeight="1">
      <c r="S337" s="46"/>
      <c r="U337" s="46"/>
      <c r="W337" s="46"/>
      <c r="Y337" s="46"/>
      <c r="AA337" s="46"/>
      <c r="AJ337" s="111"/>
      <c r="AK337" s="37"/>
    </row>
    <row r="338" spans="19:37" ht="14.25" customHeight="1">
      <c r="S338" s="46"/>
      <c r="U338" s="46"/>
      <c r="W338" s="46"/>
      <c r="Y338" s="46"/>
      <c r="AA338" s="46"/>
      <c r="AJ338" s="111"/>
      <c r="AK338" s="37"/>
    </row>
    <row r="339" spans="19:37" ht="14.25" customHeight="1">
      <c r="S339" s="46"/>
      <c r="U339" s="46"/>
      <c r="W339" s="46"/>
      <c r="Y339" s="46"/>
      <c r="AA339" s="46"/>
      <c r="AJ339" s="111"/>
      <c r="AK339" s="37"/>
    </row>
    <row r="340" spans="19:37" ht="14.25" customHeight="1">
      <c r="S340" s="46"/>
      <c r="U340" s="46"/>
      <c r="W340" s="46"/>
      <c r="Y340" s="46"/>
      <c r="AA340" s="46"/>
      <c r="AJ340" s="111"/>
      <c r="AK340" s="37"/>
    </row>
    <row r="341" spans="19:37" ht="14.25" customHeight="1">
      <c r="S341" s="46"/>
      <c r="U341" s="46"/>
      <c r="W341" s="46"/>
      <c r="Y341" s="46"/>
      <c r="AA341" s="46"/>
      <c r="AJ341" s="111"/>
      <c r="AK341" s="37"/>
    </row>
    <row r="342" spans="19:37" ht="14.25" customHeight="1">
      <c r="S342" s="46"/>
      <c r="U342" s="46"/>
      <c r="W342" s="46"/>
      <c r="Y342" s="46"/>
      <c r="AA342" s="46"/>
      <c r="AJ342" s="111"/>
      <c r="AK342" s="37"/>
    </row>
    <row r="343" spans="19:37" ht="14.25" customHeight="1">
      <c r="S343" s="46"/>
      <c r="U343" s="46"/>
      <c r="W343" s="46"/>
      <c r="Y343" s="46"/>
      <c r="AA343" s="46"/>
      <c r="AJ343" s="111"/>
      <c r="AK343" s="37"/>
    </row>
    <row r="344" spans="19:37" ht="14.25" customHeight="1">
      <c r="S344" s="46"/>
      <c r="U344" s="46"/>
      <c r="W344" s="46"/>
      <c r="Y344" s="46"/>
      <c r="AA344" s="46"/>
      <c r="AJ344" s="111"/>
      <c r="AK344" s="37"/>
    </row>
    <row r="345" spans="19:37" ht="14.25" customHeight="1">
      <c r="S345" s="46"/>
      <c r="U345" s="46"/>
      <c r="W345" s="46"/>
      <c r="Y345" s="46"/>
      <c r="AA345" s="46"/>
      <c r="AJ345" s="111"/>
      <c r="AK345" s="37"/>
    </row>
    <row r="346" spans="19:37" ht="14.25" customHeight="1">
      <c r="S346" s="46"/>
      <c r="U346" s="46"/>
      <c r="W346" s="46"/>
      <c r="Y346" s="46"/>
      <c r="AA346" s="46"/>
      <c r="AJ346" s="111"/>
      <c r="AK346" s="37"/>
    </row>
    <row r="347" spans="19:37" ht="14.25" customHeight="1">
      <c r="S347" s="46"/>
      <c r="U347" s="46"/>
      <c r="W347" s="46"/>
      <c r="Y347" s="46"/>
      <c r="AA347" s="46"/>
      <c r="AJ347" s="111"/>
      <c r="AK347" s="37"/>
    </row>
    <row r="348" spans="19:37" ht="14.25" customHeight="1">
      <c r="S348" s="46"/>
      <c r="U348" s="46"/>
      <c r="W348" s="46"/>
      <c r="Y348" s="46"/>
      <c r="AA348" s="46"/>
      <c r="AJ348" s="111"/>
      <c r="AK348" s="37"/>
    </row>
    <row r="349" spans="19:37" ht="14.25" customHeight="1">
      <c r="S349" s="46"/>
      <c r="U349" s="46"/>
      <c r="W349" s="46"/>
      <c r="Y349" s="46"/>
      <c r="AA349" s="46"/>
      <c r="AJ349" s="111"/>
      <c r="AK349" s="37"/>
    </row>
    <row r="350" spans="19:37" ht="14.25" customHeight="1">
      <c r="S350" s="46"/>
      <c r="U350" s="46"/>
      <c r="W350" s="46"/>
      <c r="Y350" s="46"/>
      <c r="AA350" s="46"/>
      <c r="AJ350" s="111"/>
      <c r="AK350" s="37"/>
    </row>
    <row r="351" spans="19:37" ht="14.25" customHeight="1">
      <c r="S351" s="46"/>
      <c r="U351" s="46"/>
      <c r="W351" s="46"/>
      <c r="Y351" s="46"/>
      <c r="AA351" s="46"/>
      <c r="AJ351" s="111"/>
      <c r="AK351" s="37"/>
    </row>
    <row r="352" spans="19:37" ht="14.25" customHeight="1">
      <c r="S352" s="46"/>
      <c r="U352" s="46"/>
      <c r="W352" s="46"/>
      <c r="Y352" s="46"/>
      <c r="AA352" s="46"/>
      <c r="AJ352" s="111"/>
      <c r="AK352" s="37"/>
    </row>
    <row r="353" spans="19:37" ht="14.25" customHeight="1">
      <c r="S353" s="46"/>
      <c r="U353" s="46"/>
      <c r="W353" s="46"/>
      <c r="Y353" s="46"/>
      <c r="AA353" s="46"/>
      <c r="AJ353" s="111"/>
      <c r="AK353" s="37"/>
    </row>
    <row r="354" spans="19:37" ht="14.25" customHeight="1">
      <c r="S354" s="46"/>
      <c r="U354" s="46"/>
      <c r="W354" s="46"/>
      <c r="Y354" s="46"/>
      <c r="AA354" s="46"/>
      <c r="AJ354" s="111"/>
      <c r="AK354" s="37"/>
    </row>
    <row r="355" spans="19:37" ht="14.25" customHeight="1">
      <c r="S355" s="46"/>
      <c r="U355" s="46"/>
      <c r="W355" s="46"/>
      <c r="Y355" s="46"/>
      <c r="AA355" s="46"/>
      <c r="AJ355" s="111"/>
      <c r="AK355" s="37"/>
    </row>
    <row r="356" spans="19:37" ht="14.25" customHeight="1">
      <c r="S356" s="46"/>
      <c r="U356" s="46"/>
      <c r="W356" s="46"/>
      <c r="Y356" s="46"/>
      <c r="AA356" s="46"/>
      <c r="AJ356" s="111"/>
      <c r="AK356" s="37"/>
    </row>
    <row r="357" spans="19:37" ht="14.25" customHeight="1">
      <c r="S357" s="46"/>
      <c r="U357" s="46"/>
      <c r="W357" s="46"/>
      <c r="Y357" s="46"/>
      <c r="AA357" s="46"/>
      <c r="AJ357" s="111"/>
      <c r="AK357" s="37"/>
    </row>
    <row r="358" spans="19:37" ht="14.25" customHeight="1">
      <c r="S358" s="46"/>
      <c r="U358" s="46"/>
      <c r="W358" s="46"/>
      <c r="Y358" s="46"/>
      <c r="AA358" s="46"/>
      <c r="AJ358" s="111"/>
      <c r="AK358" s="37"/>
    </row>
    <row r="359" spans="19:37" ht="14.25" customHeight="1">
      <c r="S359" s="46"/>
      <c r="U359" s="46"/>
      <c r="W359" s="46"/>
      <c r="Y359" s="46"/>
      <c r="AA359" s="46"/>
      <c r="AJ359" s="111"/>
      <c r="AK359" s="37"/>
    </row>
    <row r="360" spans="19:37" ht="14.25" customHeight="1">
      <c r="S360" s="46"/>
      <c r="U360" s="46"/>
      <c r="W360" s="46"/>
      <c r="Y360" s="46"/>
      <c r="AA360" s="46"/>
      <c r="AJ360" s="111"/>
      <c r="AK360" s="37"/>
    </row>
    <row r="361" spans="19:37" ht="14.25" customHeight="1">
      <c r="S361" s="46"/>
      <c r="U361" s="46"/>
      <c r="W361" s="46"/>
      <c r="Y361" s="46"/>
      <c r="AA361" s="46"/>
      <c r="AJ361" s="111"/>
      <c r="AK361" s="37"/>
    </row>
    <row r="362" spans="19:37" ht="14.25" customHeight="1">
      <c r="S362" s="46"/>
      <c r="U362" s="46"/>
      <c r="W362" s="46"/>
      <c r="Y362" s="46"/>
      <c r="AA362" s="46"/>
      <c r="AJ362" s="111"/>
      <c r="AK362" s="37"/>
    </row>
    <row r="363" spans="19:37" ht="14.25" customHeight="1">
      <c r="S363" s="46"/>
      <c r="U363" s="46"/>
      <c r="W363" s="46"/>
      <c r="Y363" s="46"/>
      <c r="AA363" s="46"/>
      <c r="AJ363" s="111"/>
      <c r="AK363" s="37"/>
    </row>
    <row r="364" spans="19:37" ht="14.25" customHeight="1">
      <c r="S364" s="46"/>
      <c r="U364" s="46"/>
      <c r="W364" s="46"/>
      <c r="Y364" s="46"/>
      <c r="AA364" s="46"/>
      <c r="AJ364" s="111"/>
      <c r="AK364" s="37"/>
    </row>
    <row r="365" spans="19:37" ht="14.25" customHeight="1">
      <c r="S365" s="46"/>
      <c r="U365" s="46"/>
      <c r="W365" s="46"/>
      <c r="Y365" s="46"/>
      <c r="AA365" s="46"/>
      <c r="AJ365" s="111"/>
      <c r="AK365" s="37"/>
    </row>
    <row r="366" spans="19:37" ht="14.25" customHeight="1">
      <c r="S366" s="46"/>
      <c r="U366" s="46"/>
      <c r="W366" s="46"/>
      <c r="Y366" s="46"/>
      <c r="AA366" s="46"/>
      <c r="AJ366" s="111"/>
      <c r="AK366" s="37"/>
    </row>
    <row r="367" spans="19:37" ht="14.25" customHeight="1">
      <c r="S367" s="46"/>
      <c r="U367" s="46"/>
      <c r="W367" s="46"/>
      <c r="Y367" s="46"/>
      <c r="AA367" s="46"/>
      <c r="AJ367" s="111"/>
      <c r="AK367" s="37"/>
    </row>
    <row r="368" spans="19:37" ht="14.25" customHeight="1">
      <c r="S368" s="46"/>
      <c r="U368" s="46"/>
      <c r="W368" s="46"/>
      <c r="Y368" s="46"/>
      <c r="AA368" s="46"/>
      <c r="AJ368" s="111"/>
      <c r="AK368" s="37"/>
    </row>
    <row r="369" spans="19:37" ht="14.25" customHeight="1">
      <c r="S369" s="46"/>
      <c r="U369" s="46"/>
      <c r="W369" s="46"/>
      <c r="Y369" s="46"/>
      <c r="AA369" s="46"/>
      <c r="AJ369" s="111"/>
      <c r="AK369" s="37"/>
    </row>
    <row r="370" spans="19:37" ht="14.25" customHeight="1">
      <c r="S370" s="46"/>
      <c r="U370" s="46"/>
      <c r="W370" s="46"/>
      <c r="Y370" s="46"/>
      <c r="AA370" s="46"/>
      <c r="AJ370" s="111"/>
      <c r="AK370" s="37"/>
    </row>
    <row r="371" spans="19:37" ht="14.25" customHeight="1">
      <c r="S371" s="46"/>
      <c r="U371" s="46"/>
      <c r="W371" s="46"/>
      <c r="Y371" s="46"/>
      <c r="AA371" s="46"/>
      <c r="AJ371" s="111"/>
      <c r="AK371" s="37"/>
    </row>
    <row r="372" spans="19:37" ht="14.25" customHeight="1">
      <c r="S372" s="46"/>
      <c r="U372" s="46"/>
      <c r="W372" s="46"/>
      <c r="Y372" s="46"/>
      <c r="AA372" s="46"/>
      <c r="AJ372" s="111"/>
      <c r="AK372" s="37"/>
    </row>
    <row r="373" spans="19:37" ht="14.25" customHeight="1">
      <c r="S373" s="46"/>
      <c r="U373" s="46"/>
      <c r="W373" s="46"/>
      <c r="Y373" s="46"/>
      <c r="AA373" s="46"/>
      <c r="AJ373" s="111"/>
      <c r="AK373" s="37"/>
    </row>
    <row r="374" spans="19:37" ht="14.25" customHeight="1">
      <c r="S374" s="46"/>
      <c r="U374" s="46"/>
      <c r="W374" s="46"/>
      <c r="Y374" s="46"/>
      <c r="AA374" s="46"/>
      <c r="AJ374" s="111"/>
      <c r="AK374" s="37"/>
    </row>
    <row r="375" spans="19:37" ht="14.25" customHeight="1">
      <c r="S375" s="46"/>
      <c r="U375" s="46"/>
      <c r="W375" s="46"/>
      <c r="Y375" s="46"/>
      <c r="AA375" s="46"/>
      <c r="AJ375" s="111"/>
      <c r="AK375" s="37"/>
    </row>
    <row r="376" spans="19:37" ht="14.25" customHeight="1">
      <c r="S376" s="46"/>
      <c r="U376" s="46"/>
      <c r="W376" s="46"/>
      <c r="Y376" s="46"/>
      <c r="AA376" s="46"/>
      <c r="AJ376" s="111"/>
      <c r="AK376" s="37"/>
    </row>
    <row r="377" spans="19:37" ht="14.25" customHeight="1">
      <c r="S377" s="46"/>
      <c r="U377" s="46"/>
      <c r="W377" s="46"/>
      <c r="Y377" s="46"/>
      <c r="AA377" s="46"/>
      <c r="AJ377" s="111"/>
      <c r="AK377" s="37"/>
    </row>
    <row r="378" spans="19:37" ht="14.25" customHeight="1">
      <c r="S378" s="46"/>
      <c r="U378" s="46"/>
      <c r="W378" s="46"/>
      <c r="Y378" s="46"/>
      <c r="AA378" s="46"/>
      <c r="AJ378" s="111"/>
      <c r="AK378" s="37"/>
    </row>
    <row r="379" spans="19:37" ht="14.25" customHeight="1">
      <c r="S379" s="46"/>
      <c r="U379" s="46"/>
      <c r="W379" s="46"/>
      <c r="Y379" s="46"/>
      <c r="AA379" s="46"/>
      <c r="AJ379" s="111"/>
      <c r="AK379" s="37"/>
    </row>
    <row r="380" spans="19:37" ht="14.25" customHeight="1">
      <c r="S380" s="46"/>
      <c r="U380" s="46"/>
      <c r="W380" s="46"/>
      <c r="Y380" s="46"/>
      <c r="AA380" s="46"/>
      <c r="AJ380" s="111"/>
      <c r="AK380" s="37"/>
    </row>
    <row r="381" spans="19:37" ht="14.25" customHeight="1">
      <c r="S381" s="46"/>
      <c r="U381" s="46"/>
      <c r="W381" s="46"/>
      <c r="Y381" s="46"/>
      <c r="AA381" s="46"/>
      <c r="AJ381" s="111"/>
      <c r="AK381" s="37"/>
    </row>
    <row r="382" spans="19:37" ht="14.25" customHeight="1">
      <c r="S382" s="46"/>
      <c r="U382" s="46"/>
      <c r="W382" s="46"/>
      <c r="Y382" s="46"/>
      <c r="AA382" s="46"/>
      <c r="AJ382" s="111"/>
      <c r="AK382" s="37"/>
    </row>
    <row r="383" spans="19:37" ht="14.25" customHeight="1">
      <c r="S383" s="46"/>
      <c r="U383" s="46"/>
      <c r="W383" s="46"/>
      <c r="Y383" s="46"/>
      <c r="AA383" s="46"/>
      <c r="AJ383" s="111"/>
      <c r="AK383" s="37"/>
    </row>
    <row r="384" spans="19:37" ht="14.25" customHeight="1">
      <c r="S384" s="46"/>
      <c r="U384" s="46"/>
      <c r="W384" s="46"/>
      <c r="Y384" s="46"/>
      <c r="AA384" s="46"/>
      <c r="AJ384" s="111"/>
      <c r="AK384" s="37"/>
    </row>
    <row r="385" spans="19:37" ht="14.25" customHeight="1">
      <c r="S385" s="46"/>
      <c r="U385" s="46"/>
      <c r="W385" s="46"/>
      <c r="Y385" s="46"/>
      <c r="AA385" s="46"/>
      <c r="AJ385" s="111"/>
      <c r="AK385" s="37"/>
    </row>
    <row r="386" spans="19:37" ht="14.25" customHeight="1">
      <c r="S386" s="46"/>
      <c r="U386" s="46"/>
      <c r="W386" s="46"/>
      <c r="Y386" s="46"/>
      <c r="AA386" s="46"/>
      <c r="AJ386" s="111"/>
      <c r="AK386" s="37"/>
    </row>
    <row r="387" spans="19:37" ht="14.25" customHeight="1">
      <c r="S387" s="46"/>
      <c r="U387" s="46"/>
      <c r="W387" s="46"/>
      <c r="Y387" s="46"/>
      <c r="AA387" s="46"/>
      <c r="AJ387" s="111"/>
      <c r="AK387" s="37"/>
    </row>
    <row r="388" spans="19:37" ht="14.25" customHeight="1">
      <c r="S388" s="46"/>
      <c r="U388" s="46"/>
      <c r="W388" s="46"/>
      <c r="Y388" s="46"/>
      <c r="AA388" s="46"/>
      <c r="AJ388" s="111"/>
      <c r="AK388" s="37"/>
    </row>
    <row r="389" spans="19:37" ht="14.25" customHeight="1">
      <c r="S389" s="46"/>
      <c r="U389" s="46"/>
      <c r="W389" s="46"/>
      <c r="Y389" s="46"/>
      <c r="AA389" s="46"/>
      <c r="AJ389" s="111"/>
      <c r="AK389" s="37"/>
    </row>
    <row r="390" spans="19:37" ht="14.25" customHeight="1">
      <c r="S390" s="46"/>
      <c r="U390" s="46"/>
      <c r="W390" s="46"/>
      <c r="Y390" s="46"/>
      <c r="AA390" s="46"/>
      <c r="AJ390" s="111"/>
      <c r="AK390" s="37"/>
    </row>
    <row r="391" spans="19:37" ht="14.25" customHeight="1">
      <c r="S391" s="46"/>
      <c r="U391" s="46"/>
      <c r="W391" s="46"/>
      <c r="Y391" s="46"/>
      <c r="AA391" s="46"/>
      <c r="AJ391" s="111"/>
      <c r="AK391" s="37"/>
    </row>
    <row r="392" spans="19:37" ht="14.25" customHeight="1">
      <c r="S392" s="46"/>
      <c r="U392" s="46"/>
      <c r="W392" s="46"/>
      <c r="Y392" s="46"/>
      <c r="AA392" s="46"/>
      <c r="AJ392" s="111"/>
      <c r="AK392" s="37"/>
    </row>
    <row r="393" spans="19:37" ht="14.25" customHeight="1">
      <c r="S393" s="46"/>
      <c r="U393" s="46"/>
      <c r="W393" s="46"/>
      <c r="Y393" s="46"/>
      <c r="AA393" s="46"/>
      <c r="AJ393" s="111"/>
      <c r="AK393" s="37"/>
    </row>
    <row r="394" spans="19:37" ht="14.25" customHeight="1">
      <c r="S394" s="46"/>
      <c r="U394" s="46"/>
      <c r="W394" s="46"/>
      <c r="Y394" s="46"/>
      <c r="AA394" s="46"/>
      <c r="AJ394" s="111"/>
      <c r="AK394" s="37"/>
    </row>
    <row r="395" spans="19:37" ht="14.25" customHeight="1">
      <c r="S395" s="46"/>
      <c r="U395" s="46"/>
      <c r="W395" s="46"/>
      <c r="Y395" s="46"/>
      <c r="AA395" s="46"/>
      <c r="AJ395" s="111"/>
      <c r="AK395" s="37"/>
    </row>
    <row r="396" spans="19:37" ht="14.25" customHeight="1">
      <c r="S396" s="46"/>
      <c r="U396" s="46"/>
      <c r="W396" s="46"/>
      <c r="Y396" s="46"/>
      <c r="AA396" s="46"/>
      <c r="AJ396" s="111"/>
      <c r="AK396" s="37"/>
    </row>
    <row r="397" spans="19:37" ht="14.25" customHeight="1">
      <c r="S397" s="46"/>
      <c r="U397" s="46"/>
      <c r="W397" s="46"/>
      <c r="Y397" s="46"/>
      <c r="AA397" s="46"/>
      <c r="AJ397" s="111"/>
      <c r="AK397" s="37"/>
    </row>
    <row r="398" spans="19:37" ht="14.25" customHeight="1">
      <c r="S398" s="46"/>
      <c r="U398" s="46"/>
      <c r="W398" s="46"/>
      <c r="Y398" s="46"/>
      <c r="AA398" s="46"/>
      <c r="AJ398" s="111"/>
      <c r="AK398" s="37"/>
    </row>
    <row r="399" spans="19:37" ht="14.25" customHeight="1">
      <c r="S399" s="46"/>
      <c r="U399" s="46"/>
      <c r="W399" s="46"/>
      <c r="Y399" s="46"/>
      <c r="AA399" s="46"/>
      <c r="AJ399" s="111"/>
      <c r="AK399" s="37"/>
    </row>
    <row r="400" spans="19:37" ht="14.25" customHeight="1">
      <c r="S400" s="46"/>
      <c r="U400" s="46"/>
      <c r="W400" s="46"/>
      <c r="Y400" s="46"/>
      <c r="AA400" s="46"/>
      <c r="AJ400" s="111"/>
      <c r="AK400" s="37"/>
    </row>
    <row r="401" spans="19:37" ht="14.25" customHeight="1">
      <c r="S401" s="46"/>
      <c r="U401" s="46"/>
      <c r="W401" s="46"/>
      <c r="Y401" s="46"/>
      <c r="AA401" s="46"/>
      <c r="AJ401" s="111"/>
      <c r="AK401" s="37"/>
    </row>
    <row r="402" spans="19:37" ht="14.25" customHeight="1">
      <c r="S402" s="46"/>
      <c r="U402" s="46"/>
      <c r="W402" s="46"/>
      <c r="Y402" s="46"/>
      <c r="AA402" s="46"/>
      <c r="AJ402" s="111"/>
      <c r="AK402" s="37"/>
    </row>
    <row r="403" spans="19:37" ht="14.25" customHeight="1">
      <c r="S403" s="46"/>
      <c r="U403" s="46"/>
      <c r="W403" s="46"/>
      <c r="Y403" s="46"/>
      <c r="AA403" s="46"/>
      <c r="AJ403" s="111"/>
      <c r="AK403" s="37"/>
    </row>
    <row r="404" spans="19:37" ht="14.25" customHeight="1">
      <c r="S404" s="46"/>
      <c r="U404" s="46"/>
      <c r="W404" s="46"/>
      <c r="Y404" s="46"/>
      <c r="AA404" s="46"/>
      <c r="AJ404" s="111"/>
      <c r="AK404" s="37"/>
    </row>
    <row r="405" spans="19:37" ht="14.25" customHeight="1">
      <c r="S405" s="46"/>
      <c r="U405" s="46"/>
      <c r="W405" s="46"/>
      <c r="Y405" s="46"/>
      <c r="AA405" s="46"/>
      <c r="AJ405" s="111"/>
      <c r="AK405" s="37"/>
    </row>
    <row r="406" spans="19:37" ht="14.25" customHeight="1">
      <c r="S406" s="46"/>
      <c r="U406" s="46"/>
      <c r="W406" s="46"/>
      <c r="Y406" s="46"/>
      <c r="AA406" s="46"/>
      <c r="AJ406" s="111"/>
      <c r="AK406" s="37"/>
    </row>
    <row r="407" spans="19:37" ht="14.25" customHeight="1">
      <c r="S407" s="46"/>
      <c r="U407" s="46"/>
      <c r="W407" s="46"/>
      <c r="Y407" s="46"/>
      <c r="AA407" s="46"/>
      <c r="AJ407" s="111"/>
      <c r="AK407" s="37"/>
    </row>
    <row r="408" spans="19:37" ht="14.25" customHeight="1">
      <c r="S408" s="46"/>
      <c r="U408" s="46"/>
      <c r="W408" s="46"/>
      <c r="Y408" s="46"/>
      <c r="AA408" s="46"/>
      <c r="AJ408" s="111"/>
      <c r="AK408" s="37"/>
    </row>
    <row r="409" spans="19:37" ht="14.25" customHeight="1">
      <c r="S409" s="46"/>
      <c r="U409" s="46"/>
      <c r="W409" s="46"/>
      <c r="Y409" s="46"/>
      <c r="AA409" s="46"/>
      <c r="AJ409" s="111"/>
      <c r="AK409" s="37"/>
    </row>
    <row r="410" spans="19:37" ht="14.25" customHeight="1">
      <c r="S410" s="46"/>
      <c r="U410" s="46"/>
      <c r="W410" s="46"/>
      <c r="Y410" s="46"/>
      <c r="AA410" s="46"/>
      <c r="AJ410" s="111"/>
      <c r="AK410" s="37"/>
    </row>
    <row r="411" spans="19:37" ht="14.25" customHeight="1">
      <c r="S411" s="46"/>
      <c r="U411" s="46"/>
      <c r="W411" s="46"/>
      <c r="Y411" s="46"/>
      <c r="AA411" s="46"/>
      <c r="AJ411" s="111"/>
      <c r="AK411" s="37"/>
    </row>
    <row r="412" spans="19:37" ht="14.25" customHeight="1">
      <c r="S412" s="46"/>
      <c r="U412" s="46"/>
      <c r="W412" s="46"/>
      <c r="Y412" s="46"/>
      <c r="AA412" s="46"/>
      <c r="AJ412" s="111"/>
      <c r="AK412" s="37"/>
    </row>
    <row r="413" spans="19:37" ht="14.25" customHeight="1">
      <c r="S413" s="46"/>
      <c r="U413" s="46"/>
      <c r="W413" s="46"/>
      <c r="Y413" s="46"/>
      <c r="AA413" s="46"/>
      <c r="AJ413" s="111"/>
      <c r="AK413" s="37"/>
    </row>
    <row r="414" spans="19:37" ht="14.25" customHeight="1">
      <c r="S414" s="46"/>
      <c r="U414" s="46"/>
      <c r="W414" s="46"/>
      <c r="Y414" s="46"/>
      <c r="AA414" s="46"/>
      <c r="AJ414" s="111"/>
      <c r="AK414" s="37"/>
    </row>
    <row r="415" spans="19:37" ht="14.25" customHeight="1">
      <c r="S415" s="46"/>
      <c r="U415" s="46"/>
      <c r="W415" s="46"/>
      <c r="Y415" s="46"/>
      <c r="AA415" s="46"/>
      <c r="AJ415" s="111"/>
      <c r="AK415" s="37"/>
    </row>
    <row r="416" spans="19:37" ht="14.25" customHeight="1">
      <c r="S416" s="46"/>
      <c r="U416" s="46"/>
      <c r="W416" s="46"/>
      <c r="Y416" s="46"/>
      <c r="AA416" s="46"/>
      <c r="AJ416" s="111"/>
      <c r="AK416" s="37"/>
    </row>
    <row r="417" spans="19:37" ht="14.25" customHeight="1">
      <c r="S417" s="46"/>
      <c r="U417" s="46"/>
      <c r="W417" s="46"/>
      <c r="Y417" s="46"/>
      <c r="AA417" s="46"/>
      <c r="AJ417" s="111"/>
      <c r="AK417" s="37"/>
    </row>
    <row r="418" spans="19:37" ht="14.25" customHeight="1">
      <c r="S418" s="46"/>
      <c r="U418" s="46"/>
      <c r="W418" s="46"/>
      <c r="Y418" s="46"/>
      <c r="AA418" s="46"/>
      <c r="AJ418" s="111"/>
      <c r="AK418" s="37"/>
    </row>
    <row r="419" spans="19:37" ht="14.25" customHeight="1">
      <c r="S419" s="46"/>
      <c r="U419" s="46"/>
      <c r="W419" s="46"/>
      <c r="Y419" s="46"/>
      <c r="AA419" s="46"/>
      <c r="AJ419" s="111"/>
      <c r="AK419" s="37"/>
    </row>
    <row r="420" spans="19:37" ht="14.25" customHeight="1">
      <c r="S420" s="46"/>
      <c r="U420" s="46"/>
      <c r="W420" s="46"/>
      <c r="Y420" s="46"/>
      <c r="AA420" s="46"/>
      <c r="AJ420" s="111"/>
      <c r="AK420" s="37"/>
    </row>
    <row r="421" spans="19:37" ht="14.25" customHeight="1">
      <c r="S421" s="46"/>
      <c r="U421" s="46"/>
      <c r="W421" s="46"/>
      <c r="Y421" s="46"/>
      <c r="AA421" s="46"/>
      <c r="AJ421" s="111"/>
      <c r="AK421" s="37"/>
    </row>
    <row r="422" spans="19:37" ht="14.25" customHeight="1">
      <c r="S422" s="46"/>
      <c r="U422" s="46"/>
      <c r="W422" s="46"/>
      <c r="Y422" s="46"/>
      <c r="AA422" s="46"/>
      <c r="AJ422" s="111"/>
      <c r="AK422" s="37"/>
    </row>
    <row r="423" spans="19:37" ht="14.25" customHeight="1">
      <c r="S423" s="46"/>
      <c r="U423" s="46"/>
      <c r="W423" s="46"/>
      <c r="Y423" s="46"/>
      <c r="AA423" s="46"/>
      <c r="AJ423" s="111"/>
      <c r="AK423" s="37"/>
    </row>
    <row r="424" spans="19:37" ht="14.25" customHeight="1">
      <c r="S424" s="46"/>
      <c r="U424" s="46"/>
      <c r="W424" s="46"/>
      <c r="Y424" s="46"/>
      <c r="AA424" s="46"/>
      <c r="AJ424" s="111"/>
      <c r="AK424" s="37"/>
    </row>
    <row r="425" spans="19:37" ht="14.25" customHeight="1">
      <c r="S425" s="46"/>
      <c r="U425" s="46"/>
      <c r="W425" s="46"/>
      <c r="Y425" s="46"/>
      <c r="AA425" s="46"/>
      <c r="AJ425" s="111"/>
      <c r="AK425" s="37"/>
    </row>
    <row r="426" spans="19:37" ht="14.25" customHeight="1">
      <c r="S426" s="46"/>
      <c r="U426" s="46"/>
      <c r="W426" s="46"/>
      <c r="Y426" s="46"/>
      <c r="AA426" s="46"/>
      <c r="AJ426" s="111"/>
      <c r="AK426" s="37"/>
    </row>
    <row r="427" spans="19:37" ht="14.25" customHeight="1">
      <c r="S427" s="46"/>
      <c r="U427" s="46"/>
      <c r="W427" s="46"/>
      <c r="Y427" s="46"/>
      <c r="AA427" s="46"/>
      <c r="AJ427" s="111"/>
      <c r="AK427" s="37"/>
    </row>
    <row r="428" spans="19:37" ht="14.25" customHeight="1">
      <c r="S428" s="46"/>
      <c r="U428" s="46"/>
      <c r="W428" s="46"/>
      <c r="Y428" s="46"/>
      <c r="AA428" s="46"/>
      <c r="AJ428" s="111"/>
      <c r="AK428" s="37"/>
    </row>
    <row r="429" spans="19:37" ht="14.25" customHeight="1">
      <c r="S429" s="46"/>
      <c r="U429" s="46"/>
      <c r="W429" s="46"/>
      <c r="Y429" s="46"/>
      <c r="AA429" s="46"/>
      <c r="AJ429" s="111"/>
      <c r="AK429" s="37"/>
    </row>
    <row r="430" spans="19:37" ht="14.25" customHeight="1">
      <c r="S430" s="46"/>
      <c r="U430" s="46"/>
      <c r="W430" s="46"/>
      <c r="Y430" s="46"/>
      <c r="AA430" s="46"/>
      <c r="AJ430" s="111"/>
      <c r="AK430" s="37"/>
    </row>
    <row r="431" spans="19:37" ht="14.25" customHeight="1">
      <c r="S431" s="46"/>
      <c r="U431" s="46"/>
      <c r="W431" s="46"/>
      <c r="Y431" s="46"/>
      <c r="AA431" s="46"/>
      <c r="AJ431" s="111"/>
      <c r="AK431" s="37"/>
    </row>
    <row r="432" spans="19:37" ht="14.25" customHeight="1">
      <c r="S432" s="46"/>
      <c r="U432" s="46"/>
      <c r="W432" s="46"/>
      <c r="Y432" s="46"/>
      <c r="AA432" s="46"/>
      <c r="AJ432" s="111"/>
      <c r="AK432" s="37"/>
    </row>
    <row r="433" spans="19:37" ht="14.25" customHeight="1">
      <c r="S433" s="46"/>
      <c r="U433" s="46"/>
      <c r="W433" s="46"/>
      <c r="Y433" s="46"/>
      <c r="AA433" s="46"/>
      <c r="AJ433" s="111"/>
      <c r="AK433" s="37"/>
    </row>
    <row r="434" spans="19:37" ht="14.25" customHeight="1">
      <c r="S434" s="46"/>
      <c r="U434" s="46"/>
      <c r="W434" s="46"/>
      <c r="Y434" s="46"/>
      <c r="AA434" s="46"/>
      <c r="AJ434" s="111"/>
      <c r="AK434" s="37"/>
    </row>
    <row r="435" spans="19:37" ht="14.25" customHeight="1">
      <c r="S435" s="46"/>
      <c r="U435" s="46"/>
      <c r="W435" s="46"/>
      <c r="Y435" s="46"/>
      <c r="AA435" s="46"/>
      <c r="AJ435" s="111"/>
      <c r="AK435" s="37"/>
    </row>
    <row r="436" spans="19:37" ht="14.25" customHeight="1">
      <c r="S436" s="46"/>
      <c r="U436" s="46"/>
      <c r="W436" s="46"/>
      <c r="Y436" s="46"/>
      <c r="AA436" s="46"/>
      <c r="AJ436" s="111"/>
      <c r="AK436" s="37"/>
    </row>
    <row r="437" spans="19:37" ht="14.25" customHeight="1">
      <c r="S437" s="46"/>
      <c r="U437" s="46"/>
      <c r="W437" s="46"/>
      <c r="Y437" s="46"/>
      <c r="AA437" s="46"/>
      <c r="AJ437" s="111"/>
      <c r="AK437" s="37"/>
    </row>
    <row r="438" spans="19:37" ht="14.25" customHeight="1">
      <c r="S438" s="46"/>
      <c r="U438" s="46"/>
      <c r="W438" s="46"/>
      <c r="Y438" s="46"/>
      <c r="AA438" s="46"/>
      <c r="AJ438" s="111"/>
      <c r="AK438" s="37"/>
    </row>
    <row r="439" spans="19:37" ht="14.25" customHeight="1">
      <c r="S439" s="46"/>
      <c r="U439" s="46"/>
      <c r="W439" s="46"/>
      <c r="Y439" s="46"/>
      <c r="AA439" s="46"/>
      <c r="AJ439" s="111"/>
      <c r="AK439" s="37"/>
    </row>
    <row r="440" spans="19:37" ht="14.25" customHeight="1">
      <c r="S440" s="46"/>
      <c r="U440" s="46"/>
      <c r="W440" s="46"/>
      <c r="Y440" s="46"/>
      <c r="AA440" s="46"/>
      <c r="AJ440" s="111"/>
      <c r="AK440" s="37"/>
    </row>
    <row r="441" spans="19:37" ht="14.25" customHeight="1">
      <c r="S441" s="46"/>
      <c r="U441" s="46"/>
      <c r="W441" s="46"/>
      <c r="Y441" s="46"/>
      <c r="AA441" s="46"/>
      <c r="AJ441" s="111"/>
      <c r="AK441" s="37"/>
    </row>
    <row r="442" spans="19:37" ht="14.25" customHeight="1">
      <c r="S442" s="46"/>
      <c r="U442" s="46"/>
      <c r="W442" s="46"/>
      <c r="Y442" s="46"/>
      <c r="AA442" s="46"/>
      <c r="AJ442" s="111"/>
      <c r="AK442" s="37"/>
    </row>
    <row r="443" spans="19:37" ht="14.25" customHeight="1">
      <c r="S443" s="46"/>
      <c r="U443" s="46"/>
      <c r="W443" s="46"/>
      <c r="Y443" s="46"/>
      <c r="AA443" s="46"/>
      <c r="AJ443" s="111"/>
      <c r="AK443" s="37"/>
    </row>
    <row r="444" spans="19:37" ht="14.25" customHeight="1">
      <c r="S444" s="46"/>
      <c r="U444" s="46"/>
      <c r="W444" s="46"/>
      <c r="Y444" s="46"/>
      <c r="AA444" s="46"/>
      <c r="AJ444" s="111"/>
      <c r="AK444" s="37"/>
    </row>
    <row r="445" spans="19:37" ht="14.25" customHeight="1">
      <c r="S445" s="46"/>
      <c r="U445" s="46"/>
      <c r="W445" s="46"/>
      <c r="Y445" s="46"/>
      <c r="AA445" s="46"/>
      <c r="AJ445" s="111"/>
      <c r="AK445" s="37"/>
    </row>
    <row r="446" spans="19:37" ht="14.25" customHeight="1">
      <c r="S446" s="46"/>
      <c r="U446" s="46"/>
      <c r="W446" s="46"/>
      <c r="Y446" s="46"/>
      <c r="AA446" s="46"/>
      <c r="AJ446" s="111"/>
      <c r="AK446" s="37"/>
    </row>
    <row r="447" spans="19:37" ht="14.25" customHeight="1">
      <c r="S447" s="46"/>
      <c r="U447" s="46"/>
      <c r="W447" s="46"/>
      <c r="Y447" s="46"/>
      <c r="AA447" s="46"/>
      <c r="AJ447" s="111"/>
      <c r="AK447" s="37"/>
    </row>
    <row r="448" spans="19:37" ht="14.25" customHeight="1">
      <c r="S448" s="46"/>
      <c r="U448" s="46"/>
      <c r="W448" s="46"/>
      <c r="Y448" s="46"/>
      <c r="AA448" s="46"/>
      <c r="AJ448" s="111"/>
      <c r="AK448" s="37"/>
    </row>
    <row r="449" spans="19:37" ht="14.25" customHeight="1">
      <c r="S449" s="46"/>
      <c r="U449" s="46"/>
      <c r="W449" s="46"/>
      <c r="Y449" s="46"/>
      <c r="AA449" s="46"/>
      <c r="AJ449" s="111"/>
      <c r="AK449" s="37"/>
    </row>
    <row r="450" spans="19:37" ht="14.25" customHeight="1">
      <c r="S450" s="46"/>
      <c r="U450" s="46"/>
      <c r="W450" s="46"/>
      <c r="Y450" s="46"/>
      <c r="AA450" s="46"/>
      <c r="AJ450" s="111"/>
      <c r="AK450" s="37"/>
    </row>
    <row r="451" spans="19:37" ht="14.25" customHeight="1">
      <c r="S451" s="46"/>
      <c r="U451" s="46"/>
      <c r="W451" s="46"/>
      <c r="Y451" s="46"/>
      <c r="AA451" s="46"/>
      <c r="AJ451" s="111"/>
      <c r="AK451" s="37"/>
    </row>
    <row r="452" spans="19:37" ht="14.25" customHeight="1">
      <c r="S452" s="46"/>
      <c r="U452" s="46"/>
      <c r="W452" s="46"/>
      <c r="Y452" s="46"/>
      <c r="AA452" s="46"/>
      <c r="AJ452" s="111"/>
      <c r="AK452" s="37"/>
    </row>
    <row r="453" spans="19:37" ht="14.25" customHeight="1">
      <c r="S453" s="46"/>
      <c r="U453" s="46"/>
      <c r="W453" s="46"/>
      <c r="Y453" s="46"/>
      <c r="AA453" s="46"/>
      <c r="AJ453" s="111"/>
      <c r="AK453" s="37"/>
    </row>
    <row r="454" spans="19:37" ht="14.25" customHeight="1">
      <c r="S454" s="46"/>
      <c r="U454" s="46"/>
      <c r="W454" s="46"/>
      <c r="Y454" s="46"/>
      <c r="AA454" s="46"/>
      <c r="AJ454" s="111"/>
      <c r="AK454" s="37"/>
    </row>
    <row r="455" spans="19:37" ht="14.25" customHeight="1">
      <c r="S455" s="46"/>
      <c r="U455" s="46"/>
      <c r="W455" s="46"/>
      <c r="Y455" s="46"/>
      <c r="AA455" s="46"/>
      <c r="AJ455" s="111"/>
      <c r="AK455" s="37"/>
    </row>
    <row r="456" spans="19:37" ht="14.25" customHeight="1">
      <c r="S456" s="46"/>
      <c r="U456" s="46"/>
      <c r="W456" s="46"/>
      <c r="Y456" s="46"/>
      <c r="AA456" s="46"/>
      <c r="AJ456" s="111"/>
      <c r="AK456" s="37"/>
    </row>
    <row r="457" spans="19:37" ht="14.25" customHeight="1">
      <c r="S457" s="46"/>
      <c r="U457" s="46"/>
      <c r="W457" s="46"/>
      <c r="Y457" s="46"/>
      <c r="AA457" s="46"/>
      <c r="AJ457" s="111"/>
      <c r="AK457" s="37"/>
    </row>
    <row r="458" spans="19:37" ht="14.25" customHeight="1">
      <c r="S458" s="46"/>
      <c r="U458" s="46"/>
      <c r="W458" s="46"/>
      <c r="Y458" s="46"/>
      <c r="AA458" s="46"/>
      <c r="AJ458" s="111"/>
      <c r="AK458" s="37"/>
    </row>
    <row r="459" spans="19:37" ht="14.25" customHeight="1">
      <c r="S459" s="46"/>
      <c r="U459" s="46"/>
      <c r="W459" s="46"/>
      <c r="Y459" s="46"/>
      <c r="AA459" s="46"/>
      <c r="AJ459" s="111"/>
      <c r="AK459" s="37"/>
    </row>
    <row r="460" spans="19:37" ht="14.25" customHeight="1">
      <c r="S460" s="46"/>
      <c r="U460" s="46"/>
      <c r="W460" s="46"/>
      <c r="Y460" s="46"/>
      <c r="AA460" s="46"/>
      <c r="AJ460" s="111"/>
      <c r="AK460" s="37"/>
    </row>
    <row r="461" spans="19:37" ht="14.25" customHeight="1">
      <c r="S461" s="46"/>
      <c r="U461" s="46"/>
      <c r="W461" s="46"/>
      <c r="Y461" s="46"/>
      <c r="AA461" s="46"/>
      <c r="AJ461" s="111"/>
      <c r="AK461" s="37"/>
    </row>
    <row r="462" spans="19:37" ht="14.25" customHeight="1">
      <c r="S462" s="46"/>
      <c r="U462" s="46"/>
      <c r="W462" s="46"/>
      <c r="Y462" s="46"/>
      <c r="AA462" s="46"/>
      <c r="AJ462" s="111"/>
      <c r="AK462" s="37"/>
    </row>
    <row r="463" spans="19:37" ht="14.25" customHeight="1">
      <c r="S463" s="46"/>
      <c r="U463" s="46"/>
      <c r="W463" s="46"/>
      <c r="Y463" s="46"/>
      <c r="AA463" s="46"/>
      <c r="AJ463" s="111"/>
      <c r="AK463" s="37"/>
    </row>
    <row r="464" spans="19:37" ht="14.25" customHeight="1">
      <c r="S464" s="46"/>
      <c r="U464" s="46"/>
      <c r="W464" s="46"/>
      <c r="Y464" s="46"/>
      <c r="AA464" s="46"/>
      <c r="AJ464" s="111"/>
      <c r="AK464" s="37"/>
    </row>
    <row r="465" spans="19:37" ht="14.25" customHeight="1">
      <c r="S465" s="46"/>
      <c r="U465" s="46"/>
      <c r="W465" s="46"/>
      <c r="Y465" s="46"/>
      <c r="AA465" s="46"/>
      <c r="AJ465" s="111"/>
      <c r="AK465" s="37"/>
    </row>
    <row r="466" spans="19:37" ht="14.25" customHeight="1">
      <c r="S466" s="46"/>
      <c r="U466" s="46"/>
      <c r="W466" s="46"/>
      <c r="Y466" s="46"/>
      <c r="AA466" s="46"/>
      <c r="AJ466" s="111"/>
      <c r="AK466" s="37"/>
    </row>
    <row r="467" spans="19:37" ht="14.25" customHeight="1">
      <c r="S467" s="46"/>
      <c r="U467" s="46"/>
      <c r="W467" s="46"/>
      <c r="Y467" s="46"/>
      <c r="AA467" s="46"/>
      <c r="AJ467" s="111"/>
      <c r="AK467" s="37"/>
    </row>
    <row r="468" spans="19:37" ht="14.25" customHeight="1">
      <c r="S468" s="46"/>
      <c r="U468" s="46"/>
      <c r="W468" s="46"/>
      <c r="Y468" s="46"/>
      <c r="AA468" s="46"/>
      <c r="AJ468" s="111"/>
      <c r="AK468" s="37"/>
    </row>
    <row r="469" spans="19:37" ht="14.25" customHeight="1">
      <c r="S469" s="46"/>
      <c r="U469" s="46"/>
      <c r="W469" s="46"/>
      <c r="Y469" s="46"/>
      <c r="AA469" s="46"/>
      <c r="AJ469" s="111"/>
      <c r="AK469" s="37"/>
    </row>
    <row r="470" spans="19:37" ht="14.25" customHeight="1">
      <c r="S470" s="46"/>
      <c r="U470" s="46"/>
      <c r="W470" s="46"/>
      <c r="Y470" s="46"/>
      <c r="AA470" s="46"/>
      <c r="AJ470" s="111"/>
      <c r="AK470" s="37"/>
    </row>
    <row r="471" spans="19:37" ht="14.25" customHeight="1">
      <c r="S471" s="46"/>
      <c r="U471" s="46"/>
      <c r="W471" s="46"/>
      <c r="Y471" s="46"/>
      <c r="AA471" s="46"/>
      <c r="AJ471" s="111"/>
      <c r="AK471" s="37"/>
    </row>
    <row r="472" spans="19:37" ht="14.25" customHeight="1">
      <c r="S472" s="46"/>
      <c r="U472" s="46"/>
      <c r="W472" s="46"/>
      <c r="Y472" s="46"/>
      <c r="AA472" s="46"/>
      <c r="AJ472" s="111"/>
      <c r="AK472" s="37"/>
    </row>
    <row r="473" spans="19:37" ht="14.25" customHeight="1">
      <c r="S473" s="46"/>
      <c r="U473" s="46"/>
      <c r="W473" s="46"/>
      <c r="Y473" s="46"/>
      <c r="AA473" s="46"/>
      <c r="AJ473" s="111"/>
      <c r="AK473" s="37"/>
    </row>
    <row r="474" spans="19:37" ht="14.25" customHeight="1">
      <c r="S474" s="46"/>
      <c r="U474" s="46"/>
      <c r="W474" s="46"/>
      <c r="Y474" s="46"/>
      <c r="AA474" s="46"/>
      <c r="AJ474" s="111"/>
      <c r="AK474" s="37"/>
    </row>
    <row r="475" spans="19:37" ht="14.25" customHeight="1">
      <c r="S475" s="46"/>
      <c r="U475" s="46"/>
      <c r="W475" s="46"/>
      <c r="Y475" s="46"/>
      <c r="AA475" s="46"/>
      <c r="AJ475" s="111"/>
      <c r="AK475" s="37"/>
    </row>
    <row r="476" spans="19:37" ht="14.25" customHeight="1">
      <c r="S476" s="46"/>
      <c r="U476" s="46"/>
      <c r="W476" s="46"/>
      <c r="Y476" s="46"/>
      <c r="AA476" s="46"/>
      <c r="AJ476" s="111"/>
      <c r="AK476" s="37"/>
    </row>
    <row r="477" spans="19:37" ht="14.25" customHeight="1">
      <c r="S477" s="46"/>
      <c r="U477" s="46"/>
      <c r="W477" s="46"/>
      <c r="Y477" s="46"/>
      <c r="AA477" s="46"/>
      <c r="AJ477" s="111"/>
      <c r="AK477" s="37"/>
    </row>
    <row r="478" spans="19:37" ht="14.25" customHeight="1">
      <c r="S478" s="46"/>
      <c r="U478" s="46"/>
      <c r="W478" s="46"/>
      <c r="Y478" s="46"/>
      <c r="AA478" s="46"/>
      <c r="AJ478" s="111"/>
      <c r="AK478" s="37"/>
    </row>
    <row r="479" spans="19:37" ht="14.25" customHeight="1">
      <c r="S479" s="46"/>
      <c r="U479" s="46"/>
      <c r="W479" s="46"/>
      <c r="Y479" s="46"/>
      <c r="AA479" s="46"/>
      <c r="AJ479" s="111"/>
      <c r="AK479" s="37"/>
    </row>
    <row r="480" spans="19:37" ht="14.25" customHeight="1">
      <c r="S480" s="46"/>
      <c r="U480" s="46"/>
      <c r="W480" s="46"/>
      <c r="Y480" s="46"/>
      <c r="AA480" s="46"/>
      <c r="AJ480" s="111"/>
      <c r="AK480" s="37"/>
    </row>
    <row r="481" spans="19:37" ht="14.25" customHeight="1">
      <c r="S481" s="46"/>
      <c r="U481" s="46"/>
      <c r="W481" s="46"/>
      <c r="Y481" s="46"/>
      <c r="AA481" s="46"/>
      <c r="AJ481" s="111"/>
      <c r="AK481" s="37"/>
    </row>
    <row r="482" spans="19:37" ht="14.25" customHeight="1">
      <c r="S482" s="46"/>
      <c r="U482" s="46"/>
      <c r="W482" s="46"/>
      <c r="Y482" s="46"/>
      <c r="AA482" s="46"/>
      <c r="AJ482" s="111"/>
      <c r="AK482" s="37"/>
    </row>
    <row r="483" spans="19:37" ht="14.25" customHeight="1">
      <c r="S483" s="46"/>
      <c r="U483" s="46"/>
      <c r="W483" s="46"/>
      <c r="Y483" s="46"/>
      <c r="AA483" s="46"/>
      <c r="AJ483" s="111"/>
      <c r="AK483" s="37"/>
    </row>
    <row r="484" spans="19:37" ht="14.25" customHeight="1">
      <c r="S484" s="46"/>
      <c r="U484" s="46"/>
      <c r="W484" s="46"/>
      <c r="Y484" s="46"/>
      <c r="AA484" s="46"/>
      <c r="AJ484" s="111"/>
      <c r="AK484" s="37"/>
    </row>
    <row r="485" spans="19:37" ht="14.25" customHeight="1">
      <c r="S485" s="46"/>
      <c r="U485" s="46"/>
      <c r="W485" s="46"/>
      <c r="Y485" s="46"/>
      <c r="AA485" s="46"/>
      <c r="AJ485" s="111"/>
      <c r="AK485" s="37"/>
    </row>
    <row r="486" spans="19:37" ht="14.25" customHeight="1">
      <c r="S486" s="46"/>
      <c r="U486" s="46"/>
      <c r="W486" s="46"/>
      <c r="Y486" s="46"/>
      <c r="AA486" s="46"/>
      <c r="AJ486" s="111"/>
      <c r="AK486" s="37"/>
    </row>
    <row r="487" spans="19:37" ht="14.25" customHeight="1">
      <c r="S487" s="46"/>
      <c r="U487" s="46"/>
      <c r="W487" s="46"/>
      <c r="Y487" s="46"/>
      <c r="AA487" s="46"/>
      <c r="AJ487" s="111"/>
      <c r="AK487" s="37"/>
    </row>
    <row r="488" spans="19:37" ht="14.25" customHeight="1">
      <c r="S488" s="46"/>
      <c r="U488" s="46"/>
      <c r="W488" s="46"/>
      <c r="Y488" s="46"/>
      <c r="AA488" s="46"/>
      <c r="AJ488" s="111"/>
      <c r="AK488" s="37"/>
    </row>
    <row r="489" spans="19:37" ht="14.25" customHeight="1">
      <c r="S489" s="46"/>
      <c r="U489" s="46"/>
      <c r="W489" s="46"/>
      <c r="Y489" s="46"/>
      <c r="AA489" s="46"/>
      <c r="AJ489" s="111"/>
      <c r="AK489" s="37"/>
    </row>
    <row r="490" spans="19:37" ht="14.25" customHeight="1">
      <c r="S490" s="46"/>
      <c r="U490" s="46"/>
      <c r="W490" s="46"/>
      <c r="Y490" s="46"/>
      <c r="AA490" s="46"/>
      <c r="AJ490" s="111"/>
      <c r="AK490" s="37"/>
    </row>
    <row r="491" spans="19:37" ht="14.25" customHeight="1">
      <c r="S491" s="46"/>
      <c r="U491" s="46"/>
      <c r="W491" s="46"/>
      <c r="Y491" s="46"/>
      <c r="AA491" s="46"/>
      <c r="AJ491" s="111"/>
      <c r="AK491" s="37"/>
    </row>
    <row r="492" spans="19:37" ht="14.25" customHeight="1">
      <c r="S492" s="46"/>
      <c r="U492" s="46"/>
      <c r="W492" s="46"/>
      <c r="Y492" s="46"/>
      <c r="AA492" s="46"/>
      <c r="AJ492" s="111"/>
      <c r="AK492" s="37"/>
    </row>
    <row r="493" spans="19:37" ht="14.25" customHeight="1">
      <c r="S493" s="46"/>
      <c r="U493" s="46"/>
      <c r="W493" s="46"/>
      <c r="Y493" s="46"/>
      <c r="AA493" s="46"/>
      <c r="AJ493" s="111"/>
      <c r="AK493" s="37"/>
    </row>
    <row r="494" spans="19:37" ht="14.25" customHeight="1">
      <c r="S494" s="46"/>
      <c r="U494" s="46"/>
      <c r="W494" s="46"/>
      <c r="Y494" s="46"/>
      <c r="AA494" s="46"/>
      <c r="AJ494" s="111"/>
      <c r="AK494" s="37"/>
    </row>
    <row r="495" spans="19:37" ht="14.25" customHeight="1">
      <c r="S495" s="46"/>
      <c r="U495" s="46"/>
      <c r="W495" s="46"/>
      <c r="Y495" s="46"/>
      <c r="AA495" s="46"/>
      <c r="AJ495" s="111"/>
      <c r="AK495" s="37"/>
    </row>
    <row r="496" spans="19:37" ht="14.25" customHeight="1">
      <c r="S496" s="46"/>
      <c r="U496" s="46"/>
      <c r="W496" s="46"/>
      <c r="Y496" s="46"/>
      <c r="AA496" s="46"/>
      <c r="AJ496" s="111"/>
      <c r="AK496" s="37"/>
    </row>
    <row r="497" spans="19:37" ht="14.25" customHeight="1">
      <c r="S497" s="46"/>
      <c r="U497" s="46"/>
      <c r="W497" s="46"/>
      <c r="Y497" s="46"/>
      <c r="AA497" s="46"/>
      <c r="AJ497" s="111"/>
      <c r="AK497" s="37"/>
    </row>
    <row r="498" spans="19:37" ht="14.25" customHeight="1">
      <c r="S498" s="46"/>
      <c r="U498" s="46"/>
      <c r="W498" s="46"/>
      <c r="Y498" s="46"/>
      <c r="AA498" s="46"/>
      <c r="AJ498" s="111"/>
      <c r="AK498" s="37"/>
    </row>
    <row r="499" spans="19:37" ht="14.25" customHeight="1">
      <c r="S499" s="46"/>
      <c r="U499" s="46"/>
      <c r="W499" s="46"/>
      <c r="Y499" s="46"/>
      <c r="AA499" s="46"/>
      <c r="AJ499" s="111"/>
      <c r="AK499" s="37"/>
    </row>
    <row r="500" spans="19:37" ht="14.25" customHeight="1">
      <c r="S500" s="46"/>
      <c r="U500" s="46"/>
      <c r="W500" s="46"/>
      <c r="Y500" s="46"/>
      <c r="AA500" s="46"/>
      <c r="AJ500" s="111"/>
      <c r="AK500" s="37"/>
    </row>
    <row r="501" spans="19:37" ht="14.25" customHeight="1">
      <c r="S501" s="46"/>
      <c r="U501" s="46"/>
      <c r="W501" s="46"/>
      <c r="Y501" s="46"/>
      <c r="AA501" s="46"/>
      <c r="AJ501" s="111"/>
      <c r="AK501" s="37"/>
    </row>
    <row r="502" spans="19:37" ht="14.25" customHeight="1">
      <c r="S502" s="46"/>
      <c r="U502" s="46"/>
      <c r="W502" s="46"/>
      <c r="Y502" s="46"/>
      <c r="AA502" s="46"/>
      <c r="AJ502" s="111"/>
      <c r="AK502" s="37"/>
    </row>
    <row r="503" spans="19:37" ht="14.25" customHeight="1">
      <c r="S503" s="46"/>
      <c r="U503" s="46"/>
      <c r="W503" s="46"/>
      <c r="Y503" s="46"/>
      <c r="AA503" s="46"/>
      <c r="AJ503" s="111"/>
      <c r="AK503" s="37"/>
    </row>
    <row r="504" spans="19:37" ht="14.25" customHeight="1">
      <c r="S504" s="46"/>
      <c r="U504" s="46"/>
      <c r="W504" s="46"/>
      <c r="Y504" s="46"/>
      <c r="AA504" s="46"/>
      <c r="AJ504" s="111"/>
      <c r="AK504" s="37"/>
    </row>
    <row r="505" spans="19:37" ht="14.25" customHeight="1">
      <c r="S505" s="46"/>
      <c r="U505" s="46"/>
      <c r="W505" s="46"/>
      <c r="Y505" s="46"/>
      <c r="AA505" s="46"/>
      <c r="AJ505" s="111"/>
      <c r="AK505" s="37"/>
    </row>
    <row r="506" spans="19:37" ht="14.25" customHeight="1">
      <c r="S506" s="46"/>
      <c r="U506" s="46"/>
      <c r="W506" s="46"/>
      <c r="Y506" s="46"/>
      <c r="AA506" s="46"/>
      <c r="AJ506" s="111"/>
      <c r="AK506" s="37"/>
    </row>
    <row r="507" spans="19:37" ht="14.25" customHeight="1">
      <c r="S507" s="46"/>
      <c r="U507" s="46"/>
      <c r="W507" s="46"/>
      <c r="Y507" s="46"/>
      <c r="AA507" s="46"/>
      <c r="AJ507" s="111"/>
      <c r="AK507" s="37"/>
    </row>
    <row r="508" spans="19:37" ht="14.25" customHeight="1">
      <c r="S508" s="46"/>
      <c r="U508" s="46"/>
      <c r="W508" s="46"/>
      <c r="Y508" s="46"/>
      <c r="AA508" s="46"/>
      <c r="AJ508" s="111"/>
      <c r="AK508" s="37"/>
    </row>
    <row r="509" spans="19:37" ht="14.25" customHeight="1">
      <c r="S509" s="46"/>
      <c r="U509" s="46"/>
      <c r="W509" s="46"/>
      <c r="Y509" s="46"/>
      <c r="AA509" s="46"/>
      <c r="AJ509" s="111"/>
      <c r="AK509" s="37"/>
    </row>
    <row r="510" spans="19:37" ht="14.25" customHeight="1">
      <c r="S510" s="46"/>
      <c r="U510" s="46"/>
      <c r="W510" s="46"/>
      <c r="Y510" s="46"/>
      <c r="AA510" s="46"/>
      <c r="AJ510" s="111"/>
      <c r="AK510" s="37"/>
    </row>
    <row r="511" spans="19:37" ht="14.25" customHeight="1">
      <c r="S511" s="46"/>
      <c r="U511" s="46"/>
      <c r="W511" s="46"/>
      <c r="Y511" s="46"/>
      <c r="AA511" s="46"/>
      <c r="AJ511" s="111"/>
      <c r="AK511" s="37"/>
    </row>
    <row r="512" spans="19:37" ht="14.25" customHeight="1">
      <c r="S512" s="46"/>
      <c r="U512" s="46"/>
      <c r="W512" s="46"/>
      <c r="Y512" s="46"/>
      <c r="AA512" s="46"/>
      <c r="AJ512" s="111"/>
      <c r="AK512" s="37"/>
    </row>
    <row r="513" spans="19:37" ht="14.25" customHeight="1">
      <c r="S513" s="46"/>
      <c r="U513" s="46"/>
      <c r="W513" s="46"/>
      <c r="Y513" s="46"/>
      <c r="AA513" s="46"/>
      <c r="AJ513" s="111"/>
      <c r="AK513" s="37"/>
    </row>
    <row r="514" spans="19:37" ht="14.25" customHeight="1">
      <c r="S514" s="46"/>
      <c r="U514" s="46"/>
      <c r="W514" s="46"/>
      <c r="Y514" s="46"/>
      <c r="AA514" s="46"/>
      <c r="AJ514" s="111"/>
      <c r="AK514" s="37"/>
    </row>
    <row r="515" spans="19:37" ht="14.25" customHeight="1">
      <c r="S515" s="46"/>
      <c r="U515" s="46"/>
      <c r="W515" s="46"/>
      <c r="Y515" s="46"/>
      <c r="AA515" s="46"/>
      <c r="AJ515" s="111"/>
      <c r="AK515" s="37"/>
    </row>
    <row r="516" spans="19:37" ht="14.25" customHeight="1">
      <c r="S516" s="46"/>
      <c r="U516" s="46"/>
      <c r="W516" s="46"/>
      <c r="Y516" s="46"/>
      <c r="AA516" s="46"/>
      <c r="AJ516" s="111"/>
      <c r="AK516" s="37"/>
    </row>
    <row r="517" spans="19:37" ht="14.25" customHeight="1">
      <c r="S517" s="46"/>
      <c r="U517" s="46"/>
      <c r="W517" s="46"/>
      <c r="Y517" s="46"/>
      <c r="AA517" s="46"/>
      <c r="AJ517" s="111"/>
      <c r="AK517" s="37"/>
    </row>
    <row r="518" spans="19:37" ht="14.25" customHeight="1">
      <c r="S518" s="46"/>
      <c r="U518" s="46"/>
      <c r="W518" s="46"/>
      <c r="Y518" s="46"/>
      <c r="AA518" s="46"/>
      <c r="AJ518" s="111"/>
      <c r="AK518" s="37"/>
    </row>
    <row r="519" spans="19:37" ht="14.25" customHeight="1">
      <c r="S519" s="46"/>
      <c r="U519" s="46"/>
      <c r="W519" s="46"/>
      <c r="Y519" s="46"/>
      <c r="AA519" s="46"/>
      <c r="AJ519" s="111"/>
      <c r="AK519" s="37"/>
    </row>
    <row r="520" spans="19:37" ht="14.25" customHeight="1">
      <c r="S520" s="46"/>
      <c r="U520" s="46"/>
      <c r="W520" s="46"/>
      <c r="Y520" s="46"/>
      <c r="AA520" s="46"/>
      <c r="AJ520" s="111"/>
      <c r="AK520" s="37"/>
    </row>
    <row r="521" spans="19:37" ht="14.25" customHeight="1">
      <c r="S521" s="46"/>
      <c r="U521" s="46"/>
      <c r="W521" s="46"/>
      <c r="Y521" s="46"/>
      <c r="AA521" s="46"/>
      <c r="AJ521" s="111"/>
      <c r="AK521" s="37"/>
    </row>
    <row r="522" spans="19:37" ht="14.25" customHeight="1">
      <c r="S522" s="46"/>
      <c r="U522" s="46"/>
      <c r="W522" s="46"/>
      <c r="Y522" s="46"/>
      <c r="AA522" s="46"/>
      <c r="AJ522" s="111"/>
      <c r="AK522" s="37"/>
    </row>
    <row r="523" spans="19:37" ht="14.25" customHeight="1">
      <c r="S523" s="46"/>
      <c r="U523" s="46"/>
      <c r="W523" s="46"/>
      <c r="Y523" s="46"/>
      <c r="AA523" s="46"/>
      <c r="AJ523" s="111"/>
      <c r="AK523" s="37"/>
    </row>
    <row r="524" spans="19:37" ht="14.25" customHeight="1">
      <c r="S524" s="46"/>
      <c r="U524" s="46"/>
      <c r="W524" s="46"/>
      <c r="Y524" s="46"/>
      <c r="AA524" s="46"/>
      <c r="AJ524" s="111"/>
      <c r="AK524" s="37"/>
    </row>
    <row r="525" spans="19:37" ht="14.25" customHeight="1">
      <c r="S525" s="46"/>
      <c r="U525" s="46"/>
      <c r="W525" s="46"/>
      <c r="Y525" s="46"/>
      <c r="AA525" s="46"/>
      <c r="AJ525" s="111"/>
      <c r="AK525" s="37"/>
    </row>
    <row r="526" spans="19:37" ht="14.25" customHeight="1">
      <c r="S526" s="46"/>
      <c r="U526" s="46"/>
      <c r="W526" s="46"/>
      <c r="Y526" s="46"/>
      <c r="AA526" s="46"/>
      <c r="AJ526" s="111"/>
      <c r="AK526" s="37"/>
    </row>
    <row r="527" spans="19:37" ht="14.25" customHeight="1">
      <c r="S527" s="46"/>
      <c r="U527" s="46"/>
      <c r="W527" s="46"/>
      <c r="Y527" s="46"/>
      <c r="AA527" s="46"/>
      <c r="AJ527" s="111"/>
      <c r="AK527" s="37"/>
    </row>
    <row r="528" spans="19:37" ht="14.25" customHeight="1">
      <c r="S528" s="46"/>
      <c r="U528" s="46"/>
      <c r="W528" s="46"/>
      <c r="Y528" s="46"/>
      <c r="AA528" s="46"/>
      <c r="AJ528" s="111"/>
      <c r="AK528" s="37"/>
    </row>
    <row r="529" spans="19:37" ht="14.25" customHeight="1">
      <c r="S529" s="46"/>
      <c r="U529" s="46"/>
      <c r="W529" s="46"/>
      <c r="Y529" s="46"/>
      <c r="AA529" s="46"/>
      <c r="AJ529" s="111"/>
      <c r="AK529" s="37"/>
    </row>
    <row r="530" spans="19:37" ht="14.25" customHeight="1">
      <c r="S530" s="46"/>
      <c r="U530" s="46"/>
      <c r="W530" s="46"/>
      <c r="Y530" s="46"/>
      <c r="AA530" s="46"/>
      <c r="AJ530" s="111"/>
      <c r="AK530" s="37"/>
    </row>
    <row r="531" spans="19:37" ht="14.25" customHeight="1">
      <c r="S531" s="46"/>
      <c r="U531" s="46"/>
      <c r="W531" s="46"/>
      <c r="Y531" s="46"/>
      <c r="AA531" s="46"/>
      <c r="AJ531" s="111"/>
      <c r="AK531" s="37"/>
    </row>
    <row r="532" spans="19:37" ht="14.25" customHeight="1">
      <c r="S532" s="46"/>
      <c r="U532" s="46"/>
      <c r="W532" s="46"/>
      <c r="Y532" s="46"/>
      <c r="AA532" s="46"/>
      <c r="AJ532" s="111"/>
      <c r="AK532" s="37"/>
    </row>
    <row r="533" spans="19:37" ht="14.25" customHeight="1">
      <c r="S533" s="46"/>
      <c r="U533" s="46"/>
      <c r="W533" s="46"/>
      <c r="Y533" s="46"/>
      <c r="AA533" s="46"/>
      <c r="AJ533" s="111"/>
      <c r="AK533" s="37"/>
    </row>
    <row r="534" spans="19:37" ht="14.25" customHeight="1">
      <c r="S534" s="46"/>
      <c r="U534" s="46"/>
      <c r="W534" s="46"/>
      <c r="Y534" s="46"/>
      <c r="AA534" s="46"/>
      <c r="AJ534" s="111"/>
      <c r="AK534" s="37"/>
    </row>
    <row r="535" spans="19:37" ht="14.25" customHeight="1">
      <c r="S535" s="46"/>
      <c r="U535" s="46"/>
      <c r="W535" s="46"/>
      <c r="Y535" s="46"/>
      <c r="AA535" s="46"/>
      <c r="AJ535" s="111"/>
      <c r="AK535" s="37"/>
    </row>
    <row r="536" spans="19:37" ht="14.25" customHeight="1">
      <c r="S536" s="46"/>
      <c r="U536" s="46"/>
      <c r="W536" s="46"/>
      <c r="Y536" s="46"/>
      <c r="AA536" s="46"/>
      <c r="AJ536" s="111"/>
      <c r="AK536" s="37"/>
    </row>
    <row r="537" spans="19:37" ht="14.25" customHeight="1">
      <c r="S537" s="46"/>
      <c r="U537" s="46"/>
      <c r="W537" s="46"/>
      <c r="Y537" s="46"/>
      <c r="AA537" s="46"/>
      <c r="AJ537" s="111"/>
      <c r="AK537" s="37"/>
    </row>
    <row r="538" spans="19:37" ht="14.25" customHeight="1">
      <c r="S538" s="46"/>
      <c r="U538" s="46"/>
      <c r="W538" s="46"/>
      <c r="Y538" s="46"/>
      <c r="AA538" s="46"/>
      <c r="AJ538" s="111"/>
      <c r="AK538" s="37"/>
    </row>
    <row r="539" spans="19:37" ht="14.25" customHeight="1">
      <c r="S539" s="46"/>
      <c r="U539" s="46"/>
      <c r="W539" s="46"/>
      <c r="Y539" s="46"/>
      <c r="AA539" s="46"/>
      <c r="AJ539" s="111"/>
      <c r="AK539" s="37"/>
    </row>
    <row r="540" spans="19:37" ht="14.25" customHeight="1">
      <c r="S540" s="46"/>
      <c r="U540" s="46"/>
      <c r="W540" s="46"/>
      <c r="Y540" s="46"/>
      <c r="AA540" s="46"/>
      <c r="AJ540" s="111"/>
      <c r="AK540" s="37"/>
    </row>
    <row r="541" spans="19:37" ht="14.25" customHeight="1">
      <c r="S541" s="46"/>
      <c r="U541" s="46"/>
      <c r="W541" s="46"/>
      <c r="Y541" s="46"/>
      <c r="AA541" s="46"/>
      <c r="AJ541" s="111"/>
      <c r="AK541" s="37"/>
    </row>
    <row r="542" spans="19:37" ht="14.25" customHeight="1">
      <c r="S542" s="46"/>
      <c r="U542" s="46"/>
      <c r="W542" s="46"/>
      <c r="Y542" s="46"/>
      <c r="AA542" s="46"/>
      <c r="AJ542" s="111"/>
      <c r="AK542" s="37"/>
    </row>
    <row r="543" spans="19:37" ht="14.25" customHeight="1">
      <c r="S543" s="46"/>
      <c r="U543" s="46"/>
      <c r="W543" s="46"/>
      <c r="Y543" s="46"/>
      <c r="AA543" s="46"/>
      <c r="AJ543" s="111"/>
      <c r="AK543" s="37"/>
    </row>
    <row r="544" spans="19:37" ht="14.25" customHeight="1">
      <c r="S544" s="46"/>
      <c r="U544" s="46"/>
      <c r="W544" s="46"/>
      <c r="Y544" s="46"/>
      <c r="AA544" s="46"/>
      <c r="AJ544" s="111"/>
      <c r="AK544" s="37"/>
    </row>
    <row r="545" spans="19:37" ht="14.25" customHeight="1">
      <c r="S545" s="46"/>
      <c r="U545" s="46"/>
      <c r="W545" s="46"/>
      <c r="Y545" s="46"/>
      <c r="AA545" s="46"/>
      <c r="AJ545" s="111"/>
      <c r="AK545" s="37"/>
    </row>
    <row r="546" spans="19:37" ht="14.25" customHeight="1">
      <c r="S546" s="46"/>
      <c r="U546" s="46"/>
      <c r="W546" s="46"/>
      <c r="Y546" s="46"/>
      <c r="AA546" s="46"/>
      <c r="AJ546" s="111"/>
      <c r="AK546" s="37"/>
    </row>
    <row r="547" spans="19:37" ht="14.25" customHeight="1">
      <c r="S547" s="46"/>
      <c r="U547" s="46"/>
      <c r="W547" s="46"/>
      <c r="Y547" s="46"/>
      <c r="AA547" s="46"/>
      <c r="AJ547" s="111"/>
      <c r="AK547" s="37"/>
    </row>
    <row r="548" spans="19:37" ht="14.25" customHeight="1">
      <c r="S548" s="46"/>
      <c r="U548" s="46"/>
      <c r="W548" s="46"/>
      <c r="Y548" s="46"/>
      <c r="AA548" s="46"/>
      <c r="AJ548" s="111"/>
      <c r="AK548" s="37"/>
    </row>
    <row r="549" spans="19:37" ht="14.25" customHeight="1">
      <c r="S549" s="46"/>
      <c r="U549" s="46"/>
      <c r="W549" s="46"/>
      <c r="Y549" s="46"/>
      <c r="AA549" s="46"/>
      <c r="AJ549" s="111"/>
      <c r="AK549" s="37"/>
    </row>
    <row r="550" spans="19:37" ht="14.25" customHeight="1">
      <c r="S550" s="46"/>
      <c r="U550" s="46"/>
      <c r="W550" s="46"/>
      <c r="Y550" s="46"/>
      <c r="AA550" s="46"/>
      <c r="AJ550" s="111"/>
      <c r="AK550" s="37"/>
    </row>
    <row r="551" spans="19:37" ht="14.25" customHeight="1">
      <c r="S551" s="46"/>
      <c r="U551" s="46"/>
      <c r="W551" s="46"/>
      <c r="Y551" s="46"/>
      <c r="AA551" s="46"/>
      <c r="AJ551" s="111"/>
      <c r="AK551" s="37"/>
    </row>
    <row r="552" spans="19:37" ht="14.25" customHeight="1">
      <c r="S552" s="46"/>
      <c r="U552" s="46"/>
      <c r="W552" s="46"/>
      <c r="Y552" s="46"/>
      <c r="AA552" s="46"/>
      <c r="AJ552" s="111"/>
      <c r="AK552" s="37"/>
    </row>
    <row r="553" spans="19:37" ht="14.25" customHeight="1">
      <c r="S553" s="46"/>
      <c r="U553" s="46"/>
      <c r="W553" s="46"/>
      <c r="Y553" s="46"/>
      <c r="AA553" s="46"/>
      <c r="AJ553" s="111"/>
      <c r="AK553" s="37"/>
    </row>
    <row r="554" spans="19:37" ht="14.25" customHeight="1">
      <c r="S554" s="46"/>
      <c r="U554" s="46"/>
      <c r="W554" s="46"/>
      <c r="Y554" s="46"/>
      <c r="AA554" s="46"/>
      <c r="AJ554" s="111"/>
      <c r="AK554" s="37"/>
    </row>
    <row r="555" spans="19:37" ht="14.25" customHeight="1">
      <c r="S555" s="46"/>
      <c r="U555" s="46"/>
      <c r="W555" s="46"/>
      <c r="Y555" s="46"/>
      <c r="AA555" s="46"/>
      <c r="AJ555" s="111"/>
      <c r="AK555" s="37"/>
    </row>
    <row r="556" spans="19:37" ht="14.25" customHeight="1">
      <c r="S556" s="46"/>
      <c r="U556" s="46"/>
      <c r="W556" s="46"/>
      <c r="Y556" s="46"/>
      <c r="AA556" s="46"/>
      <c r="AJ556" s="111"/>
      <c r="AK556" s="37"/>
    </row>
    <row r="557" spans="19:37" ht="14.25" customHeight="1">
      <c r="S557" s="46"/>
      <c r="U557" s="46"/>
      <c r="W557" s="46"/>
      <c r="Y557" s="46"/>
      <c r="AA557" s="46"/>
      <c r="AJ557" s="111"/>
      <c r="AK557" s="37"/>
    </row>
    <row r="558" spans="19:37" ht="14.25" customHeight="1">
      <c r="S558" s="46"/>
      <c r="U558" s="46"/>
      <c r="W558" s="46"/>
      <c r="Y558" s="46"/>
      <c r="AA558" s="46"/>
      <c r="AJ558" s="111"/>
      <c r="AK558" s="37"/>
    </row>
    <row r="559" spans="19:37" ht="14.25" customHeight="1">
      <c r="S559" s="46"/>
      <c r="U559" s="46"/>
      <c r="W559" s="46"/>
      <c r="Y559" s="46"/>
      <c r="AA559" s="46"/>
      <c r="AJ559" s="111"/>
      <c r="AK559" s="37"/>
    </row>
    <row r="560" spans="19:37" ht="14.25" customHeight="1">
      <c r="S560" s="46"/>
      <c r="U560" s="46"/>
      <c r="W560" s="46"/>
      <c r="Y560" s="46"/>
      <c r="AA560" s="46"/>
      <c r="AJ560" s="111"/>
      <c r="AK560" s="37"/>
    </row>
    <row r="561" spans="19:37" ht="14.25" customHeight="1">
      <c r="S561" s="46"/>
      <c r="U561" s="46"/>
      <c r="W561" s="46"/>
      <c r="Y561" s="46"/>
      <c r="AA561" s="46"/>
      <c r="AJ561" s="111"/>
      <c r="AK561" s="37"/>
    </row>
    <row r="562" spans="19:37" ht="14.25" customHeight="1">
      <c r="S562" s="46"/>
      <c r="U562" s="46"/>
      <c r="W562" s="46"/>
      <c r="Y562" s="46"/>
      <c r="AA562" s="46"/>
      <c r="AJ562" s="111"/>
      <c r="AK562" s="37"/>
    </row>
    <row r="563" spans="19:37" ht="14.25" customHeight="1">
      <c r="S563" s="46"/>
      <c r="U563" s="46"/>
      <c r="W563" s="46"/>
      <c r="Y563" s="46"/>
      <c r="AA563" s="46"/>
      <c r="AJ563" s="111"/>
      <c r="AK563" s="37"/>
    </row>
    <row r="564" spans="19:37" ht="14.25" customHeight="1">
      <c r="S564" s="46"/>
      <c r="U564" s="46"/>
      <c r="W564" s="46"/>
      <c r="Y564" s="46"/>
      <c r="AA564" s="46"/>
      <c r="AJ564" s="111"/>
      <c r="AK564" s="37"/>
    </row>
    <row r="565" spans="19:37" ht="14.25" customHeight="1">
      <c r="S565" s="46"/>
      <c r="U565" s="46"/>
      <c r="W565" s="46"/>
      <c r="Y565" s="46"/>
      <c r="AA565" s="46"/>
      <c r="AJ565" s="111"/>
      <c r="AK565" s="37"/>
    </row>
    <row r="566" spans="19:37" ht="14.25" customHeight="1">
      <c r="S566" s="46"/>
      <c r="U566" s="46"/>
      <c r="W566" s="46"/>
      <c r="Y566" s="46"/>
      <c r="AA566" s="46"/>
      <c r="AJ566" s="111"/>
      <c r="AK566" s="37"/>
    </row>
    <row r="567" spans="19:37" ht="14.25" customHeight="1">
      <c r="S567" s="46"/>
      <c r="U567" s="46"/>
      <c r="W567" s="46"/>
      <c r="Y567" s="46"/>
      <c r="AA567" s="46"/>
      <c r="AJ567" s="111"/>
      <c r="AK567" s="37"/>
    </row>
    <row r="568" spans="19:37" ht="14.25" customHeight="1">
      <c r="S568" s="46"/>
      <c r="U568" s="46"/>
      <c r="W568" s="46"/>
      <c r="Y568" s="46"/>
      <c r="AA568" s="46"/>
      <c r="AJ568" s="111"/>
      <c r="AK568" s="37"/>
    </row>
    <row r="569" spans="19:37" ht="14.25" customHeight="1">
      <c r="S569" s="46"/>
      <c r="U569" s="46"/>
      <c r="W569" s="46"/>
      <c r="Y569" s="46"/>
      <c r="AA569" s="46"/>
      <c r="AJ569" s="111"/>
      <c r="AK569" s="37"/>
    </row>
    <row r="570" spans="19:37" ht="14.25" customHeight="1">
      <c r="S570" s="46"/>
      <c r="U570" s="46"/>
      <c r="W570" s="46"/>
      <c r="Y570" s="46"/>
      <c r="AA570" s="46"/>
      <c r="AJ570" s="111"/>
      <c r="AK570" s="37"/>
    </row>
    <row r="571" spans="19:37" ht="14.25" customHeight="1">
      <c r="S571" s="46"/>
      <c r="U571" s="46"/>
      <c r="W571" s="46"/>
      <c r="Y571" s="46"/>
      <c r="AA571" s="46"/>
      <c r="AJ571" s="111"/>
      <c r="AK571" s="37"/>
    </row>
    <row r="572" spans="19:37" ht="14.25" customHeight="1">
      <c r="S572" s="46"/>
      <c r="U572" s="46"/>
      <c r="W572" s="46"/>
      <c r="Y572" s="46"/>
      <c r="AA572" s="46"/>
      <c r="AJ572" s="111"/>
      <c r="AK572" s="37"/>
    </row>
    <row r="573" spans="19:37" ht="14.25" customHeight="1">
      <c r="S573" s="46"/>
      <c r="U573" s="46"/>
      <c r="W573" s="46"/>
      <c r="Y573" s="46"/>
      <c r="AA573" s="46"/>
      <c r="AJ573" s="111"/>
      <c r="AK573" s="37"/>
    </row>
    <row r="574" spans="19:37" ht="14.25" customHeight="1">
      <c r="S574" s="46"/>
      <c r="U574" s="46"/>
      <c r="W574" s="46"/>
      <c r="Y574" s="46"/>
      <c r="AA574" s="46"/>
      <c r="AJ574" s="111"/>
      <c r="AK574" s="37"/>
    </row>
    <row r="575" spans="19:37" ht="14.25" customHeight="1">
      <c r="S575" s="46"/>
      <c r="U575" s="46"/>
      <c r="W575" s="46"/>
      <c r="Y575" s="46"/>
      <c r="AA575" s="46"/>
      <c r="AJ575" s="111"/>
      <c r="AK575" s="37"/>
    </row>
    <row r="576" spans="19:37" ht="14.25" customHeight="1">
      <c r="S576" s="46"/>
      <c r="U576" s="46"/>
      <c r="W576" s="46"/>
      <c r="Y576" s="46"/>
      <c r="AA576" s="46"/>
      <c r="AJ576" s="111"/>
      <c r="AK576" s="37"/>
    </row>
    <row r="577" spans="19:37" ht="14.25" customHeight="1">
      <c r="S577" s="46"/>
      <c r="U577" s="46"/>
      <c r="W577" s="46"/>
      <c r="Y577" s="46"/>
      <c r="AA577" s="46"/>
      <c r="AJ577" s="111"/>
      <c r="AK577" s="37"/>
    </row>
    <row r="578" spans="19:37" ht="14.25" customHeight="1">
      <c r="S578" s="46"/>
      <c r="U578" s="46"/>
      <c r="W578" s="46"/>
      <c r="Y578" s="46"/>
      <c r="AA578" s="46"/>
      <c r="AJ578" s="111"/>
      <c r="AK578" s="37"/>
    </row>
    <row r="579" spans="19:37" ht="14.25" customHeight="1">
      <c r="S579" s="46"/>
      <c r="U579" s="46"/>
      <c r="W579" s="46"/>
      <c r="Y579" s="46"/>
      <c r="AA579" s="46"/>
      <c r="AJ579" s="111"/>
      <c r="AK579" s="37"/>
    </row>
    <row r="580" spans="19:37" ht="14.25" customHeight="1">
      <c r="S580" s="46"/>
      <c r="U580" s="46"/>
      <c r="W580" s="46"/>
      <c r="Y580" s="46"/>
      <c r="AA580" s="46"/>
      <c r="AJ580" s="111"/>
      <c r="AK580" s="37"/>
    </row>
    <row r="581" spans="19:37" ht="14.25" customHeight="1">
      <c r="S581" s="46"/>
      <c r="U581" s="46"/>
      <c r="W581" s="46"/>
      <c r="Y581" s="46"/>
      <c r="AA581" s="46"/>
      <c r="AJ581" s="111"/>
      <c r="AK581" s="37"/>
    </row>
    <row r="582" spans="19:37" ht="14.25" customHeight="1">
      <c r="S582" s="46"/>
      <c r="U582" s="46"/>
      <c r="W582" s="46"/>
      <c r="Y582" s="46"/>
      <c r="AA582" s="46"/>
      <c r="AJ582" s="111"/>
      <c r="AK582" s="37"/>
    </row>
    <row r="583" spans="19:37" ht="14.25" customHeight="1">
      <c r="S583" s="46"/>
      <c r="U583" s="46"/>
      <c r="W583" s="46"/>
      <c r="Y583" s="46"/>
      <c r="AA583" s="46"/>
      <c r="AJ583" s="111"/>
      <c r="AK583" s="37"/>
    </row>
    <row r="584" spans="19:37" ht="14.25" customHeight="1">
      <c r="S584" s="46"/>
      <c r="U584" s="46"/>
      <c r="W584" s="46"/>
      <c r="Y584" s="46"/>
      <c r="AA584" s="46"/>
      <c r="AJ584" s="111"/>
      <c r="AK584" s="37"/>
    </row>
    <row r="585" spans="19:37" ht="14.25" customHeight="1">
      <c r="S585" s="46"/>
      <c r="U585" s="46"/>
      <c r="W585" s="46"/>
      <c r="Y585" s="46"/>
      <c r="AA585" s="46"/>
      <c r="AJ585" s="111"/>
      <c r="AK585" s="37"/>
    </row>
    <row r="586" spans="19:37" ht="14.25" customHeight="1">
      <c r="S586" s="46"/>
      <c r="U586" s="46"/>
      <c r="W586" s="46"/>
      <c r="Y586" s="46"/>
      <c r="AA586" s="46"/>
      <c r="AJ586" s="111"/>
      <c r="AK586" s="37"/>
    </row>
    <row r="587" spans="19:37" ht="14.25" customHeight="1">
      <c r="S587" s="46"/>
      <c r="U587" s="46"/>
      <c r="W587" s="46"/>
      <c r="Y587" s="46"/>
      <c r="AA587" s="46"/>
      <c r="AJ587" s="111"/>
      <c r="AK587" s="37"/>
    </row>
    <row r="588" spans="19:37" ht="14.25" customHeight="1">
      <c r="S588" s="46"/>
      <c r="U588" s="46"/>
      <c r="W588" s="46"/>
      <c r="Y588" s="46"/>
      <c r="AA588" s="46"/>
      <c r="AJ588" s="111"/>
      <c r="AK588" s="37"/>
    </row>
    <row r="589" spans="19:37" ht="14.25" customHeight="1">
      <c r="S589" s="46"/>
      <c r="U589" s="46"/>
      <c r="W589" s="46"/>
      <c r="Y589" s="46"/>
      <c r="AA589" s="46"/>
      <c r="AJ589" s="111"/>
      <c r="AK589" s="37"/>
    </row>
    <row r="590" spans="19:37" ht="14.25" customHeight="1">
      <c r="S590" s="46"/>
      <c r="U590" s="46"/>
      <c r="W590" s="46"/>
      <c r="Y590" s="46"/>
      <c r="AA590" s="46"/>
      <c r="AJ590" s="111"/>
      <c r="AK590" s="37"/>
    </row>
    <row r="591" spans="19:37" ht="14.25" customHeight="1">
      <c r="S591" s="46"/>
      <c r="U591" s="46"/>
      <c r="W591" s="46"/>
      <c r="Y591" s="46"/>
      <c r="AA591" s="46"/>
      <c r="AJ591" s="111"/>
      <c r="AK591" s="37"/>
    </row>
    <row r="592" spans="19:37" ht="14.25" customHeight="1">
      <c r="S592" s="46"/>
      <c r="U592" s="46"/>
      <c r="W592" s="46"/>
      <c r="Y592" s="46"/>
      <c r="AA592" s="46"/>
      <c r="AJ592" s="111"/>
      <c r="AK592" s="37"/>
    </row>
    <row r="593" spans="19:37" ht="14.25" customHeight="1">
      <c r="S593" s="46"/>
      <c r="U593" s="46"/>
      <c r="W593" s="46"/>
      <c r="Y593" s="46"/>
      <c r="AA593" s="46"/>
      <c r="AJ593" s="111"/>
      <c r="AK593" s="37"/>
    </row>
    <row r="594" spans="19:37" ht="14.25" customHeight="1">
      <c r="S594" s="46"/>
      <c r="U594" s="46"/>
      <c r="W594" s="46"/>
      <c r="Y594" s="46"/>
      <c r="AA594" s="46"/>
      <c r="AJ594" s="111"/>
      <c r="AK594" s="37"/>
    </row>
    <row r="595" spans="19:37" ht="14.25" customHeight="1">
      <c r="S595" s="46"/>
      <c r="U595" s="46"/>
      <c r="W595" s="46"/>
      <c r="Y595" s="46"/>
      <c r="AA595" s="46"/>
      <c r="AJ595" s="111"/>
      <c r="AK595" s="37"/>
    </row>
    <row r="596" spans="19:37" ht="14.25" customHeight="1">
      <c r="S596" s="46"/>
      <c r="U596" s="46"/>
      <c r="W596" s="46"/>
      <c r="Y596" s="46"/>
      <c r="AA596" s="46"/>
      <c r="AJ596" s="111"/>
      <c r="AK596" s="37"/>
    </row>
    <row r="597" spans="19:37" ht="14.25" customHeight="1">
      <c r="S597" s="46"/>
      <c r="U597" s="46"/>
      <c r="W597" s="46"/>
      <c r="Y597" s="46"/>
      <c r="AA597" s="46"/>
      <c r="AJ597" s="111"/>
      <c r="AK597" s="37"/>
    </row>
    <row r="598" spans="19:37" ht="14.25" customHeight="1">
      <c r="S598" s="46"/>
      <c r="U598" s="46"/>
      <c r="W598" s="46"/>
      <c r="Y598" s="46"/>
      <c r="AA598" s="46"/>
      <c r="AJ598" s="111"/>
      <c r="AK598" s="37"/>
    </row>
    <row r="599" spans="19:37" ht="14.25" customHeight="1">
      <c r="S599" s="46"/>
      <c r="U599" s="46"/>
      <c r="W599" s="46"/>
      <c r="Y599" s="46"/>
      <c r="AA599" s="46"/>
      <c r="AJ599" s="111"/>
      <c r="AK599" s="37"/>
    </row>
    <row r="600" spans="19:37" ht="14.25" customHeight="1">
      <c r="S600" s="46"/>
      <c r="U600" s="46"/>
      <c r="W600" s="46"/>
      <c r="Y600" s="46"/>
      <c r="AA600" s="46"/>
      <c r="AJ600" s="111"/>
      <c r="AK600" s="37"/>
    </row>
    <row r="601" spans="19:37" ht="14.25" customHeight="1">
      <c r="S601" s="46"/>
      <c r="U601" s="46"/>
      <c r="W601" s="46"/>
      <c r="Y601" s="46"/>
      <c r="AA601" s="46"/>
      <c r="AJ601" s="111"/>
      <c r="AK601" s="37"/>
    </row>
    <row r="602" spans="19:37" ht="14.25" customHeight="1">
      <c r="S602" s="46"/>
      <c r="U602" s="46"/>
      <c r="W602" s="46"/>
      <c r="Y602" s="46"/>
      <c r="AA602" s="46"/>
      <c r="AJ602" s="111"/>
      <c r="AK602" s="37"/>
    </row>
    <row r="603" spans="19:37" ht="14.25" customHeight="1">
      <c r="S603" s="46"/>
      <c r="U603" s="46"/>
      <c r="W603" s="46"/>
      <c r="Y603" s="46"/>
      <c r="AA603" s="46"/>
      <c r="AJ603" s="111"/>
      <c r="AK603" s="37"/>
    </row>
    <row r="604" spans="19:37" ht="14.25" customHeight="1">
      <c r="S604" s="46"/>
      <c r="U604" s="46"/>
      <c r="W604" s="46"/>
      <c r="Y604" s="46"/>
      <c r="AA604" s="46"/>
      <c r="AJ604" s="111"/>
      <c r="AK604" s="37"/>
    </row>
    <row r="605" spans="19:37" ht="14.25" customHeight="1">
      <c r="S605" s="46"/>
      <c r="U605" s="46"/>
      <c r="W605" s="46"/>
      <c r="Y605" s="46"/>
      <c r="AA605" s="46"/>
      <c r="AJ605" s="111"/>
      <c r="AK605" s="37"/>
    </row>
    <row r="606" spans="19:37" ht="14.25" customHeight="1">
      <c r="S606" s="46"/>
      <c r="U606" s="46"/>
      <c r="W606" s="46"/>
      <c r="Y606" s="46"/>
      <c r="AA606" s="46"/>
      <c r="AJ606" s="111"/>
      <c r="AK606" s="37"/>
    </row>
    <row r="607" spans="19:37" ht="14.25" customHeight="1">
      <c r="S607" s="46"/>
      <c r="U607" s="46"/>
      <c r="W607" s="46"/>
      <c r="Y607" s="46"/>
      <c r="AA607" s="46"/>
      <c r="AJ607" s="111"/>
      <c r="AK607" s="37"/>
    </row>
    <row r="608" spans="19:37" ht="14.25" customHeight="1">
      <c r="S608" s="46"/>
      <c r="U608" s="46"/>
      <c r="W608" s="46"/>
      <c r="Y608" s="46"/>
      <c r="AA608" s="46"/>
      <c r="AJ608" s="111"/>
      <c r="AK608" s="37"/>
    </row>
    <row r="609" spans="19:37" ht="14.25" customHeight="1">
      <c r="S609" s="46"/>
      <c r="U609" s="46"/>
      <c r="W609" s="46"/>
      <c r="Y609" s="46"/>
      <c r="AA609" s="46"/>
      <c r="AJ609" s="111"/>
      <c r="AK609" s="37"/>
    </row>
    <row r="610" spans="19:37" ht="14.25" customHeight="1">
      <c r="S610" s="46"/>
      <c r="U610" s="46"/>
      <c r="W610" s="46"/>
      <c r="Y610" s="46"/>
      <c r="AA610" s="46"/>
      <c r="AJ610" s="111"/>
      <c r="AK610" s="37"/>
    </row>
    <row r="611" spans="19:37" ht="14.25" customHeight="1">
      <c r="S611" s="46"/>
      <c r="U611" s="46"/>
      <c r="W611" s="46"/>
      <c r="Y611" s="46"/>
      <c r="AA611" s="46"/>
      <c r="AJ611" s="111"/>
      <c r="AK611" s="37"/>
    </row>
    <row r="612" spans="19:37" ht="14.25" customHeight="1">
      <c r="S612" s="46"/>
      <c r="U612" s="46"/>
      <c r="W612" s="46"/>
      <c r="Y612" s="46"/>
      <c r="AA612" s="46"/>
      <c r="AJ612" s="111"/>
      <c r="AK612" s="37"/>
    </row>
    <row r="613" spans="19:37" ht="14.25" customHeight="1">
      <c r="S613" s="46"/>
      <c r="U613" s="46"/>
      <c r="W613" s="46"/>
      <c r="Y613" s="46"/>
      <c r="AA613" s="46"/>
      <c r="AJ613" s="111"/>
      <c r="AK613" s="37"/>
    </row>
    <row r="614" spans="19:37" ht="14.25" customHeight="1">
      <c r="S614" s="46"/>
      <c r="U614" s="46"/>
      <c r="W614" s="46"/>
      <c r="Y614" s="46"/>
      <c r="AA614" s="46"/>
      <c r="AJ614" s="111"/>
      <c r="AK614" s="37"/>
    </row>
    <row r="615" spans="19:37" ht="14.25" customHeight="1">
      <c r="S615" s="46"/>
      <c r="U615" s="46"/>
      <c r="W615" s="46"/>
      <c r="Y615" s="46"/>
      <c r="AA615" s="46"/>
      <c r="AJ615" s="111"/>
      <c r="AK615" s="37"/>
    </row>
    <row r="616" spans="19:37" ht="14.25" customHeight="1">
      <c r="S616" s="46"/>
      <c r="U616" s="46"/>
      <c r="W616" s="46"/>
      <c r="Y616" s="46"/>
      <c r="AA616" s="46"/>
      <c r="AJ616" s="111"/>
      <c r="AK616" s="37"/>
    </row>
    <row r="617" spans="19:37" ht="14.25" customHeight="1">
      <c r="S617" s="46"/>
      <c r="U617" s="46"/>
      <c r="W617" s="46"/>
      <c r="Y617" s="46"/>
      <c r="AA617" s="46"/>
      <c r="AJ617" s="111"/>
      <c r="AK617" s="37"/>
    </row>
    <row r="618" spans="19:37" ht="14.25" customHeight="1">
      <c r="S618" s="46"/>
      <c r="U618" s="46"/>
      <c r="W618" s="46"/>
      <c r="Y618" s="46"/>
      <c r="AA618" s="46"/>
      <c r="AJ618" s="111"/>
      <c r="AK618" s="37"/>
    </row>
    <row r="619" spans="19:37" ht="14.25" customHeight="1">
      <c r="S619" s="46"/>
      <c r="U619" s="46"/>
      <c r="W619" s="46"/>
      <c r="Y619" s="46"/>
      <c r="AA619" s="46"/>
      <c r="AJ619" s="111"/>
      <c r="AK619" s="37"/>
    </row>
    <row r="620" spans="19:37" ht="14.25" customHeight="1">
      <c r="S620" s="46"/>
      <c r="U620" s="46"/>
      <c r="W620" s="46"/>
      <c r="Y620" s="46"/>
      <c r="AA620" s="46"/>
      <c r="AJ620" s="111"/>
      <c r="AK620" s="37"/>
    </row>
    <row r="621" spans="19:37" ht="14.25" customHeight="1">
      <c r="S621" s="46"/>
      <c r="U621" s="46"/>
      <c r="W621" s="46"/>
      <c r="Y621" s="46"/>
      <c r="AA621" s="46"/>
      <c r="AJ621" s="111"/>
      <c r="AK621" s="37"/>
    </row>
    <row r="622" spans="19:37" ht="14.25" customHeight="1">
      <c r="S622" s="46"/>
      <c r="U622" s="46"/>
      <c r="W622" s="46"/>
      <c r="Y622" s="46"/>
      <c r="AA622" s="46"/>
      <c r="AJ622" s="111"/>
      <c r="AK622" s="37"/>
    </row>
    <row r="623" spans="19:37" ht="14.25" customHeight="1">
      <c r="S623" s="46"/>
      <c r="U623" s="46"/>
      <c r="W623" s="46"/>
      <c r="Y623" s="46"/>
      <c r="AA623" s="46"/>
      <c r="AJ623" s="111"/>
      <c r="AK623" s="37"/>
    </row>
    <row r="624" spans="19:37" ht="14.25" customHeight="1">
      <c r="S624" s="46"/>
      <c r="U624" s="46"/>
      <c r="W624" s="46"/>
      <c r="Y624" s="46"/>
      <c r="AA624" s="46"/>
      <c r="AJ624" s="111"/>
      <c r="AK624" s="37"/>
    </row>
    <row r="625" spans="19:37" ht="14.25" customHeight="1">
      <c r="S625" s="46"/>
      <c r="U625" s="46"/>
      <c r="W625" s="46"/>
      <c r="Y625" s="46"/>
      <c r="AA625" s="46"/>
      <c r="AJ625" s="111"/>
      <c r="AK625" s="37"/>
    </row>
    <row r="626" spans="19:37" ht="14.25" customHeight="1">
      <c r="S626" s="46"/>
      <c r="U626" s="46"/>
      <c r="W626" s="46"/>
      <c r="Y626" s="46"/>
      <c r="AA626" s="46"/>
      <c r="AJ626" s="111"/>
      <c r="AK626" s="37"/>
    </row>
    <row r="627" spans="19:37" ht="14.25" customHeight="1">
      <c r="S627" s="46"/>
      <c r="U627" s="46"/>
      <c r="W627" s="46"/>
      <c r="Y627" s="46"/>
      <c r="AA627" s="46"/>
      <c r="AJ627" s="111"/>
      <c r="AK627" s="37"/>
    </row>
    <row r="628" spans="19:37" ht="14.25" customHeight="1">
      <c r="S628" s="46"/>
      <c r="U628" s="46"/>
      <c r="W628" s="46"/>
      <c r="Y628" s="46"/>
      <c r="AA628" s="46"/>
      <c r="AJ628" s="111"/>
      <c r="AK628" s="37"/>
    </row>
    <row r="629" spans="19:37" ht="14.25" customHeight="1">
      <c r="S629" s="46"/>
      <c r="U629" s="46"/>
      <c r="W629" s="46"/>
      <c r="Y629" s="46"/>
      <c r="AA629" s="46"/>
      <c r="AJ629" s="111"/>
      <c r="AK629" s="37"/>
    </row>
    <row r="630" spans="19:37" ht="14.25" customHeight="1">
      <c r="S630" s="46"/>
      <c r="U630" s="46"/>
      <c r="W630" s="46"/>
      <c r="Y630" s="46"/>
      <c r="AA630" s="46"/>
      <c r="AJ630" s="111"/>
      <c r="AK630" s="37"/>
    </row>
    <row r="631" spans="19:37" ht="14.25" customHeight="1">
      <c r="S631" s="46"/>
      <c r="U631" s="46"/>
      <c r="W631" s="46"/>
      <c r="Y631" s="46"/>
      <c r="AA631" s="46"/>
      <c r="AJ631" s="111"/>
      <c r="AK631" s="37"/>
    </row>
    <row r="632" spans="19:37" ht="14.25" customHeight="1">
      <c r="S632" s="46"/>
      <c r="U632" s="46"/>
      <c r="W632" s="46"/>
      <c r="Y632" s="46"/>
      <c r="AA632" s="46"/>
      <c r="AJ632" s="111"/>
      <c r="AK632" s="37"/>
    </row>
    <row r="633" spans="19:37" ht="14.25" customHeight="1">
      <c r="S633" s="46"/>
      <c r="U633" s="46"/>
      <c r="W633" s="46"/>
      <c r="Y633" s="46"/>
      <c r="AA633" s="46"/>
      <c r="AJ633" s="111"/>
      <c r="AK633" s="37"/>
    </row>
    <row r="634" spans="19:37" ht="14.25" customHeight="1">
      <c r="S634" s="46"/>
      <c r="U634" s="46"/>
      <c r="W634" s="46"/>
      <c r="Y634" s="46"/>
      <c r="AA634" s="46"/>
      <c r="AJ634" s="111"/>
      <c r="AK634" s="37"/>
    </row>
    <row r="635" spans="19:37" ht="14.25" customHeight="1">
      <c r="S635" s="46"/>
      <c r="U635" s="46"/>
      <c r="W635" s="46"/>
      <c r="Y635" s="46"/>
      <c r="AA635" s="46"/>
      <c r="AJ635" s="111"/>
      <c r="AK635" s="37"/>
    </row>
    <row r="636" spans="19:37" ht="14.25" customHeight="1">
      <c r="S636" s="46"/>
      <c r="U636" s="46"/>
      <c r="W636" s="46"/>
      <c r="Y636" s="46"/>
      <c r="AA636" s="46"/>
      <c r="AJ636" s="111"/>
      <c r="AK636" s="37"/>
    </row>
    <row r="637" spans="19:37" ht="14.25" customHeight="1">
      <c r="S637" s="46"/>
      <c r="U637" s="46"/>
      <c r="W637" s="46"/>
      <c r="Y637" s="46"/>
      <c r="AA637" s="46"/>
      <c r="AJ637" s="111"/>
      <c r="AK637" s="37"/>
    </row>
    <row r="638" spans="19:37" ht="14.25" customHeight="1">
      <c r="S638" s="46"/>
      <c r="U638" s="46"/>
      <c r="W638" s="46"/>
      <c r="Y638" s="46"/>
      <c r="AA638" s="46"/>
      <c r="AJ638" s="111"/>
      <c r="AK638" s="37"/>
    </row>
    <row r="639" spans="19:37" ht="14.25" customHeight="1">
      <c r="S639" s="46"/>
      <c r="U639" s="46"/>
      <c r="W639" s="46"/>
      <c r="Y639" s="46"/>
      <c r="AA639" s="46"/>
      <c r="AJ639" s="111"/>
      <c r="AK639" s="37"/>
    </row>
    <row r="640" spans="19:37" ht="14.25" customHeight="1">
      <c r="S640" s="46"/>
      <c r="U640" s="46"/>
      <c r="W640" s="46"/>
      <c r="Y640" s="46"/>
      <c r="AA640" s="46"/>
      <c r="AJ640" s="111"/>
      <c r="AK640" s="37"/>
    </row>
    <row r="641" spans="19:37" ht="14.25" customHeight="1">
      <c r="S641" s="46"/>
      <c r="U641" s="46"/>
      <c r="W641" s="46"/>
      <c r="Y641" s="46"/>
      <c r="AA641" s="46"/>
      <c r="AJ641" s="111"/>
      <c r="AK641" s="37"/>
    </row>
    <row r="642" spans="19:37" ht="14.25" customHeight="1">
      <c r="S642" s="46"/>
      <c r="U642" s="46"/>
      <c r="W642" s="46"/>
      <c r="Y642" s="46"/>
      <c r="AA642" s="46"/>
      <c r="AJ642" s="111"/>
      <c r="AK642" s="37"/>
    </row>
    <row r="643" spans="19:37" ht="14.25" customHeight="1">
      <c r="S643" s="46"/>
      <c r="U643" s="46"/>
      <c r="W643" s="46"/>
      <c r="Y643" s="46"/>
      <c r="AA643" s="46"/>
      <c r="AJ643" s="111"/>
      <c r="AK643" s="37"/>
    </row>
    <row r="644" spans="19:37" ht="14.25" customHeight="1">
      <c r="S644" s="46"/>
      <c r="U644" s="46"/>
      <c r="W644" s="46"/>
      <c r="Y644" s="46"/>
      <c r="AA644" s="46"/>
      <c r="AJ644" s="111"/>
      <c r="AK644" s="37"/>
    </row>
    <row r="645" spans="19:37" ht="14.25" customHeight="1">
      <c r="S645" s="46"/>
      <c r="U645" s="46"/>
      <c r="W645" s="46"/>
      <c r="Y645" s="46"/>
      <c r="AA645" s="46"/>
      <c r="AJ645" s="111"/>
      <c r="AK645" s="37"/>
    </row>
    <row r="646" spans="19:37" ht="14.25" customHeight="1">
      <c r="S646" s="46"/>
      <c r="U646" s="46"/>
      <c r="W646" s="46"/>
      <c r="Y646" s="46"/>
      <c r="AA646" s="46"/>
      <c r="AJ646" s="111"/>
      <c r="AK646" s="37"/>
    </row>
    <row r="647" spans="19:37" ht="14.25" customHeight="1">
      <c r="S647" s="46"/>
      <c r="U647" s="46"/>
      <c r="W647" s="46"/>
      <c r="Y647" s="46"/>
      <c r="AA647" s="46"/>
      <c r="AJ647" s="111"/>
      <c r="AK647" s="37"/>
    </row>
    <row r="648" spans="19:37" ht="14.25" customHeight="1">
      <c r="S648" s="46"/>
      <c r="U648" s="46"/>
      <c r="W648" s="46"/>
      <c r="Y648" s="46"/>
      <c r="AA648" s="46"/>
      <c r="AJ648" s="111"/>
      <c r="AK648" s="37"/>
    </row>
    <row r="649" spans="19:37" ht="14.25" customHeight="1">
      <c r="S649" s="46"/>
      <c r="U649" s="46"/>
      <c r="W649" s="46"/>
      <c r="Y649" s="46"/>
      <c r="AA649" s="46"/>
      <c r="AJ649" s="111"/>
      <c r="AK649" s="37"/>
    </row>
    <row r="650" spans="19:37" ht="14.25" customHeight="1">
      <c r="S650" s="46"/>
      <c r="U650" s="46"/>
      <c r="W650" s="46"/>
      <c r="Y650" s="46"/>
      <c r="AA650" s="46"/>
      <c r="AJ650" s="111"/>
      <c r="AK650" s="37"/>
    </row>
    <row r="651" spans="19:37" ht="14.25" customHeight="1">
      <c r="S651" s="46"/>
      <c r="U651" s="46"/>
      <c r="W651" s="46"/>
      <c r="Y651" s="46"/>
      <c r="AA651" s="46"/>
      <c r="AJ651" s="111"/>
      <c r="AK651" s="37"/>
    </row>
    <row r="652" spans="19:37" ht="14.25" customHeight="1">
      <c r="S652" s="46"/>
      <c r="U652" s="46"/>
      <c r="W652" s="46"/>
      <c r="Y652" s="46"/>
      <c r="AA652" s="46"/>
      <c r="AJ652" s="111"/>
      <c r="AK652" s="37"/>
    </row>
    <row r="653" spans="19:37" ht="14.25" customHeight="1">
      <c r="S653" s="46"/>
      <c r="U653" s="46"/>
      <c r="W653" s="46"/>
      <c r="Y653" s="46"/>
      <c r="AA653" s="46"/>
      <c r="AJ653" s="111"/>
      <c r="AK653" s="37"/>
    </row>
    <row r="654" spans="19:37" ht="14.25" customHeight="1">
      <c r="S654" s="46"/>
      <c r="U654" s="46"/>
      <c r="W654" s="46"/>
      <c r="Y654" s="46"/>
      <c r="AA654" s="46"/>
      <c r="AJ654" s="111"/>
      <c r="AK654" s="37"/>
    </row>
    <row r="655" spans="19:37" ht="14.25" customHeight="1">
      <c r="S655" s="46"/>
      <c r="U655" s="46"/>
      <c r="W655" s="46"/>
      <c r="Y655" s="46"/>
      <c r="AA655" s="46"/>
      <c r="AJ655" s="111"/>
      <c r="AK655" s="37"/>
    </row>
    <row r="656" spans="19:37" ht="14.25" customHeight="1">
      <c r="S656" s="46"/>
      <c r="U656" s="46"/>
      <c r="W656" s="46"/>
      <c r="Y656" s="46"/>
      <c r="AA656" s="46"/>
      <c r="AJ656" s="111"/>
      <c r="AK656" s="37"/>
    </row>
    <row r="657" spans="19:37" ht="14.25" customHeight="1">
      <c r="S657" s="46"/>
      <c r="U657" s="46"/>
      <c r="W657" s="46"/>
      <c r="Y657" s="46"/>
      <c r="AA657" s="46"/>
      <c r="AJ657" s="111"/>
      <c r="AK657" s="37"/>
    </row>
    <row r="658" spans="19:37" ht="14.25" customHeight="1">
      <c r="S658" s="46"/>
      <c r="U658" s="46"/>
      <c r="W658" s="46"/>
      <c r="Y658" s="46"/>
      <c r="AA658" s="46"/>
      <c r="AJ658" s="111"/>
      <c r="AK658" s="37"/>
    </row>
    <row r="659" spans="19:37" ht="14.25" customHeight="1">
      <c r="S659" s="46"/>
      <c r="U659" s="46"/>
      <c r="W659" s="46"/>
      <c r="Y659" s="46"/>
      <c r="AA659" s="46"/>
      <c r="AJ659" s="111"/>
      <c r="AK659" s="37"/>
    </row>
    <row r="660" spans="19:37" ht="14.25" customHeight="1">
      <c r="S660" s="46"/>
      <c r="U660" s="46"/>
      <c r="W660" s="46"/>
      <c r="Y660" s="46"/>
      <c r="AA660" s="46"/>
      <c r="AJ660" s="111"/>
      <c r="AK660" s="37"/>
    </row>
    <row r="661" spans="19:37" ht="14.25" customHeight="1">
      <c r="S661" s="46"/>
      <c r="U661" s="46"/>
      <c r="W661" s="46"/>
      <c r="Y661" s="46"/>
      <c r="AA661" s="46"/>
      <c r="AJ661" s="111"/>
      <c r="AK661" s="37"/>
    </row>
    <row r="662" spans="19:37" ht="14.25" customHeight="1">
      <c r="S662" s="46"/>
      <c r="U662" s="46"/>
      <c r="W662" s="46"/>
      <c r="Y662" s="46"/>
      <c r="AA662" s="46"/>
      <c r="AJ662" s="111"/>
      <c r="AK662" s="37"/>
    </row>
    <row r="663" spans="19:37" ht="14.25" customHeight="1">
      <c r="S663" s="46"/>
      <c r="U663" s="46"/>
      <c r="W663" s="46"/>
      <c r="Y663" s="46"/>
      <c r="AA663" s="46"/>
      <c r="AJ663" s="111"/>
      <c r="AK663" s="37"/>
    </row>
    <row r="664" spans="19:37" ht="14.25" customHeight="1">
      <c r="S664" s="46"/>
      <c r="U664" s="46"/>
      <c r="W664" s="46"/>
      <c r="Y664" s="46"/>
      <c r="AA664" s="46"/>
      <c r="AJ664" s="111"/>
      <c r="AK664" s="37"/>
    </row>
    <row r="665" spans="19:37" ht="14.25" customHeight="1">
      <c r="S665" s="46"/>
      <c r="U665" s="46"/>
      <c r="W665" s="46"/>
      <c r="Y665" s="46"/>
      <c r="AA665" s="46"/>
      <c r="AJ665" s="111"/>
      <c r="AK665" s="37"/>
    </row>
    <row r="666" spans="19:37" ht="14.25" customHeight="1">
      <c r="S666" s="46"/>
      <c r="U666" s="46"/>
      <c r="W666" s="46"/>
      <c r="Y666" s="46"/>
      <c r="AA666" s="46"/>
      <c r="AJ666" s="111"/>
      <c r="AK666" s="37"/>
    </row>
    <row r="667" spans="19:37" ht="14.25" customHeight="1">
      <c r="S667" s="46"/>
      <c r="U667" s="46"/>
      <c r="W667" s="46"/>
      <c r="Y667" s="46"/>
      <c r="AA667" s="46"/>
      <c r="AJ667" s="111"/>
      <c r="AK667" s="37"/>
    </row>
    <row r="668" spans="19:37" ht="14.25" customHeight="1">
      <c r="S668" s="46"/>
      <c r="U668" s="46"/>
      <c r="W668" s="46"/>
      <c r="Y668" s="46"/>
      <c r="AA668" s="46"/>
      <c r="AJ668" s="111"/>
      <c r="AK668" s="37"/>
    </row>
    <row r="669" spans="19:37" ht="14.25" customHeight="1">
      <c r="S669" s="46"/>
      <c r="U669" s="46"/>
      <c r="W669" s="46"/>
      <c r="Y669" s="46"/>
      <c r="AA669" s="46"/>
      <c r="AJ669" s="111"/>
      <c r="AK669" s="37"/>
    </row>
    <row r="670" spans="19:37" ht="14.25" customHeight="1">
      <c r="S670" s="46"/>
      <c r="U670" s="46"/>
      <c r="W670" s="46"/>
      <c r="Y670" s="46"/>
      <c r="AA670" s="46"/>
      <c r="AJ670" s="111"/>
      <c r="AK670" s="37"/>
    </row>
    <row r="671" spans="19:37" ht="14.25" customHeight="1">
      <c r="S671" s="46"/>
      <c r="U671" s="46"/>
      <c r="W671" s="46"/>
      <c r="Y671" s="46"/>
      <c r="AA671" s="46"/>
      <c r="AJ671" s="111"/>
      <c r="AK671" s="37"/>
    </row>
    <row r="672" spans="19:37" ht="14.25" customHeight="1">
      <c r="S672" s="46"/>
      <c r="U672" s="46"/>
      <c r="W672" s="46"/>
      <c r="Y672" s="46"/>
      <c r="AA672" s="46"/>
      <c r="AJ672" s="111"/>
      <c r="AK672" s="37"/>
    </row>
    <row r="673" spans="19:37" ht="14.25" customHeight="1">
      <c r="S673" s="46"/>
      <c r="U673" s="46"/>
      <c r="W673" s="46"/>
      <c r="Y673" s="46"/>
      <c r="AA673" s="46"/>
      <c r="AJ673" s="111"/>
      <c r="AK673" s="37"/>
    </row>
    <row r="674" spans="19:37" ht="14.25" customHeight="1">
      <c r="S674" s="46"/>
      <c r="U674" s="46"/>
      <c r="W674" s="46"/>
      <c r="Y674" s="46"/>
      <c r="AA674" s="46"/>
      <c r="AJ674" s="111"/>
      <c r="AK674" s="37"/>
    </row>
    <row r="675" spans="19:37" ht="14.25" customHeight="1">
      <c r="S675" s="46"/>
      <c r="U675" s="46"/>
      <c r="W675" s="46"/>
      <c r="Y675" s="46"/>
      <c r="AA675" s="46"/>
      <c r="AJ675" s="111"/>
      <c r="AK675" s="37"/>
    </row>
    <row r="676" spans="19:37" ht="14.25" customHeight="1">
      <c r="S676" s="46"/>
      <c r="U676" s="46"/>
      <c r="W676" s="46"/>
      <c r="Y676" s="46"/>
      <c r="AA676" s="46"/>
      <c r="AJ676" s="111"/>
      <c r="AK676" s="37"/>
    </row>
    <row r="677" spans="19:37" ht="14.25" customHeight="1">
      <c r="S677" s="46"/>
      <c r="U677" s="46"/>
      <c r="W677" s="46"/>
      <c r="Y677" s="46"/>
      <c r="AA677" s="46"/>
      <c r="AJ677" s="111"/>
      <c r="AK677" s="37"/>
    </row>
    <row r="678" spans="19:37" ht="14.25" customHeight="1">
      <c r="S678" s="46"/>
      <c r="U678" s="46"/>
      <c r="W678" s="46"/>
      <c r="Y678" s="46"/>
      <c r="AA678" s="46"/>
      <c r="AJ678" s="111"/>
      <c r="AK678" s="37"/>
    </row>
    <row r="679" spans="19:37" ht="14.25" customHeight="1">
      <c r="S679" s="46"/>
      <c r="U679" s="46"/>
      <c r="W679" s="46"/>
      <c r="Y679" s="46"/>
      <c r="AA679" s="46"/>
      <c r="AJ679" s="111"/>
      <c r="AK679" s="37"/>
    </row>
    <row r="680" spans="19:37" ht="14.25" customHeight="1">
      <c r="S680" s="46"/>
      <c r="U680" s="46"/>
      <c r="W680" s="46"/>
      <c r="Y680" s="46"/>
      <c r="AA680" s="46"/>
      <c r="AJ680" s="111"/>
      <c r="AK680" s="37"/>
    </row>
    <row r="681" spans="19:37" ht="14.25" customHeight="1">
      <c r="S681" s="46"/>
      <c r="U681" s="46"/>
      <c r="W681" s="46"/>
      <c r="Y681" s="46"/>
      <c r="AA681" s="46"/>
      <c r="AJ681" s="111"/>
      <c r="AK681" s="37"/>
    </row>
    <row r="682" spans="19:37" ht="14.25" customHeight="1">
      <c r="S682" s="46"/>
      <c r="U682" s="46"/>
      <c r="W682" s="46"/>
      <c r="Y682" s="46"/>
      <c r="AA682" s="46"/>
      <c r="AJ682" s="111"/>
      <c r="AK682" s="37"/>
    </row>
    <row r="683" spans="19:37" ht="14.25" customHeight="1">
      <c r="S683" s="46"/>
      <c r="U683" s="46"/>
      <c r="W683" s="46"/>
      <c r="Y683" s="46"/>
      <c r="AA683" s="46"/>
      <c r="AJ683" s="111"/>
      <c r="AK683" s="37"/>
    </row>
    <row r="684" spans="19:37" ht="14.25" customHeight="1">
      <c r="S684" s="46"/>
      <c r="U684" s="46"/>
      <c r="W684" s="46"/>
      <c r="Y684" s="46"/>
      <c r="AA684" s="46"/>
      <c r="AJ684" s="111"/>
      <c r="AK684" s="37"/>
    </row>
    <row r="685" spans="19:37" ht="14.25" customHeight="1">
      <c r="S685" s="46"/>
      <c r="U685" s="46"/>
      <c r="W685" s="46"/>
      <c r="Y685" s="46"/>
      <c r="AA685" s="46"/>
      <c r="AJ685" s="111"/>
      <c r="AK685" s="37"/>
    </row>
    <row r="686" spans="19:37" ht="14.25" customHeight="1">
      <c r="S686" s="46"/>
      <c r="U686" s="46"/>
      <c r="W686" s="46"/>
      <c r="Y686" s="46"/>
      <c r="AA686" s="46"/>
      <c r="AJ686" s="111"/>
      <c r="AK686" s="37"/>
    </row>
    <row r="687" spans="19:37" ht="14.25" customHeight="1">
      <c r="S687" s="46"/>
      <c r="U687" s="46"/>
      <c r="W687" s="46"/>
      <c r="Y687" s="46"/>
      <c r="AA687" s="46"/>
      <c r="AJ687" s="111"/>
      <c r="AK687" s="37"/>
    </row>
    <row r="688" spans="19:37" ht="14.25" customHeight="1">
      <c r="S688" s="46"/>
      <c r="U688" s="46"/>
      <c r="W688" s="46"/>
      <c r="Y688" s="46"/>
      <c r="AA688" s="46"/>
      <c r="AJ688" s="111"/>
      <c r="AK688" s="37"/>
    </row>
    <row r="689" spans="19:37" ht="14.25" customHeight="1">
      <c r="S689" s="46"/>
      <c r="U689" s="46"/>
      <c r="W689" s="46"/>
      <c r="Y689" s="46"/>
      <c r="AA689" s="46"/>
      <c r="AJ689" s="111"/>
      <c r="AK689" s="37"/>
    </row>
    <row r="690" spans="19:37" ht="14.25" customHeight="1">
      <c r="S690" s="46"/>
      <c r="U690" s="46"/>
      <c r="W690" s="46"/>
      <c r="Y690" s="46"/>
      <c r="AA690" s="46"/>
      <c r="AJ690" s="111"/>
      <c r="AK690" s="37"/>
    </row>
    <row r="691" spans="19:37" ht="14.25" customHeight="1">
      <c r="S691" s="46"/>
      <c r="U691" s="46"/>
      <c r="W691" s="46"/>
      <c r="Y691" s="46"/>
      <c r="AA691" s="46"/>
      <c r="AJ691" s="111"/>
      <c r="AK691" s="37"/>
    </row>
    <row r="692" spans="19:37" ht="14.25" customHeight="1">
      <c r="S692" s="46"/>
      <c r="U692" s="46"/>
      <c r="W692" s="46"/>
      <c r="Y692" s="46"/>
      <c r="AA692" s="46"/>
      <c r="AJ692" s="111"/>
      <c r="AK692" s="37"/>
    </row>
    <row r="693" spans="19:37" ht="14.25" customHeight="1">
      <c r="S693" s="46"/>
      <c r="U693" s="46"/>
      <c r="W693" s="46"/>
      <c r="Y693" s="46"/>
      <c r="AA693" s="46"/>
      <c r="AJ693" s="111"/>
      <c r="AK693" s="37"/>
    </row>
    <row r="694" spans="19:37" ht="14.25" customHeight="1">
      <c r="S694" s="46"/>
      <c r="U694" s="46"/>
      <c r="W694" s="46"/>
      <c r="Y694" s="46"/>
      <c r="AA694" s="46"/>
      <c r="AJ694" s="111"/>
      <c r="AK694" s="37"/>
    </row>
    <row r="695" spans="19:37" ht="14.25" customHeight="1">
      <c r="S695" s="46"/>
      <c r="U695" s="46"/>
      <c r="W695" s="46"/>
      <c r="Y695" s="46"/>
      <c r="AA695" s="46"/>
      <c r="AJ695" s="111"/>
      <c r="AK695" s="37"/>
    </row>
    <row r="696" spans="19:37" ht="14.25" customHeight="1">
      <c r="S696" s="46"/>
      <c r="U696" s="46"/>
      <c r="W696" s="46"/>
      <c r="Y696" s="46"/>
      <c r="AA696" s="46"/>
      <c r="AJ696" s="111"/>
      <c r="AK696" s="37"/>
    </row>
    <row r="697" spans="19:37" ht="14.25" customHeight="1">
      <c r="S697" s="46"/>
      <c r="U697" s="46"/>
      <c r="W697" s="46"/>
      <c r="Y697" s="46"/>
      <c r="AA697" s="46"/>
      <c r="AJ697" s="111"/>
      <c r="AK697" s="37"/>
    </row>
    <row r="698" spans="19:37" ht="14.25" customHeight="1">
      <c r="S698" s="46"/>
      <c r="U698" s="46"/>
      <c r="W698" s="46"/>
      <c r="Y698" s="46"/>
      <c r="AA698" s="46"/>
      <c r="AJ698" s="111"/>
      <c r="AK698" s="37"/>
    </row>
    <row r="699" spans="19:37" ht="14.25" customHeight="1">
      <c r="S699" s="46"/>
      <c r="U699" s="46"/>
      <c r="W699" s="46"/>
      <c r="Y699" s="46"/>
      <c r="AA699" s="46"/>
      <c r="AJ699" s="111"/>
      <c r="AK699" s="37"/>
    </row>
    <row r="700" spans="19:37" ht="14.25" customHeight="1">
      <c r="S700" s="46"/>
      <c r="U700" s="46"/>
      <c r="W700" s="46"/>
      <c r="Y700" s="46"/>
      <c r="AA700" s="46"/>
      <c r="AJ700" s="111"/>
      <c r="AK700" s="37"/>
    </row>
    <row r="701" spans="19:37" ht="14.25" customHeight="1">
      <c r="S701" s="46"/>
      <c r="U701" s="46"/>
      <c r="W701" s="46"/>
      <c r="Y701" s="46"/>
      <c r="AA701" s="46"/>
      <c r="AJ701" s="111"/>
      <c r="AK701" s="37"/>
    </row>
    <row r="702" spans="19:37" ht="14.25" customHeight="1">
      <c r="S702" s="46"/>
      <c r="U702" s="46"/>
      <c r="W702" s="46"/>
      <c r="Y702" s="46"/>
      <c r="AA702" s="46"/>
      <c r="AJ702" s="111"/>
      <c r="AK702" s="37"/>
    </row>
    <row r="703" spans="19:37" ht="14.25" customHeight="1">
      <c r="S703" s="46"/>
      <c r="U703" s="46"/>
      <c r="W703" s="46"/>
      <c r="Y703" s="46"/>
      <c r="AA703" s="46"/>
      <c r="AJ703" s="111"/>
      <c r="AK703" s="37"/>
    </row>
    <row r="704" spans="19:37" ht="14.25" customHeight="1">
      <c r="S704" s="46"/>
      <c r="U704" s="46"/>
      <c r="W704" s="46"/>
      <c r="Y704" s="46"/>
      <c r="AA704" s="46"/>
      <c r="AJ704" s="111"/>
      <c r="AK704" s="37"/>
    </row>
    <row r="705" spans="19:37" ht="14.25" customHeight="1">
      <c r="S705" s="46"/>
      <c r="U705" s="46"/>
      <c r="W705" s="46"/>
      <c r="Y705" s="46"/>
      <c r="AA705" s="46"/>
      <c r="AJ705" s="111"/>
      <c r="AK705" s="37"/>
    </row>
    <row r="706" spans="19:37" ht="14.25" customHeight="1">
      <c r="S706" s="46"/>
      <c r="U706" s="46"/>
      <c r="W706" s="46"/>
      <c r="Y706" s="46"/>
      <c r="AA706" s="46"/>
      <c r="AJ706" s="111"/>
      <c r="AK706" s="37"/>
    </row>
    <row r="707" spans="19:37" ht="14.25" customHeight="1">
      <c r="S707" s="46"/>
      <c r="U707" s="46"/>
      <c r="W707" s="46"/>
      <c r="Y707" s="46"/>
      <c r="AA707" s="46"/>
      <c r="AJ707" s="111"/>
      <c r="AK707" s="37"/>
    </row>
    <row r="708" spans="19:37" ht="14.25" customHeight="1">
      <c r="S708" s="46"/>
      <c r="U708" s="46"/>
      <c r="W708" s="46"/>
      <c r="Y708" s="46"/>
      <c r="AA708" s="46"/>
      <c r="AJ708" s="111"/>
      <c r="AK708" s="37"/>
    </row>
    <row r="709" spans="19:37" ht="14.25" customHeight="1">
      <c r="S709" s="46"/>
      <c r="U709" s="46"/>
      <c r="W709" s="46"/>
      <c r="Y709" s="46"/>
      <c r="AA709" s="46"/>
      <c r="AJ709" s="111"/>
      <c r="AK709" s="37"/>
    </row>
    <row r="710" spans="19:37" ht="14.25" customHeight="1">
      <c r="S710" s="46"/>
      <c r="U710" s="46"/>
      <c r="W710" s="46"/>
      <c r="Y710" s="46"/>
      <c r="AA710" s="46"/>
      <c r="AJ710" s="111"/>
      <c r="AK710" s="37"/>
    </row>
    <row r="711" spans="19:37" ht="14.25" customHeight="1">
      <c r="S711" s="46"/>
      <c r="U711" s="46"/>
      <c r="W711" s="46"/>
      <c r="Y711" s="46"/>
      <c r="AA711" s="46"/>
      <c r="AJ711" s="111"/>
      <c r="AK711" s="37"/>
    </row>
    <row r="712" spans="19:37" ht="14.25" customHeight="1">
      <c r="S712" s="46"/>
      <c r="U712" s="46"/>
      <c r="W712" s="46"/>
      <c r="Y712" s="46"/>
      <c r="AA712" s="46"/>
      <c r="AJ712" s="111"/>
      <c r="AK712" s="37"/>
    </row>
    <row r="713" spans="19:37" ht="14.25" customHeight="1">
      <c r="S713" s="46"/>
      <c r="U713" s="46"/>
      <c r="W713" s="46"/>
      <c r="Y713" s="46"/>
      <c r="AA713" s="46"/>
      <c r="AJ713" s="111"/>
      <c r="AK713" s="37"/>
    </row>
    <row r="714" spans="19:37" ht="14.25" customHeight="1">
      <c r="S714" s="46"/>
      <c r="U714" s="46"/>
      <c r="W714" s="46"/>
      <c r="Y714" s="46"/>
      <c r="AA714" s="46"/>
      <c r="AJ714" s="111"/>
      <c r="AK714" s="37"/>
    </row>
    <row r="715" spans="19:37" ht="14.25" customHeight="1">
      <c r="S715" s="46"/>
      <c r="U715" s="46"/>
      <c r="W715" s="46"/>
      <c r="Y715" s="46"/>
      <c r="AA715" s="46"/>
      <c r="AJ715" s="111"/>
      <c r="AK715" s="37"/>
    </row>
    <row r="716" spans="19:37" ht="14.25" customHeight="1">
      <c r="S716" s="46"/>
      <c r="U716" s="46"/>
      <c r="W716" s="46"/>
      <c r="Y716" s="46"/>
      <c r="AA716" s="46"/>
      <c r="AJ716" s="111"/>
      <c r="AK716" s="37"/>
    </row>
    <row r="717" spans="19:37" ht="14.25" customHeight="1">
      <c r="S717" s="46"/>
      <c r="U717" s="46"/>
      <c r="W717" s="46"/>
      <c r="Y717" s="46"/>
      <c r="AA717" s="46"/>
      <c r="AJ717" s="111"/>
      <c r="AK717" s="37"/>
    </row>
    <row r="718" spans="19:37" ht="14.25" customHeight="1">
      <c r="S718" s="46"/>
      <c r="U718" s="46"/>
      <c r="W718" s="46"/>
      <c r="Y718" s="46"/>
      <c r="AA718" s="46"/>
      <c r="AJ718" s="111"/>
      <c r="AK718" s="37"/>
    </row>
    <row r="719" spans="19:37" ht="14.25" customHeight="1">
      <c r="S719" s="46"/>
      <c r="U719" s="46"/>
      <c r="W719" s="46"/>
      <c r="Y719" s="46"/>
      <c r="AA719" s="46"/>
      <c r="AJ719" s="111"/>
      <c r="AK719" s="37"/>
    </row>
    <row r="720" spans="19:37" ht="14.25" customHeight="1">
      <c r="S720" s="46"/>
      <c r="U720" s="46"/>
      <c r="W720" s="46"/>
      <c r="Y720" s="46"/>
      <c r="AA720" s="46"/>
      <c r="AJ720" s="111"/>
      <c r="AK720" s="37"/>
    </row>
    <row r="721" spans="19:37" ht="14.25" customHeight="1">
      <c r="S721" s="46"/>
      <c r="U721" s="46"/>
      <c r="W721" s="46"/>
      <c r="Y721" s="46"/>
      <c r="AA721" s="46"/>
      <c r="AJ721" s="111"/>
      <c r="AK721" s="37"/>
    </row>
    <row r="722" spans="19:37" ht="14.25" customHeight="1">
      <c r="S722" s="46"/>
      <c r="U722" s="46"/>
      <c r="W722" s="46"/>
      <c r="Y722" s="46"/>
      <c r="AA722" s="46"/>
      <c r="AJ722" s="111"/>
      <c r="AK722" s="37"/>
    </row>
    <row r="723" spans="19:37" ht="14.25" customHeight="1">
      <c r="S723" s="46"/>
      <c r="U723" s="46"/>
      <c r="W723" s="46"/>
      <c r="Y723" s="46"/>
      <c r="AA723" s="46"/>
      <c r="AJ723" s="111"/>
      <c r="AK723" s="37"/>
    </row>
    <row r="724" spans="19:37" ht="14.25" customHeight="1">
      <c r="S724" s="46"/>
      <c r="U724" s="46"/>
      <c r="W724" s="46"/>
      <c r="Y724" s="46"/>
      <c r="AA724" s="46"/>
      <c r="AJ724" s="111"/>
      <c r="AK724" s="37"/>
    </row>
    <row r="725" spans="19:37" ht="14.25" customHeight="1">
      <c r="S725" s="46"/>
      <c r="U725" s="46"/>
      <c r="W725" s="46"/>
      <c r="Y725" s="46"/>
      <c r="AA725" s="46"/>
      <c r="AJ725" s="111"/>
      <c r="AK725" s="37"/>
    </row>
    <row r="726" spans="19:37" ht="14.25" customHeight="1">
      <c r="S726" s="46"/>
      <c r="U726" s="46"/>
      <c r="W726" s="46"/>
      <c r="Y726" s="46"/>
      <c r="AA726" s="46"/>
      <c r="AJ726" s="111"/>
      <c r="AK726" s="37"/>
    </row>
    <row r="727" spans="19:37" ht="14.25" customHeight="1">
      <c r="S727" s="46"/>
      <c r="U727" s="46"/>
      <c r="W727" s="46"/>
      <c r="Y727" s="46"/>
      <c r="AA727" s="46"/>
      <c r="AJ727" s="111"/>
      <c r="AK727" s="37"/>
    </row>
    <row r="728" spans="19:37" ht="14.25" customHeight="1">
      <c r="S728" s="46"/>
      <c r="U728" s="46"/>
      <c r="W728" s="46"/>
      <c r="Y728" s="46"/>
      <c r="AA728" s="46"/>
      <c r="AJ728" s="111"/>
      <c r="AK728" s="37"/>
    </row>
    <row r="729" spans="19:37" ht="14.25" customHeight="1">
      <c r="S729" s="46"/>
      <c r="U729" s="46"/>
      <c r="W729" s="46"/>
      <c r="Y729" s="46"/>
      <c r="AA729" s="46"/>
      <c r="AJ729" s="111"/>
      <c r="AK729" s="37"/>
    </row>
    <row r="730" spans="19:37" ht="14.25" customHeight="1">
      <c r="S730" s="46"/>
      <c r="U730" s="46"/>
      <c r="W730" s="46"/>
      <c r="Y730" s="46"/>
      <c r="AA730" s="46"/>
      <c r="AJ730" s="111"/>
      <c r="AK730" s="37"/>
    </row>
    <row r="731" spans="19:37" ht="14.25" customHeight="1">
      <c r="S731" s="46"/>
      <c r="U731" s="46"/>
      <c r="W731" s="46"/>
      <c r="Y731" s="46"/>
      <c r="AA731" s="46"/>
      <c r="AJ731" s="111"/>
      <c r="AK731" s="37"/>
    </row>
    <row r="732" spans="19:37" ht="14.25" customHeight="1">
      <c r="S732" s="46"/>
      <c r="U732" s="46"/>
      <c r="W732" s="46"/>
      <c r="Y732" s="46"/>
      <c r="AA732" s="46"/>
      <c r="AJ732" s="111"/>
      <c r="AK732" s="37"/>
    </row>
    <row r="733" spans="19:37" ht="14.25" customHeight="1">
      <c r="S733" s="46"/>
      <c r="U733" s="46"/>
      <c r="W733" s="46"/>
      <c r="Y733" s="46"/>
      <c r="AA733" s="46"/>
      <c r="AJ733" s="111"/>
      <c r="AK733" s="37"/>
    </row>
    <row r="734" spans="19:37" ht="14.25" customHeight="1">
      <c r="S734" s="46"/>
      <c r="U734" s="46"/>
      <c r="W734" s="46"/>
      <c r="Y734" s="46"/>
      <c r="AA734" s="46"/>
      <c r="AJ734" s="111"/>
      <c r="AK734" s="37"/>
    </row>
    <row r="735" spans="19:37" ht="14.25" customHeight="1">
      <c r="S735" s="46"/>
      <c r="U735" s="46"/>
      <c r="W735" s="46"/>
      <c r="Y735" s="46"/>
      <c r="AA735" s="46"/>
      <c r="AJ735" s="111"/>
      <c r="AK735" s="37"/>
    </row>
    <row r="736" spans="19:37" ht="14.25" customHeight="1">
      <c r="S736" s="46"/>
      <c r="U736" s="46"/>
      <c r="W736" s="46"/>
      <c r="Y736" s="46"/>
      <c r="AA736" s="46"/>
      <c r="AJ736" s="111"/>
      <c r="AK736" s="37"/>
    </row>
    <row r="737" spans="19:37" ht="14.25" customHeight="1">
      <c r="S737" s="46"/>
      <c r="U737" s="46"/>
      <c r="W737" s="46"/>
      <c r="Y737" s="46"/>
      <c r="AA737" s="46"/>
      <c r="AJ737" s="111"/>
      <c r="AK737" s="37"/>
    </row>
    <row r="738" spans="19:37" ht="14.25" customHeight="1">
      <c r="S738" s="46"/>
      <c r="U738" s="46"/>
      <c r="W738" s="46"/>
      <c r="Y738" s="46"/>
      <c r="AA738" s="46"/>
      <c r="AJ738" s="111"/>
      <c r="AK738" s="37"/>
    </row>
    <row r="739" spans="19:37" ht="14.25" customHeight="1">
      <c r="S739" s="46"/>
      <c r="U739" s="46"/>
      <c r="W739" s="46"/>
      <c r="Y739" s="46"/>
      <c r="AA739" s="46"/>
      <c r="AJ739" s="111"/>
      <c r="AK739" s="37"/>
    </row>
    <row r="740" spans="19:37" ht="14.25" customHeight="1">
      <c r="S740" s="46"/>
      <c r="U740" s="46"/>
      <c r="W740" s="46"/>
      <c r="Y740" s="46"/>
      <c r="AA740" s="46"/>
      <c r="AJ740" s="111"/>
      <c r="AK740" s="37"/>
    </row>
    <row r="741" spans="19:37" ht="14.25" customHeight="1">
      <c r="S741" s="46"/>
      <c r="U741" s="46"/>
      <c r="W741" s="46"/>
      <c r="Y741" s="46"/>
      <c r="AA741" s="46"/>
      <c r="AJ741" s="111"/>
      <c r="AK741" s="37"/>
    </row>
    <row r="742" spans="19:37" ht="14.25" customHeight="1">
      <c r="S742" s="46"/>
      <c r="U742" s="46"/>
      <c r="W742" s="46"/>
      <c r="Y742" s="46"/>
      <c r="AA742" s="46"/>
      <c r="AJ742" s="111"/>
      <c r="AK742" s="37"/>
    </row>
    <row r="743" spans="19:37" ht="14.25" customHeight="1">
      <c r="S743" s="46"/>
      <c r="U743" s="46"/>
      <c r="W743" s="46"/>
      <c r="Y743" s="46"/>
      <c r="AA743" s="46"/>
      <c r="AJ743" s="111"/>
      <c r="AK743" s="37"/>
    </row>
    <row r="744" spans="19:37" ht="14.25" customHeight="1">
      <c r="S744" s="46"/>
      <c r="U744" s="46"/>
      <c r="W744" s="46"/>
      <c r="Y744" s="46"/>
      <c r="AA744" s="46"/>
      <c r="AJ744" s="111"/>
      <c r="AK744" s="37"/>
    </row>
    <row r="745" spans="19:37" ht="14.25" customHeight="1">
      <c r="S745" s="46"/>
      <c r="U745" s="46"/>
      <c r="W745" s="46"/>
      <c r="Y745" s="46"/>
      <c r="AA745" s="46"/>
      <c r="AJ745" s="111"/>
      <c r="AK745" s="37"/>
    </row>
    <row r="746" spans="19:37" ht="14.25" customHeight="1">
      <c r="S746" s="46"/>
      <c r="U746" s="46"/>
      <c r="W746" s="46"/>
      <c r="Y746" s="46"/>
      <c r="AA746" s="46"/>
      <c r="AJ746" s="111"/>
      <c r="AK746" s="37"/>
    </row>
    <row r="747" spans="19:37" ht="14.25" customHeight="1">
      <c r="S747" s="46"/>
      <c r="U747" s="46"/>
      <c r="W747" s="46"/>
      <c r="Y747" s="46"/>
      <c r="AA747" s="46"/>
      <c r="AJ747" s="111"/>
      <c r="AK747" s="37"/>
    </row>
    <row r="748" spans="19:37" ht="14.25" customHeight="1">
      <c r="S748" s="46"/>
      <c r="U748" s="46"/>
      <c r="W748" s="46"/>
      <c r="Y748" s="46"/>
      <c r="AA748" s="46"/>
      <c r="AJ748" s="111"/>
      <c r="AK748" s="37"/>
    </row>
    <row r="749" spans="19:37" ht="14.25" customHeight="1">
      <c r="S749" s="46"/>
      <c r="U749" s="46"/>
      <c r="W749" s="46"/>
      <c r="Y749" s="46"/>
      <c r="AA749" s="46"/>
      <c r="AJ749" s="111"/>
      <c r="AK749" s="37"/>
    </row>
    <row r="750" spans="19:37" ht="14.25" customHeight="1">
      <c r="S750" s="46"/>
      <c r="U750" s="46"/>
      <c r="W750" s="46"/>
      <c r="Y750" s="46"/>
      <c r="AA750" s="46"/>
      <c r="AJ750" s="111"/>
      <c r="AK750" s="37"/>
    </row>
    <row r="751" spans="19:37" ht="14.25" customHeight="1">
      <c r="S751" s="46"/>
      <c r="U751" s="46"/>
      <c r="W751" s="46"/>
      <c r="Y751" s="46"/>
      <c r="AA751" s="46"/>
      <c r="AJ751" s="111"/>
      <c r="AK751" s="37"/>
    </row>
    <row r="752" spans="19:37" ht="14.25" customHeight="1">
      <c r="S752" s="46"/>
      <c r="U752" s="46"/>
      <c r="W752" s="46"/>
      <c r="Y752" s="46"/>
      <c r="AA752" s="46"/>
      <c r="AJ752" s="111"/>
      <c r="AK752" s="37"/>
    </row>
    <row r="753" spans="19:37" ht="14.25" customHeight="1">
      <c r="S753" s="46"/>
      <c r="U753" s="46"/>
      <c r="W753" s="46"/>
      <c r="Y753" s="46"/>
      <c r="AA753" s="46"/>
      <c r="AJ753" s="111"/>
      <c r="AK753" s="37"/>
    </row>
    <row r="754" spans="19:37" ht="14.25" customHeight="1">
      <c r="S754" s="46"/>
      <c r="U754" s="46"/>
      <c r="W754" s="46"/>
      <c r="Y754" s="46"/>
      <c r="AA754" s="46"/>
      <c r="AJ754" s="111"/>
      <c r="AK754" s="37"/>
    </row>
    <row r="755" spans="19:37" ht="14.25" customHeight="1">
      <c r="S755" s="46"/>
      <c r="U755" s="46"/>
      <c r="W755" s="46"/>
      <c r="Y755" s="46"/>
      <c r="AA755" s="46"/>
      <c r="AJ755" s="111"/>
      <c r="AK755" s="37"/>
    </row>
    <row r="756" spans="19:37" ht="14.25" customHeight="1">
      <c r="S756" s="46"/>
      <c r="U756" s="46"/>
      <c r="W756" s="46"/>
      <c r="Y756" s="46"/>
      <c r="AA756" s="46"/>
      <c r="AJ756" s="111"/>
      <c r="AK756" s="37"/>
    </row>
    <row r="757" spans="19:37" ht="14.25" customHeight="1">
      <c r="S757" s="46"/>
      <c r="U757" s="46"/>
      <c r="W757" s="46"/>
      <c r="Y757" s="46"/>
      <c r="AA757" s="46"/>
      <c r="AJ757" s="111"/>
      <c r="AK757" s="37"/>
    </row>
    <row r="758" spans="19:37" ht="14.25" customHeight="1">
      <c r="S758" s="46"/>
      <c r="U758" s="46"/>
      <c r="W758" s="46"/>
      <c r="Y758" s="46"/>
      <c r="AA758" s="46"/>
      <c r="AJ758" s="111"/>
      <c r="AK758" s="37"/>
    </row>
    <row r="759" spans="19:37" ht="14.25" customHeight="1">
      <c r="S759" s="46"/>
      <c r="U759" s="46"/>
      <c r="W759" s="46"/>
      <c r="Y759" s="46"/>
      <c r="AA759" s="46"/>
      <c r="AJ759" s="111"/>
      <c r="AK759" s="37"/>
    </row>
    <row r="760" spans="19:37" ht="14.25" customHeight="1">
      <c r="S760" s="46"/>
      <c r="U760" s="46"/>
      <c r="W760" s="46"/>
      <c r="Y760" s="46"/>
      <c r="AA760" s="46"/>
      <c r="AJ760" s="111"/>
      <c r="AK760" s="37"/>
    </row>
    <row r="761" spans="19:37" ht="14.25" customHeight="1">
      <c r="S761" s="46"/>
      <c r="U761" s="46"/>
      <c r="W761" s="46"/>
      <c r="Y761" s="46"/>
      <c r="AA761" s="46"/>
      <c r="AJ761" s="111"/>
      <c r="AK761" s="37"/>
    </row>
    <row r="762" spans="19:37" ht="14.25" customHeight="1">
      <c r="S762" s="46"/>
      <c r="U762" s="46"/>
      <c r="W762" s="46"/>
      <c r="Y762" s="46"/>
      <c r="AA762" s="46"/>
      <c r="AJ762" s="111"/>
      <c r="AK762" s="37"/>
    </row>
    <row r="763" spans="19:37" ht="14.25" customHeight="1">
      <c r="S763" s="46"/>
      <c r="U763" s="46"/>
      <c r="W763" s="46"/>
      <c r="Y763" s="46"/>
      <c r="AA763" s="46"/>
      <c r="AJ763" s="111"/>
      <c r="AK763" s="37"/>
    </row>
    <row r="764" spans="19:37" ht="14.25" customHeight="1">
      <c r="S764" s="46"/>
      <c r="U764" s="46"/>
      <c r="W764" s="46"/>
      <c r="Y764" s="46"/>
      <c r="AA764" s="46"/>
      <c r="AJ764" s="111"/>
      <c r="AK764" s="37"/>
    </row>
    <row r="765" spans="19:37" ht="14.25" customHeight="1">
      <c r="S765" s="46"/>
      <c r="U765" s="46"/>
      <c r="W765" s="46"/>
      <c r="Y765" s="46"/>
      <c r="AA765" s="46"/>
      <c r="AJ765" s="111"/>
      <c r="AK765" s="37"/>
    </row>
    <row r="766" spans="19:37" ht="14.25" customHeight="1">
      <c r="S766" s="46"/>
      <c r="U766" s="46"/>
      <c r="W766" s="46"/>
      <c r="Y766" s="46"/>
      <c r="AA766" s="46"/>
      <c r="AJ766" s="111"/>
      <c r="AK766" s="37"/>
    </row>
    <row r="767" spans="19:37" ht="14.25" customHeight="1">
      <c r="S767" s="46"/>
      <c r="U767" s="46"/>
      <c r="W767" s="46"/>
      <c r="Y767" s="46"/>
      <c r="AA767" s="46"/>
      <c r="AJ767" s="111"/>
      <c r="AK767" s="37"/>
    </row>
    <row r="768" spans="19:37" ht="14.25" customHeight="1">
      <c r="S768" s="46"/>
      <c r="U768" s="46"/>
      <c r="W768" s="46"/>
      <c r="Y768" s="46"/>
      <c r="AA768" s="46"/>
      <c r="AJ768" s="111"/>
      <c r="AK768" s="37"/>
    </row>
    <row r="769" spans="19:37" ht="14.25" customHeight="1">
      <c r="S769" s="46"/>
      <c r="U769" s="46"/>
      <c r="W769" s="46"/>
      <c r="Y769" s="46"/>
      <c r="AA769" s="46"/>
      <c r="AJ769" s="111"/>
      <c r="AK769" s="37"/>
    </row>
    <row r="770" spans="19:37" ht="14.25" customHeight="1">
      <c r="S770" s="46"/>
      <c r="U770" s="46"/>
      <c r="W770" s="46"/>
      <c r="Y770" s="46"/>
      <c r="AA770" s="46"/>
      <c r="AJ770" s="111"/>
      <c r="AK770" s="37"/>
    </row>
    <row r="771" spans="19:37" ht="14.25" customHeight="1">
      <c r="S771" s="46"/>
      <c r="U771" s="46"/>
      <c r="W771" s="46"/>
      <c r="Y771" s="46"/>
      <c r="AA771" s="46"/>
      <c r="AJ771" s="111"/>
      <c r="AK771" s="37"/>
    </row>
    <row r="772" spans="19:37" ht="14.25" customHeight="1">
      <c r="S772" s="46"/>
      <c r="U772" s="46"/>
      <c r="W772" s="46"/>
      <c r="Y772" s="46"/>
      <c r="AA772" s="46"/>
      <c r="AJ772" s="111"/>
      <c r="AK772" s="37"/>
    </row>
    <row r="773" spans="19:37" ht="14.25" customHeight="1">
      <c r="S773" s="46"/>
      <c r="U773" s="46"/>
      <c r="W773" s="46"/>
      <c r="Y773" s="46"/>
      <c r="AA773" s="46"/>
      <c r="AJ773" s="111"/>
      <c r="AK773" s="37"/>
    </row>
    <row r="774" spans="19:37" ht="14.25" customHeight="1">
      <c r="S774" s="46"/>
      <c r="U774" s="46"/>
      <c r="W774" s="46"/>
      <c r="Y774" s="46"/>
      <c r="AA774" s="46"/>
      <c r="AJ774" s="111"/>
      <c r="AK774" s="37"/>
    </row>
    <row r="775" spans="19:37" ht="14.25" customHeight="1">
      <c r="S775" s="46"/>
      <c r="U775" s="46"/>
      <c r="W775" s="46"/>
      <c r="Y775" s="46"/>
      <c r="AA775" s="46"/>
      <c r="AJ775" s="111"/>
      <c r="AK775" s="37"/>
    </row>
    <row r="776" spans="19:37" ht="14.25" customHeight="1">
      <c r="S776" s="46"/>
      <c r="U776" s="46"/>
      <c r="W776" s="46"/>
      <c r="Y776" s="46"/>
      <c r="AA776" s="46"/>
      <c r="AJ776" s="111"/>
      <c r="AK776" s="37"/>
    </row>
    <row r="777" spans="19:37" ht="14.25" customHeight="1">
      <c r="S777" s="46"/>
      <c r="U777" s="46"/>
      <c r="W777" s="46"/>
      <c r="Y777" s="46"/>
      <c r="AA777" s="46"/>
      <c r="AJ777" s="111"/>
      <c r="AK777" s="37"/>
    </row>
    <row r="778" spans="19:37" ht="14.25" customHeight="1">
      <c r="S778" s="46"/>
      <c r="U778" s="46"/>
      <c r="W778" s="46"/>
      <c r="Y778" s="46"/>
      <c r="AA778" s="46"/>
      <c r="AJ778" s="111"/>
      <c r="AK778" s="37"/>
    </row>
    <row r="779" spans="19:37" ht="14.25" customHeight="1">
      <c r="S779" s="46"/>
      <c r="U779" s="46"/>
      <c r="W779" s="46"/>
      <c r="Y779" s="46"/>
      <c r="AA779" s="46"/>
      <c r="AJ779" s="111"/>
      <c r="AK779" s="37"/>
    </row>
    <row r="780" spans="19:37" ht="14.25" customHeight="1">
      <c r="S780" s="46"/>
      <c r="U780" s="46"/>
      <c r="W780" s="46"/>
      <c r="Y780" s="46"/>
      <c r="AA780" s="46"/>
      <c r="AJ780" s="111"/>
      <c r="AK780" s="37"/>
    </row>
    <row r="781" spans="19:37" ht="14.25" customHeight="1">
      <c r="S781" s="46"/>
      <c r="U781" s="46"/>
      <c r="W781" s="46"/>
      <c r="Y781" s="46"/>
      <c r="AA781" s="46"/>
      <c r="AJ781" s="111"/>
      <c r="AK781" s="37"/>
    </row>
    <row r="782" spans="19:37" ht="14.25" customHeight="1">
      <c r="S782" s="46"/>
      <c r="U782" s="46"/>
      <c r="W782" s="46"/>
      <c r="Y782" s="46"/>
      <c r="AA782" s="46"/>
      <c r="AJ782" s="111"/>
      <c r="AK782" s="37"/>
    </row>
    <row r="783" spans="19:37" ht="14.25" customHeight="1">
      <c r="S783" s="46"/>
      <c r="U783" s="46"/>
      <c r="W783" s="46"/>
      <c r="Y783" s="46"/>
      <c r="AA783" s="46"/>
      <c r="AJ783" s="111"/>
      <c r="AK783" s="37"/>
    </row>
    <row r="784" spans="19:37" ht="14.25" customHeight="1">
      <c r="S784" s="46"/>
      <c r="U784" s="46"/>
      <c r="W784" s="46"/>
      <c r="Y784" s="46"/>
      <c r="AA784" s="46"/>
      <c r="AJ784" s="111"/>
      <c r="AK784" s="37"/>
    </row>
    <row r="785" spans="19:37" ht="14.25" customHeight="1">
      <c r="S785" s="46"/>
      <c r="U785" s="46"/>
      <c r="W785" s="46"/>
      <c r="Y785" s="46"/>
      <c r="AA785" s="46"/>
      <c r="AJ785" s="111"/>
      <c r="AK785" s="37"/>
    </row>
    <row r="786" spans="19:37" ht="14.25" customHeight="1">
      <c r="S786" s="46"/>
      <c r="U786" s="46"/>
      <c r="W786" s="46"/>
      <c r="Y786" s="46"/>
      <c r="AA786" s="46"/>
      <c r="AJ786" s="111"/>
      <c r="AK786" s="37"/>
    </row>
    <row r="787" spans="19:37" ht="14.25" customHeight="1">
      <c r="S787" s="46"/>
      <c r="U787" s="46"/>
      <c r="W787" s="46"/>
      <c r="Y787" s="46"/>
      <c r="AA787" s="46"/>
      <c r="AJ787" s="111"/>
      <c r="AK787" s="37"/>
    </row>
    <row r="788" spans="19:37" ht="14.25" customHeight="1">
      <c r="S788" s="46"/>
      <c r="U788" s="46"/>
      <c r="W788" s="46"/>
      <c r="Y788" s="46"/>
      <c r="AA788" s="46"/>
      <c r="AJ788" s="111"/>
      <c r="AK788" s="37"/>
    </row>
    <row r="789" spans="19:37" ht="14.25" customHeight="1">
      <c r="S789" s="46"/>
      <c r="U789" s="46"/>
      <c r="W789" s="46"/>
      <c r="Y789" s="46"/>
      <c r="AA789" s="46"/>
      <c r="AJ789" s="111"/>
      <c r="AK789" s="37"/>
    </row>
    <row r="790" spans="19:37" ht="14.25" customHeight="1">
      <c r="S790" s="46"/>
      <c r="U790" s="46"/>
      <c r="W790" s="46"/>
      <c r="Y790" s="46"/>
      <c r="AA790" s="46"/>
      <c r="AJ790" s="111"/>
      <c r="AK790" s="37"/>
    </row>
    <row r="791" spans="19:37" ht="14.25" customHeight="1">
      <c r="S791" s="46"/>
      <c r="U791" s="46"/>
      <c r="W791" s="46"/>
      <c r="Y791" s="46"/>
      <c r="AA791" s="46"/>
      <c r="AJ791" s="111"/>
      <c r="AK791" s="37"/>
    </row>
    <row r="792" spans="19:37" ht="14.25" customHeight="1">
      <c r="S792" s="46"/>
      <c r="U792" s="46"/>
      <c r="W792" s="46"/>
      <c r="Y792" s="46"/>
      <c r="AA792" s="46"/>
      <c r="AJ792" s="111"/>
      <c r="AK792" s="37"/>
    </row>
    <row r="793" spans="19:37" ht="14.25" customHeight="1">
      <c r="S793" s="46"/>
      <c r="U793" s="46"/>
      <c r="W793" s="46"/>
      <c r="Y793" s="46"/>
      <c r="AA793" s="46"/>
      <c r="AJ793" s="111"/>
      <c r="AK793" s="37"/>
    </row>
    <row r="794" spans="19:37" ht="14.25" customHeight="1">
      <c r="S794" s="46"/>
      <c r="U794" s="46"/>
      <c r="W794" s="46"/>
      <c r="Y794" s="46"/>
      <c r="AA794" s="46"/>
      <c r="AJ794" s="111"/>
      <c r="AK794" s="37"/>
    </row>
    <row r="795" spans="19:37" ht="14.25" customHeight="1">
      <c r="S795" s="46"/>
      <c r="U795" s="46"/>
      <c r="W795" s="46"/>
      <c r="Y795" s="46"/>
      <c r="AA795" s="46"/>
      <c r="AJ795" s="111"/>
      <c r="AK795" s="37"/>
    </row>
    <row r="796" spans="19:37" ht="14.25" customHeight="1">
      <c r="S796" s="46"/>
      <c r="U796" s="46"/>
      <c r="W796" s="46"/>
      <c r="Y796" s="46"/>
      <c r="AA796" s="46"/>
      <c r="AJ796" s="111"/>
      <c r="AK796" s="37"/>
    </row>
    <row r="797" spans="19:37" ht="14.25" customHeight="1">
      <c r="S797" s="46"/>
      <c r="U797" s="46"/>
      <c r="W797" s="46"/>
      <c r="Y797" s="46"/>
      <c r="AA797" s="46"/>
      <c r="AJ797" s="111"/>
      <c r="AK797" s="37"/>
    </row>
    <row r="798" spans="19:37" ht="14.25" customHeight="1">
      <c r="S798" s="46"/>
      <c r="U798" s="46"/>
      <c r="W798" s="46"/>
      <c r="Y798" s="46"/>
      <c r="AA798" s="46"/>
      <c r="AJ798" s="111"/>
      <c r="AK798" s="37"/>
    </row>
    <row r="799" spans="19:37" ht="14.25" customHeight="1">
      <c r="S799" s="46"/>
      <c r="U799" s="46"/>
      <c r="W799" s="46"/>
      <c r="Y799" s="46"/>
      <c r="AA799" s="46"/>
      <c r="AJ799" s="111"/>
      <c r="AK799" s="37"/>
    </row>
    <row r="800" spans="19:37" ht="14.25" customHeight="1">
      <c r="S800" s="46"/>
      <c r="U800" s="46"/>
      <c r="W800" s="46"/>
      <c r="Y800" s="46"/>
      <c r="AA800" s="46"/>
      <c r="AJ800" s="111"/>
      <c r="AK800" s="37"/>
    </row>
    <row r="801" spans="19:37" ht="14.25" customHeight="1">
      <c r="S801" s="46"/>
      <c r="U801" s="46"/>
      <c r="W801" s="46"/>
      <c r="Y801" s="46"/>
      <c r="AA801" s="46"/>
      <c r="AJ801" s="111"/>
      <c r="AK801" s="37"/>
    </row>
    <row r="802" spans="19:37" ht="14.25" customHeight="1">
      <c r="S802" s="46"/>
      <c r="U802" s="46"/>
      <c r="W802" s="46"/>
      <c r="Y802" s="46"/>
      <c r="AA802" s="46"/>
      <c r="AJ802" s="111"/>
      <c r="AK802" s="37"/>
    </row>
    <row r="803" spans="19:37" ht="14.25" customHeight="1">
      <c r="S803" s="46"/>
      <c r="U803" s="46"/>
      <c r="W803" s="46"/>
      <c r="Y803" s="46"/>
      <c r="AA803" s="46"/>
      <c r="AJ803" s="111"/>
      <c r="AK803" s="37"/>
    </row>
    <row r="804" spans="19:37" ht="14.25" customHeight="1">
      <c r="S804" s="46"/>
      <c r="U804" s="46"/>
      <c r="W804" s="46"/>
      <c r="Y804" s="46"/>
      <c r="AA804" s="46"/>
      <c r="AJ804" s="111"/>
      <c r="AK804" s="37"/>
    </row>
    <row r="805" spans="19:37" ht="14.25" customHeight="1">
      <c r="S805" s="46"/>
      <c r="U805" s="46"/>
      <c r="W805" s="46"/>
      <c r="Y805" s="46"/>
      <c r="AA805" s="46"/>
      <c r="AJ805" s="111"/>
      <c r="AK805" s="37"/>
    </row>
    <row r="806" spans="19:37" ht="14.25" customHeight="1">
      <c r="S806" s="46"/>
      <c r="U806" s="46"/>
      <c r="W806" s="46"/>
      <c r="Y806" s="46"/>
      <c r="AA806" s="46"/>
      <c r="AJ806" s="111"/>
      <c r="AK806" s="37"/>
    </row>
    <row r="807" spans="19:37" ht="14.25" customHeight="1">
      <c r="S807" s="46"/>
      <c r="U807" s="46"/>
      <c r="W807" s="46"/>
      <c r="Y807" s="46"/>
      <c r="AA807" s="46"/>
      <c r="AJ807" s="111"/>
      <c r="AK807" s="37"/>
    </row>
    <row r="808" spans="19:37" ht="14.25" customHeight="1">
      <c r="S808" s="46"/>
      <c r="U808" s="46"/>
      <c r="W808" s="46"/>
      <c r="Y808" s="46"/>
      <c r="AA808" s="46"/>
      <c r="AJ808" s="111"/>
      <c r="AK808" s="37"/>
    </row>
    <row r="809" spans="19:37" ht="14.25" customHeight="1">
      <c r="S809" s="46"/>
      <c r="U809" s="46"/>
      <c r="W809" s="46"/>
      <c r="Y809" s="46"/>
      <c r="AA809" s="46"/>
      <c r="AJ809" s="111"/>
      <c r="AK809" s="37"/>
    </row>
    <row r="810" spans="19:37" ht="14.25" customHeight="1">
      <c r="S810" s="46"/>
      <c r="U810" s="46"/>
      <c r="W810" s="46"/>
      <c r="Y810" s="46"/>
      <c r="AA810" s="46"/>
      <c r="AJ810" s="111"/>
      <c r="AK810" s="37"/>
    </row>
    <row r="811" spans="19:37" ht="14.25" customHeight="1">
      <c r="S811" s="46"/>
      <c r="U811" s="46"/>
      <c r="W811" s="46"/>
      <c r="Y811" s="46"/>
      <c r="AA811" s="46"/>
      <c r="AJ811" s="111"/>
      <c r="AK811" s="37"/>
    </row>
    <row r="812" spans="19:37" ht="14.25" customHeight="1">
      <c r="S812" s="46"/>
      <c r="U812" s="46"/>
      <c r="W812" s="46"/>
      <c r="Y812" s="46"/>
      <c r="AA812" s="46"/>
      <c r="AJ812" s="111"/>
      <c r="AK812" s="37"/>
    </row>
    <row r="813" spans="19:37" ht="14.25" customHeight="1">
      <c r="S813" s="46"/>
      <c r="U813" s="46"/>
      <c r="W813" s="46"/>
      <c r="Y813" s="46"/>
      <c r="AA813" s="46"/>
      <c r="AJ813" s="111"/>
      <c r="AK813" s="37"/>
    </row>
    <row r="814" spans="19:37" ht="14.25" customHeight="1">
      <c r="S814" s="46"/>
      <c r="U814" s="46"/>
      <c r="W814" s="46"/>
      <c r="Y814" s="46"/>
      <c r="AA814" s="46"/>
      <c r="AJ814" s="111"/>
      <c r="AK814" s="37"/>
    </row>
    <row r="815" spans="19:37" ht="14.25" customHeight="1">
      <c r="S815" s="46"/>
      <c r="U815" s="46"/>
      <c r="W815" s="46"/>
      <c r="Y815" s="46"/>
      <c r="AA815" s="46"/>
      <c r="AJ815" s="111"/>
      <c r="AK815" s="37"/>
    </row>
    <row r="816" spans="19:37" ht="14.25" customHeight="1">
      <c r="S816" s="46"/>
      <c r="U816" s="46"/>
      <c r="W816" s="46"/>
      <c r="Y816" s="46"/>
      <c r="AA816" s="46"/>
      <c r="AJ816" s="111"/>
      <c r="AK816" s="37"/>
    </row>
    <row r="817" spans="19:37" ht="14.25" customHeight="1">
      <c r="S817" s="46"/>
      <c r="U817" s="46"/>
      <c r="W817" s="46"/>
      <c r="Y817" s="46"/>
      <c r="AA817" s="46"/>
      <c r="AJ817" s="111"/>
      <c r="AK817" s="37"/>
    </row>
    <row r="818" spans="19:37" ht="14.25" customHeight="1">
      <c r="S818" s="46"/>
      <c r="U818" s="46"/>
      <c r="W818" s="46"/>
      <c r="Y818" s="46"/>
      <c r="AA818" s="46"/>
      <c r="AJ818" s="111"/>
      <c r="AK818" s="37"/>
    </row>
    <row r="819" spans="19:37" ht="14.25" customHeight="1">
      <c r="S819" s="46"/>
      <c r="U819" s="46"/>
      <c r="W819" s="46"/>
      <c r="Y819" s="46"/>
      <c r="AA819" s="46"/>
      <c r="AJ819" s="111"/>
      <c r="AK819" s="37"/>
    </row>
    <row r="820" spans="19:37" ht="14.25" customHeight="1">
      <c r="S820" s="46"/>
      <c r="U820" s="46"/>
      <c r="W820" s="46"/>
      <c r="Y820" s="46"/>
      <c r="AA820" s="46"/>
      <c r="AJ820" s="111"/>
      <c r="AK820" s="37"/>
    </row>
    <row r="821" spans="19:37" ht="14.25" customHeight="1">
      <c r="S821" s="46"/>
      <c r="U821" s="46"/>
      <c r="W821" s="46"/>
      <c r="Y821" s="46"/>
      <c r="AA821" s="46"/>
      <c r="AJ821" s="111"/>
      <c r="AK821" s="37"/>
    </row>
    <row r="822" spans="19:37" ht="14.25" customHeight="1">
      <c r="S822" s="46"/>
      <c r="U822" s="46"/>
      <c r="W822" s="46"/>
      <c r="Y822" s="46"/>
      <c r="AA822" s="46"/>
      <c r="AJ822" s="111"/>
      <c r="AK822" s="37"/>
    </row>
    <row r="823" spans="19:37" ht="14.25" customHeight="1">
      <c r="S823" s="46"/>
      <c r="U823" s="46"/>
      <c r="W823" s="46"/>
      <c r="Y823" s="46"/>
      <c r="AA823" s="46"/>
      <c r="AJ823" s="111"/>
      <c r="AK823" s="37"/>
    </row>
    <row r="824" spans="19:37" ht="14.25" customHeight="1">
      <c r="S824" s="46"/>
      <c r="U824" s="46"/>
      <c r="W824" s="46"/>
      <c r="Y824" s="46"/>
      <c r="AA824" s="46"/>
      <c r="AJ824" s="111"/>
      <c r="AK824" s="37"/>
    </row>
    <row r="825" spans="19:37" ht="14.25" customHeight="1">
      <c r="S825" s="46"/>
      <c r="U825" s="46"/>
      <c r="W825" s="46"/>
      <c r="Y825" s="46"/>
      <c r="AA825" s="46"/>
      <c r="AJ825" s="111"/>
      <c r="AK825" s="37"/>
    </row>
    <row r="826" spans="19:37" ht="14.25" customHeight="1">
      <c r="S826" s="46"/>
      <c r="U826" s="46"/>
      <c r="W826" s="46"/>
      <c r="Y826" s="46"/>
      <c r="AA826" s="46"/>
      <c r="AJ826" s="111"/>
      <c r="AK826" s="37"/>
    </row>
    <row r="827" spans="19:37" ht="14.25" customHeight="1">
      <c r="S827" s="46"/>
      <c r="U827" s="46"/>
      <c r="W827" s="46"/>
      <c r="Y827" s="46"/>
      <c r="AA827" s="46"/>
      <c r="AJ827" s="111"/>
      <c r="AK827" s="37"/>
    </row>
    <row r="828" spans="19:37" ht="14.25" customHeight="1">
      <c r="S828" s="46"/>
      <c r="U828" s="46"/>
      <c r="W828" s="46"/>
      <c r="Y828" s="46"/>
      <c r="AA828" s="46"/>
      <c r="AJ828" s="111"/>
      <c r="AK828" s="37"/>
    </row>
    <row r="829" spans="19:37" ht="14.25" customHeight="1">
      <c r="S829" s="46"/>
      <c r="U829" s="46"/>
      <c r="W829" s="46"/>
      <c r="Y829" s="46"/>
      <c r="AA829" s="46"/>
      <c r="AJ829" s="111"/>
      <c r="AK829" s="37"/>
    </row>
    <row r="830" spans="19:37" ht="14.25" customHeight="1">
      <c r="S830" s="46"/>
      <c r="U830" s="46"/>
      <c r="W830" s="46"/>
      <c r="Y830" s="46"/>
      <c r="AA830" s="46"/>
      <c r="AJ830" s="111"/>
      <c r="AK830" s="37"/>
    </row>
    <row r="831" spans="19:37" ht="14.25" customHeight="1">
      <c r="S831" s="46"/>
      <c r="U831" s="46"/>
      <c r="W831" s="46"/>
      <c r="Y831" s="46"/>
      <c r="AA831" s="46"/>
      <c r="AJ831" s="111"/>
      <c r="AK831" s="37"/>
    </row>
    <row r="832" spans="19:37" ht="14.25" customHeight="1">
      <c r="S832" s="46"/>
      <c r="U832" s="46"/>
      <c r="W832" s="46"/>
      <c r="Y832" s="46"/>
      <c r="AA832" s="46"/>
      <c r="AJ832" s="111"/>
      <c r="AK832" s="37"/>
    </row>
    <row r="833" spans="19:37" ht="14.25" customHeight="1">
      <c r="S833" s="46"/>
      <c r="U833" s="46"/>
      <c r="W833" s="46"/>
      <c r="Y833" s="46"/>
      <c r="AA833" s="46"/>
      <c r="AJ833" s="111"/>
      <c r="AK833" s="37"/>
    </row>
    <row r="834" spans="19:37" ht="14.25" customHeight="1">
      <c r="S834" s="46"/>
      <c r="U834" s="46"/>
      <c r="W834" s="46"/>
      <c r="Y834" s="46"/>
      <c r="AA834" s="46"/>
      <c r="AJ834" s="111"/>
      <c r="AK834" s="37"/>
    </row>
    <row r="835" spans="19:37" ht="14.25" customHeight="1">
      <c r="S835" s="46"/>
      <c r="U835" s="46"/>
      <c r="W835" s="46"/>
      <c r="Y835" s="46"/>
      <c r="AA835" s="46"/>
      <c r="AJ835" s="111"/>
      <c r="AK835" s="37"/>
    </row>
    <row r="836" spans="19:37" ht="14.25" customHeight="1">
      <c r="S836" s="46"/>
      <c r="U836" s="46"/>
      <c r="W836" s="46"/>
      <c r="Y836" s="46"/>
      <c r="AA836" s="46"/>
      <c r="AJ836" s="111"/>
      <c r="AK836" s="37"/>
    </row>
    <row r="837" spans="19:37" ht="14.25" customHeight="1">
      <c r="S837" s="46"/>
      <c r="U837" s="46"/>
      <c r="W837" s="46"/>
      <c r="Y837" s="46"/>
      <c r="AA837" s="46"/>
      <c r="AJ837" s="111"/>
      <c r="AK837" s="37"/>
    </row>
    <row r="838" spans="19:37" ht="14.25" customHeight="1">
      <c r="S838" s="46"/>
      <c r="U838" s="46"/>
      <c r="W838" s="46"/>
      <c r="Y838" s="46"/>
      <c r="AA838" s="46"/>
      <c r="AJ838" s="111"/>
      <c r="AK838" s="37"/>
    </row>
    <row r="839" spans="19:37" ht="14.25" customHeight="1">
      <c r="S839" s="46"/>
      <c r="U839" s="46"/>
      <c r="W839" s="46"/>
      <c r="Y839" s="46"/>
      <c r="AA839" s="46"/>
      <c r="AJ839" s="111"/>
      <c r="AK839" s="37"/>
    </row>
    <row r="840" spans="19:37" ht="14.25" customHeight="1">
      <c r="S840" s="46"/>
      <c r="U840" s="46"/>
      <c r="W840" s="46"/>
      <c r="Y840" s="46"/>
      <c r="AA840" s="46"/>
      <c r="AJ840" s="111"/>
      <c r="AK840" s="37"/>
    </row>
    <row r="841" spans="19:37" ht="14.25" customHeight="1">
      <c r="S841" s="46"/>
      <c r="U841" s="46"/>
      <c r="W841" s="46"/>
      <c r="Y841" s="46"/>
      <c r="AA841" s="46"/>
      <c r="AJ841" s="111"/>
      <c r="AK841" s="37"/>
    </row>
    <row r="842" spans="19:37" ht="14.25" customHeight="1">
      <c r="S842" s="46"/>
      <c r="U842" s="46"/>
      <c r="W842" s="46"/>
      <c r="Y842" s="46"/>
      <c r="AA842" s="46"/>
      <c r="AJ842" s="111"/>
      <c r="AK842" s="37"/>
    </row>
    <row r="843" spans="19:37" ht="14.25" customHeight="1">
      <c r="S843" s="46"/>
      <c r="U843" s="46"/>
      <c r="W843" s="46"/>
      <c r="Y843" s="46"/>
      <c r="AA843" s="46"/>
      <c r="AJ843" s="111"/>
      <c r="AK843" s="37"/>
    </row>
    <row r="844" spans="19:37" ht="14.25" customHeight="1">
      <c r="S844" s="46"/>
      <c r="U844" s="46"/>
      <c r="W844" s="46"/>
      <c r="Y844" s="46"/>
      <c r="AA844" s="46"/>
      <c r="AJ844" s="111"/>
      <c r="AK844" s="37"/>
    </row>
    <row r="845" spans="19:37" ht="14.25" customHeight="1">
      <c r="S845" s="46"/>
      <c r="U845" s="46"/>
      <c r="W845" s="46"/>
      <c r="Y845" s="46"/>
      <c r="AA845" s="46"/>
      <c r="AJ845" s="111"/>
      <c r="AK845" s="37"/>
    </row>
    <row r="846" spans="19:37" ht="14.25" customHeight="1">
      <c r="S846" s="46"/>
      <c r="U846" s="46"/>
      <c r="W846" s="46"/>
      <c r="Y846" s="46"/>
      <c r="AA846" s="46"/>
      <c r="AJ846" s="111"/>
      <c r="AK846" s="37"/>
    </row>
    <row r="847" spans="19:37" ht="14.25" customHeight="1">
      <c r="S847" s="46"/>
      <c r="U847" s="46"/>
      <c r="W847" s="46"/>
      <c r="Y847" s="46"/>
      <c r="AA847" s="46"/>
      <c r="AJ847" s="111"/>
      <c r="AK847" s="37"/>
    </row>
    <row r="848" spans="19:37" ht="14.25" customHeight="1">
      <c r="S848" s="46"/>
      <c r="U848" s="46"/>
      <c r="W848" s="46"/>
      <c r="Y848" s="46"/>
      <c r="AA848" s="46"/>
      <c r="AJ848" s="111"/>
      <c r="AK848" s="37"/>
    </row>
    <row r="849" spans="19:37" ht="14.25" customHeight="1">
      <c r="S849" s="46"/>
      <c r="U849" s="46"/>
      <c r="W849" s="46"/>
      <c r="Y849" s="46"/>
      <c r="AA849" s="46"/>
      <c r="AJ849" s="111"/>
      <c r="AK849" s="37"/>
    </row>
    <row r="850" spans="19:37" ht="14.25" customHeight="1">
      <c r="S850" s="46"/>
      <c r="U850" s="46"/>
      <c r="W850" s="46"/>
      <c r="Y850" s="46"/>
      <c r="AA850" s="46"/>
      <c r="AJ850" s="111"/>
      <c r="AK850" s="37"/>
    </row>
    <row r="851" spans="19:37" ht="14.25" customHeight="1">
      <c r="S851" s="46"/>
      <c r="U851" s="46"/>
      <c r="W851" s="46"/>
      <c r="Y851" s="46"/>
      <c r="AA851" s="46"/>
      <c r="AJ851" s="111"/>
      <c r="AK851" s="37"/>
    </row>
    <row r="852" spans="19:37" ht="14.25" customHeight="1">
      <c r="S852" s="46"/>
      <c r="U852" s="46"/>
      <c r="W852" s="46"/>
      <c r="Y852" s="46"/>
      <c r="AA852" s="46"/>
      <c r="AJ852" s="111"/>
      <c r="AK852" s="37"/>
    </row>
    <row r="853" spans="19:37" ht="14.25" customHeight="1">
      <c r="S853" s="46"/>
      <c r="U853" s="46"/>
      <c r="W853" s="46"/>
      <c r="Y853" s="46"/>
      <c r="AA853" s="46"/>
      <c r="AJ853" s="111"/>
      <c r="AK853" s="37"/>
    </row>
    <row r="854" spans="19:37" ht="14.25" customHeight="1">
      <c r="S854" s="46"/>
      <c r="U854" s="46"/>
      <c r="W854" s="46"/>
      <c r="Y854" s="46"/>
      <c r="AA854" s="46"/>
      <c r="AJ854" s="111"/>
      <c r="AK854" s="37"/>
    </row>
    <row r="855" spans="19:37" ht="14.25" customHeight="1">
      <c r="S855" s="46"/>
      <c r="U855" s="46"/>
      <c r="W855" s="46"/>
      <c r="Y855" s="46"/>
      <c r="AA855" s="46"/>
      <c r="AJ855" s="111"/>
      <c r="AK855" s="37"/>
    </row>
    <row r="856" spans="19:37" ht="14.25" customHeight="1">
      <c r="S856" s="46"/>
      <c r="U856" s="46"/>
      <c r="W856" s="46"/>
      <c r="Y856" s="46"/>
      <c r="AA856" s="46"/>
      <c r="AJ856" s="111"/>
      <c r="AK856" s="37"/>
    </row>
    <row r="857" spans="19:37" ht="14.25" customHeight="1">
      <c r="S857" s="46"/>
      <c r="U857" s="46"/>
      <c r="W857" s="46"/>
      <c r="Y857" s="46"/>
      <c r="AA857" s="46"/>
      <c r="AJ857" s="111"/>
      <c r="AK857" s="37"/>
    </row>
    <row r="858" spans="19:37" ht="14.25" customHeight="1">
      <c r="S858" s="46"/>
      <c r="U858" s="46"/>
      <c r="W858" s="46"/>
      <c r="Y858" s="46"/>
      <c r="AA858" s="46"/>
      <c r="AJ858" s="111"/>
      <c r="AK858" s="37"/>
    </row>
    <row r="859" spans="19:37" ht="14.25" customHeight="1">
      <c r="S859" s="46"/>
      <c r="U859" s="46"/>
      <c r="W859" s="46"/>
      <c r="Y859" s="46"/>
      <c r="AA859" s="46"/>
      <c r="AJ859" s="111"/>
      <c r="AK859" s="37"/>
    </row>
    <row r="860" spans="19:37" ht="14.25" customHeight="1">
      <c r="S860" s="46"/>
      <c r="U860" s="46"/>
      <c r="W860" s="46"/>
      <c r="Y860" s="46"/>
      <c r="AA860" s="46"/>
      <c r="AJ860" s="111"/>
      <c r="AK860" s="37"/>
    </row>
    <row r="861" spans="19:37" ht="14.25" customHeight="1">
      <c r="S861" s="46"/>
      <c r="U861" s="46"/>
      <c r="W861" s="46"/>
      <c r="Y861" s="46"/>
      <c r="AA861" s="46"/>
      <c r="AJ861" s="111"/>
      <c r="AK861" s="37"/>
    </row>
    <row r="862" spans="19:37" ht="14.25" customHeight="1">
      <c r="S862" s="46"/>
      <c r="U862" s="46"/>
      <c r="W862" s="46"/>
      <c r="Y862" s="46"/>
      <c r="AA862" s="46"/>
      <c r="AJ862" s="111"/>
      <c r="AK862" s="37"/>
    </row>
    <row r="863" spans="19:37" ht="14.25" customHeight="1">
      <c r="S863" s="46"/>
      <c r="U863" s="46"/>
      <c r="W863" s="46"/>
      <c r="Y863" s="46"/>
      <c r="AA863" s="46"/>
      <c r="AJ863" s="111"/>
      <c r="AK863" s="37"/>
    </row>
    <row r="864" spans="19:37" ht="14.25" customHeight="1">
      <c r="S864" s="46"/>
      <c r="U864" s="46"/>
      <c r="W864" s="46"/>
      <c r="Y864" s="46"/>
      <c r="AA864" s="46"/>
      <c r="AJ864" s="111"/>
      <c r="AK864" s="37"/>
    </row>
    <row r="865" spans="19:37" ht="14.25" customHeight="1">
      <c r="S865" s="46"/>
      <c r="U865" s="46"/>
      <c r="W865" s="46"/>
      <c r="Y865" s="46"/>
      <c r="AA865" s="46"/>
      <c r="AJ865" s="111"/>
      <c r="AK865" s="37"/>
    </row>
    <row r="866" spans="19:37" ht="14.25" customHeight="1">
      <c r="S866" s="46"/>
      <c r="U866" s="46"/>
      <c r="W866" s="46"/>
      <c r="Y866" s="46"/>
      <c r="AA866" s="46"/>
      <c r="AJ866" s="111"/>
      <c r="AK866" s="37"/>
    </row>
    <row r="867" spans="19:37" ht="14.25" customHeight="1">
      <c r="S867" s="46"/>
      <c r="U867" s="46"/>
      <c r="W867" s="46"/>
      <c r="Y867" s="46"/>
      <c r="AA867" s="46"/>
      <c r="AJ867" s="111"/>
      <c r="AK867" s="37"/>
    </row>
    <row r="868" spans="19:37" ht="14.25" customHeight="1">
      <c r="S868" s="46"/>
      <c r="U868" s="46"/>
      <c r="W868" s="46"/>
      <c r="Y868" s="46"/>
      <c r="AA868" s="46"/>
      <c r="AJ868" s="111"/>
      <c r="AK868" s="37"/>
    </row>
    <row r="869" spans="19:37" ht="14.25" customHeight="1">
      <c r="S869" s="46"/>
      <c r="U869" s="46"/>
      <c r="W869" s="46"/>
      <c r="Y869" s="46"/>
      <c r="AA869" s="46"/>
      <c r="AJ869" s="111"/>
      <c r="AK869" s="37"/>
    </row>
    <row r="870" spans="19:37" ht="14.25" customHeight="1">
      <c r="S870" s="46"/>
      <c r="U870" s="46"/>
      <c r="W870" s="46"/>
      <c r="Y870" s="46"/>
      <c r="AA870" s="46"/>
      <c r="AJ870" s="111"/>
      <c r="AK870" s="37"/>
    </row>
    <row r="871" spans="19:37" ht="14.25" customHeight="1">
      <c r="S871" s="46"/>
      <c r="U871" s="46"/>
      <c r="W871" s="46"/>
      <c r="Y871" s="46"/>
      <c r="AA871" s="46"/>
      <c r="AJ871" s="111"/>
      <c r="AK871" s="37"/>
    </row>
    <row r="872" spans="19:37" ht="14.25" customHeight="1">
      <c r="S872" s="46"/>
      <c r="U872" s="46"/>
      <c r="W872" s="46"/>
      <c r="Y872" s="46"/>
      <c r="AA872" s="46"/>
      <c r="AJ872" s="111"/>
      <c r="AK872" s="37"/>
    </row>
    <row r="873" spans="19:37" ht="14.25" customHeight="1">
      <c r="S873" s="46"/>
      <c r="U873" s="46"/>
      <c r="W873" s="46"/>
      <c r="Y873" s="46"/>
      <c r="AA873" s="46"/>
      <c r="AJ873" s="111"/>
      <c r="AK873" s="37"/>
    </row>
    <row r="874" spans="19:37" ht="14.25" customHeight="1">
      <c r="S874" s="46"/>
      <c r="U874" s="46"/>
      <c r="W874" s="46"/>
      <c r="Y874" s="46"/>
      <c r="AA874" s="46"/>
      <c r="AJ874" s="111"/>
      <c r="AK874" s="37"/>
    </row>
    <row r="875" spans="19:37" ht="14.25" customHeight="1">
      <c r="S875" s="46"/>
      <c r="U875" s="46"/>
      <c r="W875" s="46"/>
      <c r="Y875" s="46"/>
      <c r="AA875" s="46"/>
      <c r="AJ875" s="111"/>
      <c r="AK875" s="37"/>
    </row>
    <row r="876" spans="19:37" ht="14.25" customHeight="1">
      <c r="S876" s="46"/>
      <c r="U876" s="46"/>
      <c r="W876" s="46"/>
      <c r="Y876" s="46"/>
      <c r="AA876" s="46"/>
      <c r="AJ876" s="111"/>
      <c r="AK876" s="37"/>
    </row>
    <row r="877" spans="19:37" ht="14.25" customHeight="1">
      <c r="S877" s="46"/>
      <c r="U877" s="46"/>
      <c r="W877" s="46"/>
      <c r="Y877" s="46"/>
      <c r="AA877" s="46"/>
      <c r="AJ877" s="111"/>
      <c r="AK877" s="37"/>
    </row>
    <row r="878" spans="19:37" ht="14.25" customHeight="1">
      <c r="S878" s="46"/>
      <c r="U878" s="46"/>
      <c r="W878" s="46"/>
      <c r="Y878" s="46"/>
      <c r="AA878" s="46"/>
      <c r="AJ878" s="111"/>
      <c r="AK878" s="37"/>
    </row>
    <row r="879" spans="19:37" ht="14.25" customHeight="1">
      <c r="S879" s="46"/>
      <c r="U879" s="46"/>
      <c r="W879" s="46"/>
      <c r="Y879" s="46"/>
      <c r="AA879" s="46"/>
      <c r="AJ879" s="111"/>
      <c r="AK879" s="37"/>
    </row>
    <row r="880" spans="19:37" ht="14.25" customHeight="1">
      <c r="S880" s="46"/>
      <c r="U880" s="46"/>
      <c r="W880" s="46"/>
      <c r="Y880" s="46"/>
      <c r="AA880" s="46"/>
      <c r="AJ880" s="111"/>
      <c r="AK880" s="37"/>
    </row>
    <row r="881" spans="19:37" ht="14.25" customHeight="1">
      <c r="S881" s="46"/>
      <c r="U881" s="46"/>
      <c r="W881" s="46"/>
      <c r="Y881" s="46"/>
      <c r="AA881" s="46"/>
      <c r="AJ881" s="111"/>
      <c r="AK881" s="37"/>
    </row>
    <row r="882" spans="19:37" ht="14.25" customHeight="1">
      <c r="S882" s="46"/>
      <c r="U882" s="46"/>
      <c r="W882" s="46"/>
      <c r="Y882" s="46"/>
      <c r="AA882" s="46"/>
      <c r="AJ882" s="111"/>
      <c r="AK882" s="37"/>
    </row>
    <row r="883" spans="19:37" ht="14.25" customHeight="1">
      <c r="S883" s="46"/>
      <c r="U883" s="46"/>
      <c r="W883" s="46"/>
      <c r="Y883" s="46"/>
      <c r="AA883" s="46"/>
      <c r="AJ883" s="111"/>
      <c r="AK883" s="37"/>
    </row>
    <row r="884" spans="19:37" ht="14.25" customHeight="1">
      <c r="S884" s="46"/>
      <c r="U884" s="46"/>
      <c r="W884" s="46"/>
      <c r="Y884" s="46"/>
      <c r="AA884" s="46"/>
      <c r="AJ884" s="111"/>
      <c r="AK884" s="37"/>
    </row>
    <row r="885" spans="19:37" ht="14.25" customHeight="1">
      <c r="S885" s="46"/>
      <c r="U885" s="46"/>
      <c r="W885" s="46"/>
      <c r="Y885" s="46"/>
      <c r="AA885" s="46"/>
      <c r="AJ885" s="111"/>
      <c r="AK885" s="37"/>
    </row>
    <row r="886" spans="19:37" ht="14.25" customHeight="1">
      <c r="S886" s="46"/>
      <c r="U886" s="46"/>
      <c r="W886" s="46"/>
      <c r="Y886" s="46"/>
      <c r="AA886" s="46"/>
      <c r="AJ886" s="111"/>
      <c r="AK886" s="37"/>
    </row>
    <row r="887" spans="19:37" ht="14.25" customHeight="1">
      <c r="S887" s="46"/>
      <c r="U887" s="46"/>
      <c r="W887" s="46"/>
      <c r="Y887" s="46"/>
      <c r="AA887" s="46"/>
      <c r="AJ887" s="111"/>
      <c r="AK887" s="37"/>
    </row>
    <row r="888" spans="19:37" ht="14.25" customHeight="1">
      <c r="S888" s="46"/>
      <c r="U888" s="46"/>
      <c r="W888" s="46"/>
      <c r="Y888" s="46"/>
      <c r="AA888" s="46"/>
      <c r="AJ888" s="111"/>
      <c r="AK888" s="37"/>
    </row>
    <row r="889" spans="19:37" ht="14.25" customHeight="1">
      <c r="S889" s="46"/>
      <c r="U889" s="46"/>
      <c r="W889" s="46"/>
      <c r="Y889" s="46"/>
      <c r="AA889" s="46"/>
      <c r="AJ889" s="111"/>
      <c r="AK889" s="37"/>
    </row>
    <row r="890" spans="19:37" ht="14.25" customHeight="1">
      <c r="S890" s="46"/>
      <c r="U890" s="46"/>
      <c r="W890" s="46"/>
      <c r="Y890" s="46"/>
      <c r="AA890" s="46"/>
      <c r="AJ890" s="111"/>
      <c r="AK890" s="37"/>
    </row>
    <row r="891" spans="19:37" ht="14.25" customHeight="1">
      <c r="S891" s="46"/>
      <c r="U891" s="46"/>
      <c r="W891" s="46"/>
      <c r="Y891" s="46"/>
      <c r="AA891" s="46"/>
      <c r="AJ891" s="111"/>
      <c r="AK891" s="37"/>
    </row>
    <row r="892" spans="19:37" ht="14.25" customHeight="1">
      <c r="S892" s="46"/>
      <c r="U892" s="46"/>
      <c r="W892" s="46"/>
      <c r="Y892" s="46"/>
      <c r="AA892" s="46"/>
      <c r="AJ892" s="111"/>
      <c r="AK892" s="37"/>
    </row>
    <row r="893" spans="19:37" ht="14.25" customHeight="1">
      <c r="S893" s="46"/>
      <c r="U893" s="46"/>
      <c r="W893" s="46"/>
      <c r="Y893" s="46"/>
      <c r="AA893" s="46"/>
      <c r="AJ893" s="111"/>
      <c r="AK893" s="37"/>
    </row>
    <row r="894" spans="19:37" ht="14.25" customHeight="1">
      <c r="S894" s="46"/>
      <c r="U894" s="46"/>
      <c r="W894" s="46"/>
      <c r="Y894" s="46"/>
      <c r="AA894" s="46"/>
      <c r="AJ894" s="111"/>
      <c r="AK894" s="37"/>
    </row>
    <row r="895" spans="19:37" ht="14.25" customHeight="1">
      <c r="S895" s="46"/>
      <c r="U895" s="46"/>
      <c r="W895" s="46"/>
      <c r="Y895" s="46"/>
      <c r="AA895" s="46"/>
      <c r="AJ895" s="111"/>
      <c r="AK895" s="37"/>
    </row>
    <row r="896" spans="19:37" ht="14.25" customHeight="1">
      <c r="S896" s="46"/>
      <c r="U896" s="46"/>
      <c r="W896" s="46"/>
      <c r="Y896" s="46"/>
      <c r="AA896" s="46"/>
      <c r="AJ896" s="111"/>
      <c r="AK896" s="37"/>
    </row>
    <row r="897" spans="19:37" ht="14.25" customHeight="1">
      <c r="S897" s="46"/>
      <c r="U897" s="46"/>
      <c r="W897" s="46"/>
      <c r="Y897" s="46"/>
      <c r="AA897" s="46"/>
      <c r="AJ897" s="111"/>
      <c r="AK897" s="37"/>
    </row>
    <row r="898" spans="19:37" ht="14.25" customHeight="1">
      <c r="S898" s="46"/>
      <c r="U898" s="46"/>
      <c r="W898" s="46"/>
      <c r="Y898" s="46"/>
      <c r="AA898" s="46"/>
      <c r="AJ898" s="111"/>
      <c r="AK898" s="37"/>
    </row>
    <row r="899" spans="19:37" ht="14.25" customHeight="1">
      <c r="S899" s="46"/>
      <c r="U899" s="46"/>
      <c r="W899" s="46"/>
      <c r="Y899" s="46"/>
      <c r="AA899" s="46"/>
      <c r="AJ899" s="111"/>
      <c r="AK899" s="37"/>
    </row>
    <row r="900" spans="19:37" ht="14.25" customHeight="1">
      <c r="S900" s="46"/>
      <c r="U900" s="46"/>
      <c r="W900" s="46"/>
      <c r="Y900" s="46"/>
      <c r="AA900" s="46"/>
      <c r="AJ900" s="111"/>
      <c r="AK900" s="37"/>
    </row>
    <row r="901" spans="19:37" ht="14.25" customHeight="1">
      <c r="S901" s="46"/>
      <c r="U901" s="46"/>
      <c r="W901" s="46"/>
      <c r="Y901" s="46"/>
      <c r="AA901" s="46"/>
      <c r="AJ901" s="111"/>
      <c r="AK901" s="37"/>
    </row>
    <row r="902" spans="19:37" ht="14.25" customHeight="1">
      <c r="S902" s="46"/>
      <c r="U902" s="46"/>
      <c r="W902" s="46"/>
      <c r="Y902" s="46"/>
      <c r="AA902" s="46"/>
      <c r="AJ902" s="111"/>
      <c r="AK902" s="37"/>
    </row>
    <row r="903" spans="19:37" ht="14.25" customHeight="1">
      <c r="S903" s="46"/>
      <c r="U903" s="46"/>
      <c r="W903" s="46"/>
      <c r="Y903" s="46"/>
      <c r="AA903" s="46"/>
      <c r="AJ903" s="111"/>
      <c r="AK903" s="37"/>
    </row>
    <row r="904" spans="19:37" ht="14.25" customHeight="1">
      <c r="S904" s="46"/>
      <c r="U904" s="46"/>
      <c r="W904" s="46"/>
      <c r="Y904" s="46"/>
      <c r="AA904" s="46"/>
      <c r="AJ904" s="111"/>
      <c r="AK904" s="37"/>
    </row>
    <row r="905" spans="19:37" ht="14.25" customHeight="1">
      <c r="S905" s="46"/>
      <c r="U905" s="46"/>
      <c r="W905" s="46"/>
      <c r="Y905" s="46"/>
      <c r="AA905" s="46"/>
      <c r="AJ905" s="111"/>
      <c r="AK905" s="37"/>
    </row>
    <row r="906" spans="19:37" ht="14.25" customHeight="1">
      <c r="S906" s="46"/>
      <c r="U906" s="46"/>
      <c r="W906" s="46"/>
      <c r="Y906" s="46"/>
      <c r="AA906" s="46"/>
      <c r="AJ906" s="111"/>
      <c r="AK906" s="37"/>
    </row>
    <row r="907" spans="19:37" ht="14.25" customHeight="1">
      <c r="S907" s="46"/>
      <c r="U907" s="46"/>
      <c r="W907" s="46"/>
      <c r="Y907" s="46"/>
      <c r="AA907" s="46"/>
      <c r="AJ907" s="111"/>
      <c r="AK907" s="37"/>
    </row>
    <row r="908" spans="19:37" ht="14.25" customHeight="1">
      <c r="S908" s="46"/>
      <c r="U908" s="46"/>
      <c r="W908" s="46"/>
      <c r="Y908" s="46"/>
      <c r="AA908" s="46"/>
      <c r="AJ908" s="111"/>
      <c r="AK908" s="37"/>
    </row>
    <row r="909" spans="19:37" ht="14.25" customHeight="1">
      <c r="S909" s="46"/>
      <c r="U909" s="46"/>
      <c r="W909" s="46"/>
      <c r="Y909" s="46"/>
      <c r="AA909" s="46"/>
      <c r="AJ909" s="111"/>
      <c r="AK909" s="37"/>
    </row>
    <row r="910" spans="19:37" ht="14.25" customHeight="1">
      <c r="S910" s="46"/>
      <c r="U910" s="46"/>
      <c r="W910" s="46"/>
      <c r="Y910" s="46"/>
      <c r="AA910" s="46"/>
      <c r="AJ910" s="111"/>
      <c r="AK910" s="37"/>
    </row>
    <row r="911" spans="19:37" ht="14.25" customHeight="1">
      <c r="S911" s="46"/>
      <c r="U911" s="46"/>
      <c r="W911" s="46"/>
      <c r="Y911" s="46"/>
      <c r="AA911" s="46"/>
      <c r="AJ911" s="111"/>
      <c r="AK911" s="37"/>
    </row>
    <row r="912" spans="19:37" ht="14.25" customHeight="1">
      <c r="S912" s="46"/>
      <c r="U912" s="46"/>
      <c r="W912" s="46"/>
      <c r="Y912" s="46"/>
      <c r="AA912" s="46"/>
      <c r="AJ912" s="111"/>
      <c r="AK912" s="37"/>
    </row>
    <row r="913" spans="19:37" ht="14.25" customHeight="1">
      <c r="S913" s="46"/>
      <c r="U913" s="46"/>
      <c r="W913" s="46"/>
      <c r="Y913" s="46"/>
      <c r="AA913" s="46"/>
      <c r="AJ913" s="111"/>
      <c r="AK913" s="37"/>
    </row>
    <row r="914" spans="19:37" ht="14.25" customHeight="1">
      <c r="S914" s="46"/>
      <c r="U914" s="46"/>
      <c r="W914" s="46"/>
      <c r="Y914" s="46"/>
      <c r="AA914" s="46"/>
      <c r="AJ914" s="111"/>
      <c r="AK914" s="37"/>
    </row>
    <row r="915" spans="19:37" ht="14.25" customHeight="1">
      <c r="S915" s="46"/>
      <c r="U915" s="46"/>
      <c r="W915" s="46"/>
      <c r="Y915" s="46"/>
      <c r="AA915" s="46"/>
      <c r="AJ915" s="111"/>
      <c r="AK915" s="37"/>
    </row>
    <row r="916" spans="19:37" ht="14.25" customHeight="1">
      <c r="S916" s="46"/>
      <c r="U916" s="46"/>
      <c r="W916" s="46"/>
      <c r="Y916" s="46"/>
      <c r="AA916" s="46"/>
      <c r="AJ916" s="111"/>
      <c r="AK916" s="37"/>
    </row>
    <row r="917" spans="19:37" ht="14.25" customHeight="1">
      <c r="S917" s="46"/>
      <c r="U917" s="46"/>
      <c r="W917" s="46"/>
      <c r="Y917" s="46"/>
      <c r="AA917" s="46"/>
      <c r="AJ917" s="111"/>
      <c r="AK917" s="37"/>
    </row>
    <row r="918" spans="19:37" ht="14.25" customHeight="1">
      <c r="S918" s="46"/>
      <c r="U918" s="46"/>
      <c r="W918" s="46"/>
      <c r="Y918" s="46"/>
      <c r="AA918" s="46"/>
      <c r="AJ918" s="111"/>
      <c r="AK918" s="37"/>
    </row>
    <row r="919" spans="19:37" ht="14.25" customHeight="1">
      <c r="S919" s="46"/>
      <c r="U919" s="46"/>
      <c r="W919" s="46"/>
      <c r="Y919" s="46"/>
      <c r="AA919" s="46"/>
      <c r="AJ919" s="111"/>
      <c r="AK919" s="37"/>
    </row>
    <row r="920" spans="19:37" ht="14.25" customHeight="1">
      <c r="S920" s="46"/>
      <c r="U920" s="46"/>
      <c r="W920" s="46"/>
      <c r="Y920" s="46"/>
      <c r="AA920" s="46"/>
      <c r="AJ920" s="111"/>
      <c r="AK920" s="37"/>
    </row>
    <row r="921" spans="19:37" ht="14.25" customHeight="1">
      <c r="S921" s="46"/>
      <c r="U921" s="46"/>
      <c r="W921" s="46"/>
      <c r="Y921" s="46"/>
      <c r="AA921" s="46"/>
      <c r="AJ921" s="111"/>
      <c r="AK921" s="37"/>
    </row>
    <row r="922" spans="19:37" ht="14.25" customHeight="1">
      <c r="S922" s="46"/>
      <c r="U922" s="46"/>
      <c r="W922" s="46"/>
      <c r="Y922" s="46"/>
      <c r="AA922" s="46"/>
      <c r="AJ922" s="111"/>
      <c r="AK922" s="37"/>
    </row>
    <row r="923" spans="19:37" ht="14.25" customHeight="1">
      <c r="S923" s="46"/>
      <c r="U923" s="46"/>
      <c r="W923" s="46"/>
      <c r="Y923" s="46"/>
      <c r="AA923" s="46"/>
      <c r="AJ923" s="111"/>
      <c r="AK923" s="37"/>
    </row>
    <row r="924" spans="19:37" ht="14.25" customHeight="1">
      <c r="S924" s="46"/>
      <c r="U924" s="46"/>
      <c r="W924" s="46"/>
      <c r="Y924" s="46"/>
      <c r="AA924" s="46"/>
      <c r="AJ924" s="111"/>
      <c r="AK924" s="37"/>
    </row>
    <row r="925" spans="19:37" ht="14.25" customHeight="1">
      <c r="S925" s="46"/>
      <c r="U925" s="46"/>
      <c r="W925" s="46"/>
      <c r="Y925" s="46"/>
      <c r="AA925" s="46"/>
      <c r="AJ925" s="111"/>
      <c r="AK925" s="37"/>
    </row>
    <row r="926" spans="19:37" ht="14.25" customHeight="1">
      <c r="S926" s="46"/>
      <c r="U926" s="46"/>
      <c r="W926" s="46"/>
      <c r="Y926" s="46"/>
      <c r="AA926" s="46"/>
      <c r="AJ926" s="111"/>
      <c r="AK926" s="37"/>
    </row>
    <row r="927" spans="19:37" ht="14.25" customHeight="1">
      <c r="S927" s="46"/>
      <c r="U927" s="46"/>
      <c r="W927" s="46"/>
      <c r="Y927" s="46"/>
      <c r="AA927" s="46"/>
      <c r="AJ927" s="111"/>
      <c r="AK927" s="37"/>
    </row>
    <row r="928" spans="19:37" ht="14.25" customHeight="1">
      <c r="S928" s="46"/>
      <c r="U928" s="46"/>
      <c r="W928" s="46"/>
      <c r="Y928" s="46"/>
      <c r="AA928" s="46"/>
      <c r="AJ928" s="111"/>
      <c r="AK928" s="37"/>
    </row>
    <row r="929" spans="19:37" ht="14.25" customHeight="1">
      <c r="S929" s="46"/>
      <c r="U929" s="46"/>
      <c r="W929" s="46"/>
      <c r="Y929" s="46"/>
      <c r="AA929" s="46"/>
      <c r="AJ929" s="111"/>
      <c r="AK929" s="37"/>
    </row>
    <row r="930" spans="19:37" ht="14.25" customHeight="1">
      <c r="S930" s="46"/>
      <c r="U930" s="46"/>
      <c r="W930" s="46"/>
      <c r="Y930" s="46"/>
      <c r="AA930" s="46"/>
      <c r="AJ930" s="111"/>
      <c r="AK930" s="37"/>
    </row>
    <row r="931" spans="19:37" ht="14.25" customHeight="1">
      <c r="S931" s="46"/>
      <c r="U931" s="46"/>
      <c r="W931" s="46"/>
      <c r="Y931" s="46"/>
      <c r="AA931" s="46"/>
      <c r="AJ931" s="111"/>
      <c r="AK931" s="37"/>
    </row>
    <row r="932" spans="19:37" ht="14.25" customHeight="1">
      <c r="S932" s="46"/>
      <c r="U932" s="46"/>
      <c r="W932" s="46"/>
      <c r="Y932" s="46"/>
      <c r="AA932" s="46"/>
      <c r="AJ932" s="111"/>
      <c r="AK932" s="37"/>
    </row>
    <row r="933" spans="19:37" ht="14.25" customHeight="1">
      <c r="S933" s="46"/>
      <c r="U933" s="46"/>
      <c r="W933" s="46"/>
      <c r="Y933" s="46"/>
      <c r="AA933" s="46"/>
      <c r="AJ933" s="111"/>
      <c r="AK933" s="37"/>
    </row>
    <row r="934" spans="19:37" ht="14.25" customHeight="1">
      <c r="S934" s="46"/>
      <c r="U934" s="46"/>
      <c r="W934" s="46"/>
      <c r="Y934" s="46"/>
      <c r="AA934" s="46"/>
      <c r="AJ934" s="111"/>
      <c r="AK934" s="37"/>
    </row>
    <row r="935" spans="19:37" ht="14.25" customHeight="1">
      <c r="S935" s="46"/>
      <c r="U935" s="46"/>
      <c r="W935" s="46"/>
      <c r="Y935" s="46"/>
      <c r="AA935" s="46"/>
      <c r="AJ935" s="111"/>
      <c r="AK935" s="37"/>
    </row>
    <row r="936" spans="19:37" ht="14.25" customHeight="1">
      <c r="S936" s="46"/>
      <c r="U936" s="46"/>
      <c r="W936" s="46"/>
      <c r="Y936" s="46"/>
      <c r="AA936" s="46"/>
      <c r="AJ936" s="111"/>
      <c r="AK936" s="37"/>
    </row>
    <row r="937" spans="19:37" ht="14.25" customHeight="1">
      <c r="S937" s="46"/>
      <c r="U937" s="46"/>
      <c r="W937" s="46"/>
      <c r="Y937" s="46"/>
      <c r="AA937" s="46"/>
      <c r="AJ937" s="111"/>
      <c r="AK937" s="37"/>
    </row>
    <row r="938" spans="19:37" ht="14.25" customHeight="1">
      <c r="S938" s="46"/>
      <c r="U938" s="46"/>
      <c r="W938" s="46"/>
      <c r="Y938" s="46"/>
      <c r="AA938" s="46"/>
      <c r="AJ938" s="111"/>
      <c r="AK938" s="37"/>
    </row>
    <row r="939" spans="19:37" ht="14.25" customHeight="1">
      <c r="S939" s="46"/>
      <c r="U939" s="46"/>
      <c r="W939" s="46"/>
      <c r="Y939" s="46"/>
      <c r="AA939" s="46"/>
      <c r="AJ939" s="111"/>
      <c r="AK939" s="37"/>
    </row>
    <row r="940" spans="19:37" ht="14.25" customHeight="1">
      <c r="S940" s="46"/>
      <c r="U940" s="46"/>
      <c r="W940" s="46"/>
      <c r="Y940" s="46"/>
      <c r="AA940" s="46"/>
      <c r="AJ940" s="111"/>
      <c r="AK940" s="37"/>
    </row>
    <row r="941" spans="19:37" ht="14.25" customHeight="1">
      <c r="S941" s="46"/>
      <c r="U941" s="46"/>
      <c r="W941" s="46"/>
      <c r="Y941" s="46"/>
      <c r="AA941" s="46"/>
      <c r="AJ941" s="111"/>
      <c r="AK941" s="37"/>
    </row>
    <row r="942" spans="19:37" ht="14.25" customHeight="1">
      <c r="S942" s="46"/>
      <c r="U942" s="46"/>
      <c r="W942" s="46"/>
      <c r="Y942" s="46"/>
      <c r="AA942" s="46"/>
      <c r="AJ942" s="111"/>
      <c r="AK942" s="37"/>
    </row>
    <row r="943" spans="19:37" ht="14.25" customHeight="1">
      <c r="S943" s="46"/>
      <c r="U943" s="46"/>
      <c r="W943" s="46"/>
      <c r="Y943" s="46"/>
      <c r="AA943" s="46"/>
      <c r="AJ943" s="111"/>
      <c r="AK943" s="37"/>
    </row>
    <row r="944" spans="19:37" ht="14.25" customHeight="1">
      <c r="S944" s="46"/>
      <c r="U944" s="46"/>
      <c r="W944" s="46"/>
      <c r="Y944" s="46"/>
      <c r="AA944" s="46"/>
      <c r="AJ944" s="111"/>
      <c r="AK944" s="37"/>
    </row>
    <row r="945" spans="19:37" ht="14.25" customHeight="1">
      <c r="S945" s="46"/>
      <c r="U945" s="46"/>
      <c r="W945" s="46"/>
      <c r="Y945" s="46"/>
      <c r="AA945" s="46"/>
      <c r="AJ945" s="111"/>
      <c r="AK945" s="37"/>
    </row>
    <row r="946" spans="19:37" ht="14.25" customHeight="1">
      <c r="S946" s="46"/>
      <c r="U946" s="46"/>
      <c r="W946" s="46"/>
      <c r="Y946" s="46"/>
      <c r="AA946" s="46"/>
      <c r="AJ946" s="111"/>
      <c r="AK946" s="37"/>
    </row>
    <row r="947" spans="19:37" ht="14.25" customHeight="1">
      <c r="S947" s="46"/>
      <c r="U947" s="46"/>
      <c r="W947" s="46"/>
      <c r="Y947" s="46"/>
      <c r="AA947" s="46"/>
      <c r="AJ947" s="111"/>
      <c r="AK947" s="37"/>
    </row>
    <row r="948" spans="19:37" ht="14.25" customHeight="1">
      <c r="S948" s="46"/>
      <c r="U948" s="46"/>
      <c r="W948" s="46"/>
      <c r="Y948" s="46"/>
      <c r="AA948" s="46"/>
      <c r="AJ948" s="111"/>
      <c r="AK948" s="37"/>
    </row>
    <row r="949" spans="19:37" ht="14.25" customHeight="1">
      <c r="S949" s="46"/>
      <c r="U949" s="46"/>
      <c r="W949" s="46"/>
      <c r="Y949" s="46"/>
      <c r="AA949" s="46"/>
      <c r="AJ949" s="111"/>
      <c r="AK949" s="37"/>
    </row>
    <row r="950" spans="19:37" ht="14.25" customHeight="1">
      <c r="S950" s="46"/>
      <c r="U950" s="46"/>
      <c r="W950" s="46"/>
      <c r="Y950" s="46"/>
      <c r="AA950" s="46"/>
      <c r="AJ950" s="111"/>
      <c r="AK950" s="37"/>
    </row>
    <row r="951" spans="19:37" ht="14.25" customHeight="1">
      <c r="S951" s="46"/>
      <c r="U951" s="46"/>
      <c r="W951" s="46"/>
      <c r="Y951" s="46"/>
      <c r="AA951" s="46"/>
      <c r="AJ951" s="111"/>
      <c r="AK951" s="37"/>
    </row>
    <row r="952" spans="19:37" ht="14.25" customHeight="1">
      <c r="S952" s="46"/>
      <c r="U952" s="46"/>
      <c r="W952" s="46"/>
      <c r="Y952" s="46"/>
      <c r="AA952" s="46"/>
      <c r="AJ952" s="111"/>
      <c r="AK952" s="37"/>
    </row>
    <row r="953" spans="19:37" ht="14.25" customHeight="1">
      <c r="S953" s="46"/>
      <c r="U953" s="46"/>
      <c r="W953" s="46"/>
      <c r="Y953" s="46"/>
      <c r="AA953" s="46"/>
      <c r="AJ953" s="111"/>
      <c r="AK953" s="37"/>
    </row>
    <row r="954" spans="19:37" ht="14.25" customHeight="1">
      <c r="S954" s="46"/>
      <c r="U954" s="46"/>
      <c r="W954" s="46"/>
      <c r="Y954" s="46"/>
      <c r="AA954" s="46"/>
      <c r="AJ954" s="111"/>
      <c r="AK954" s="37"/>
    </row>
    <row r="955" spans="19:37" ht="14.25" customHeight="1">
      <c r="S955" s="46"/>
      <c r="U955" s="46"/>
      <c r="W955" s="46"/>
      <c r="Y955" s="46"/>
      <c r="AA955" s="46"/>
      <c r="AJ955" s="111"/>
      <c r="AK955" s="37"/>
    </row>
    <row r="956" spans="19:37" ht="14.25" customHeight="1">
      <c r="S956" s="46"/>
      <c r="U956" s="46"/>
      <c r="W956" s="46"/>
      <c r="Y956" s="46"/>
      <c r="AA956" s="46"/>
      <c r="AJ956" s="111"/>
      <c r="AK956" s="37"/>
    </row>
    <row r="957" spans="19:37" ht="14.25" customHeight="1">
      <c r="S957" s="46"/>
      <c r="U957" s="46"/>
      <c r="W957" s="46"/>
      <c r="Y957" s="46"/>
      <c r="AA957" s="46"/>
      <c r="AJ957" s="111"/>
      <c r="AK957" s="37"/>
    </row>
    <row r="958" spans="19:37" ht="14.25" customHeight="1">
      <c r="S958" s="46"/>
      <c r="U958" s="46"/>
      <c r="W958" s="46"/>
      <c r="Y958" s="46"/>
      <c r="AA958" s="46"/>
      <c r="AJ958" s="111"/>
      <c r="AK958" s="37"/>
    </row>
    <row r="959" spans="19:37" ht="14.25" customHeight="1">
      <c r="S959" s="46"/>
      <c r="U959" s="46"/>
      <c r="W959" s="46"/>
      <c r="Y959" s="46"/>
      <c r="AA959" s="46"/>
      <c r="AJ959" s="111"/>
      <c r="AK959" s="37"/>
    </row>
    <row r="960" spans="19:37" ht="14.25" customHeight="1">
      <c r="S960" s="46"/>
      <c r="U960" s="46"/>
      <c r="W960" s="46"/>
      <c r="Y960" s="46"/>
      <c r="AA960" s="46"/>
      <c r="AJ960" s="111"/>
      <c r="AK960" s="37"/>
    </row>
    <row r="961" spans="19:37" ht="14.25" customHeight="1">
      <c r="S961" s="46"/>
      <c r="U961" s="46"/>
      <c r="W961" s="46"/>
      <c r="Y961" s="46"/>
      <c r="AA961" s="46"/>
      <c r="AJ961" s="111"/>
      <c r="AK961" s="37"/>
    </row>
    <row r="962" spans="19:37" ht="14.25" customHeight="1">
      <c r="S962" s="46"/>
      <c r="U962" s="46"/>
      <c r="W962" s="46"/>
      <c r="Y962" s="46"/>
      <c r="AA962" s="46"/>
      <c r="AJ962" s="111"/>
      <c r="AK962" s="37"/>
    </row>
    <row r="963" spans="19:37" ht="14.25" customHeight="1">
      <c r="S963" s="46"/>
      <c r="U963" s="46"/>
      <c r="W963" s="46"/>
      <c r="Y963" s="46"/>
      <c r="AA963" s="46"/>
      <c r="AJ963" s="111"/>
      <c r="AK963" s="37"/>
    </row>
    <row r="964" spans="19:37" ht="14.25" customHeight="1">
      <c r="S964" s="46"/>
      <c r="U964" s="46"/>
      <c r="W964" s="46"/>
      <c r="Y964" s="46"/>
      <c r="AA964" s="46"/>
      <c r="AJ964" s="111"/>
      <c r="AK964" s="37"/>
    </row>
    <row r="965" spans="19:37" ht="14.25" customHeight="1">
      <c r="S965" s="46"/>
      <c r="U965" s="46"/>
      <c r="W965" s="46"/>
      <c r="Y965" s="46"/>
      <c r="AA965" s="46"/>
      <c r="AJ965" s="111"/>
      <c r="AK965" s="37"/>
    </row>
    <row r="966" spans="19:37" ht="14.25" customHeight="1">
      <c r="S966" s="46"/>
      <c r="U966" s="46"/>
      <c r="W966" s="46"/>
      <c r="Y966" s="46"/>
      <c r="AA966" s="46"/>
      <c r="AJ966" s="111"/>
      <c r="AK966" s="37"/>
    </row>
    <row r="967" spans="19:37" ht="14.25" customHeight="1">
      <c r="S967" s="46"/>
      <c r="U967" s="46"/>
      <c r="W967" s="46"/>
      <c r="Y967" s="46"/>
      <c r="AA967" s="46"/>
      <c r="AJ967" s="111"/>
      <c r="AK967" s="37"/>
    </row>
    <row r="968" spans="19:37" ht="14.25" customHeight="1">
      <c r="S968" s="46"/>
      <c r="U968" s="46"/>
      <c r="W968" s="46"/>
      <c r="Y968" s="46"/>
      <c r="AA968" s="46"/>
      <c r="AJ968" s="111"/>
      <c r="AK968" s="37"/>
    </row>
    <row r="969" spans="19:37" ht="14.25" customHeight="1">
      <c r="S969" s="46"/>
      <c r="U969" s="46"/>
      <c r="W969" s="46"/>
      <c r="Y969" s="46"/>
      <c r="AA969" s="46"/>
      <c r="AJ969" s="111"/>
      <c r="AK969" s="37"/>
    </row>
    <row r="970" spans="19:37" ht="14.25" customHeight="1">
      <c r="S970" s="46"/>
      <c r="U970" s="46"/>
      <c r="W970" s="46"/>
      <c r="Y970" s="46"/>
      <c r="AA970" s="46"/>
      <c r="AJ970" s="111"/>
      <c r="AK970" s="37"/>
    </row>
    <row r="971" spans="19:37" ht="14.25" customHeight="1">
      <c r="S971" s="46"/>
      <c r="U971" s="46"/>
      <c r="W971" s="46"/>
      <c r="Y971" s="46"/>
      <c r="AA971" s="46"/>
      <c r="AJ971" s="111"/>
      <c r="AK971" s="37"/>
    </row>
    <row r="972" spans="19:37" ht="14.25" customHeight="1">
      <c r="S972" s="46"/>
      <c r="U972" s="46"/>
      <c r="W972" s="46"/>
      <c r="Y972" s="46"/>
      <c r="AA972" s="46"/>
      <c r="AJ972" s="111"/>
      <c r="AK972" s="37"/>
    </row>
    <row r="973" spans="19:37" ht="14.25" customHeight="1">
      <c r="S973" s="46"/>
      <c r="U973" s="46"/>
      <c r="W973" s="46"/>
      <c r="Y973" s="46"/>
      <c r="AA973" s="46"/>
      <c r="AJ973" s="111"/>
      <c r="AK973" s="37"/>
    </row>
    <row r="974" spans="19:37" ht="14.25" customHeight="1">
      <c r="S974" s="46"/>
      <c r="U974" s="46"/>
      <c r="W974" s="46"/>
      <c r="Y974" s="46"/>
      <c r="AA974" s="46"/>
      <c r="AJ974" s="111"/>
      <c r="AK974" s="37"/>
    </row>
    <row r="975" spans="19:37" ht="14.25" customHeight="1">
      <c r="S975" s="46"/>
      <c r="U975" s="46"/>
      <c r="W975" s="46"/>
      <c r="Y975" s="46"/>
      <c r="AA975" s="46"/>
      <c r="AJ975" s="111"/>
      <c r="AK975" s="37"/>
    </row>
    <row r="976" spans="19:37" ht="14.25" customHeight="1">
      <c r="S976" s="46"/>
      <c r="U976" s="46"/>
      <c r="W976" s="46"/>
      <c r="Y976" s="46"/>
      <c r="AA976" s="46"/>
      <c r="AJ976" s="111"/>
      <c r="AK976" s="37"/>
    </row>
    <row r="977" spans="19:37" ht="14.25" customHeight="1">
      <c r="S977" s="46"/>
      <c r="U977" s="46"/>
      <c r="W977" s="46"/>
      <c r="Y977" s="46"/>
      <c r="AA977" s="46"/>
      <c r="AJ977" s="111"/>
      <c r="AK977" s="37"/>
    </row>
    <row r="978" spans="19:37" ht="14.25" customHeight="1">
      <c r="S978" s="46"/>
      <c r="U978" s="46"/>
      <c r="W978" s="46"/>
      <c r="Y978" s="46"/>
      <c r="AA978" s="46"/>
      <c r="AJ978" s="111"/>
      <c r="AK978" s="37"/>
    </row>
    <row r="979" spans="19:37" ht="14.25" customHeight="1">
      <c r="S979" s="46"/>
      <c r="U979" s="46"/>
      <c r="W979" s="46"/>
      <c r="Y979" s="46"/>
      <c r="AA979" s="46"/>
      <c r="AJ979" s="111"/>
      <c r="AK979" s="37"/>
    </row>
    <row r="980" spans="19:37" ht="14.25" customHeight="1">
      <c r="S980" s="46"/>
      <c r="U980" s="46"/>
      <c r="W980" s="46"/>
      <c r="Y980" s="46"/>
      <c r="AA980" s="46"/>
      <c r="AJ980" s="111"/>
      <c r="AK980" s="37"/>
    </row>
    <row r="981" spans="19:37" ht="14.25" customHeight="1">
      <c r="S981" s="46"/>
      <c r="U981" s="46"/>
      <c r="W981" s="46"/>
      <c r="Y981" s="46"/>
      <c r="AA981" s="46"/>
      <c r="AJ981" s="111"/>
      <c r="AK981" s="37"/>
    </row>
    <row r="982" spans="19:37" ht="14.25" customHeight="1">
      <c r="S982" s="46"/>
      <c r="U982" s="46"/>
      <c r="W982" s="46"/>
      <c r="Y982" s="46"/>
      <c r="AA982" s="46"/>
      <c r="AJ982" s="111"/>
      <c r="AK982" s="37"/>
    </row>
    <row r="983" spans="19:37" ht="14.25" customHeight="1">
      <c r="S983" s="46"/>
      <c r="U983" s="46"/>
      <c r="W983" s="46"/>
      <c r="Y983" s="46"/>
      <c r="AA983" s="46"/>
      <c r="AJ983" s="111"/>
      <c r="AK983" s="37"/>
    </row>
    <row r="984" spans="19:37" ht="14.25" customHeight="1">
      <c r="S984" s="46"/>
      <c r="U984" s="46"/>
      <c r="W984" s="46"/>
      <c r="Y984" s="46"/>
      <c r="AA984" s="46"/>
      <c r="AJ984" s="111"/>
      <c r="AK984" s="37"/>
    </row>
    <row r="985" spans="19:37" ht="14.25" customHeight="1">
      <c r="S985" s="46"/>
      <c r="U985" s="46"/>
      <c r="W985" s="46"/>
      <c r="Y985" s="46"/>
      <c r="AA985" s="46"/>
      <c r="AJ985" s="111"/>
      <c r="AK985" s="37"/>
    </row>
    <row r="986" spans="19:37" ht="14.25" customHeight="1">
      <c r="S986" s="46"/>
      <c r="U986" s="46"/>
      <c r="W986" s="46"/>
      <c r="Y986" s="46"/>
      <c r="AA986" s="46"/>
      <c r="AJ986" s="111"/>
      <c r="AK986" s="37"/>
    </row>
    <row r="987" spans="19:37" ht="14.25" customHeight="1">
      <c r="S987" s="46"/>
      <c r="U987" s="46"/>
      <c r="W987" s="46"/>
      <c r="Y987" s="46"/>
      <c r="AA987" s="46"/>
      <c r="AJ987" s="111"/>
      <c r="AK987" s="37"/>
    </row>
    <row r="988" spans="19:37" ht="14.25" customHeight="1">
      <c r="S988" s="46"/>
      <c r="U988" s="46"/>
      <c r="W988" s="46"/>
      <c r="Y988" s="46"/>
      <c r="AA988" s="46"/>
      <c r="AJ988" s="111"/>
      <c r="AK988" s="37"/>
    </row>
    <row r="989" spans="19:37" ht="14.25" customHeight="1">
      <c r="S989" s="46"/>
      <c r="U989" s="46"/>
      <c r="W989" s="46"/>
      <c r="Y989" s="46"/>
      <c r="AA989" s="46"/>
      <c r="AJ989" s="111"/>
      <c r="AK989" s="37"/>
    </row>
    <row r="990" spans="19:37" ht="14.25" customHeight="1">
      <c r="S990" s="46"/>
      <c r="U990" s="46"/>
      <c r="W990" s="46"/>
      <c r="Y990" s="46"/>
      <c r="AA990" s="46"/>
      <c r="AJ990" s="111"/>
      <c r="AK990" s="37"/>
    </row>
    <row r="991" spans="19:37" ht="14.25" customHeight="1">
      <c r="S991" s="46"/>
      <c r="U991" s="46"/>
      <c r="W991" s="46"/>
      <c r="Y991" s="46"/>
      <c r="AA991" s="46"/>
      <c r="AJ991" s="111"/>
      <c r="AK991" s="37"/>
    </row>
    <row r="992" spans="19:37" ht="14.25" customHeight="1">
      <c r="S992" s="46"/>
      <c r="U992" s="46"/>
      <c r="W992" s="46"/>
      <c r="Y992" s="46"/>
      <c r="AA992" s="46"/>
      <c r="AJ992" s="111"/>
      <c r="AK992" s="37"/>
    </row>
    <row r="993" spans="19:37" ht="14.25" customHeight="1">
      <c r="S993" s="46"/>
      <c r="U993" s="46"/>
      <c r="W993" s="46"/>
      <c r="Y993" s="46"/>
      <c r="AA993" s="46"/>
      <c r="AJ993" s="111"/>
      <c r="AK993" s="37"/>
    </row>
    <row r="994" spans="19:37" ht="14.25" customHeight="1">
      <c r="S994" s="46"/>
      <c r="U994" s="46"/>
      <c r="W994" s="46"/>
      <c r="Y994" s="46"/>
      <c r="AA994" s="46"/>
      <c r="AJ994" s="111"/>
      <c r="AK994" s="37"/>
    </row>
    <row r="995" spans="19:37" ht="14.25" customHeight="1">
      <c r="S995" s="46"/>
      <c r="U995" s="46"/>
      <c r="W995" s="46"/>
      <c r="Y995" s="46"/>
      <c r="AA995" s="46"/>
      <c r="AJ995" s="111"/>
      <c r="AK995" s="37"/>
    </row>
    <row r="996" spans="19:37" ht="14.25" customHeight="1">
      <c r="S996" s="46"/>
      <c r="U996" s="46"/>
      <c r="W996" s="46"/>
      <c r="Y996" s="46"/>
      <c r="AA996" s="46"/>
      <c r="AJ996" s="111"/>
      <c r="AK996" s="37"/>
    </row>
    <row r="997" spans="19:37" ht="14.25" customHeight="1">
      <c r="S997" s="46"/>
      <c r="U997" s="46"/>
      <c r="W997" s="46"/>
      <c r="Y997" s="46"/>
      <c r="AA997" s="46"/>
      <c r="AJ997" s="111"/>
      <c r="AK997" s="37"/>
    </row>
    <row r="998" spans="19:37" ht="14.25" customHeight="1">
      <c r="S998" s="46"/>
      <c r="U998" s="46"/>
      <c r="W998" s="46"/>
      <c r="Y998" s="46"/>
      <c r="AA998" s="46"/>
      <c r="AJ998" s="111"/>
      <c r="AK998" s="37"/>
    </row>
    <row r="999" spans="19:37" ht="14.25" customHeight="1">
      <c r="S999" s="46"/>
      <c r="U999" s="46"/>
      <c r="W999" s="46"/>
      <c r="Y999" s="46"/>
      <c r="AA999" s="46"/>
      <c r="AJ999" s="111"/>
      <c r="AK999" s="37"/>
    </row>
    <row r="1000" spans="19:37" ht="14.25" customHeight="1">
      <c r="S1000" s="46"/>
      <c r="U1000" s="46"/>
      <c r="W1000" s="46"/>
      <c r="Y1000" s="46"/>
      <c r="AA1000" s="46"/>
      <c r="AJ1000" s="111"/>
      <c r="AK1000" s="37"/>
    </row>
  </sheetData>
  <autoFilter ref="A8:BR73" xr:uid="{00000000-0009-0000-0000-000000000000}"/>
  <mergeCells count="70">
    <mergeCell ref="A1:A3"/>
    <mergeCell ref="B1:BK3"/>
    <mergeCell ref="R6:AA6"/>
    <mergeCell ref="AA7:AA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AC7:AC8"/>
    <mergeCell ref="N6:N8"/>
    <mergeCell ref="O6:O8"/>
    <mergeCell ref="P6:P8"/>
    <mergeCell ref="Q6:Q8"/>
    <mergeCell ref="AB6:BN6"/>
    <mergeCell ref="AB7:AB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P7:AP8"/>
    <mergeCell ref="AQ7:AQ8"/>
    <mergeCell ref="AS7:AS8"/>
    <mergeCell ref="AJ7:AJ8"/>
    <mergeCell ref="AK7:AK8"/>
    <mergeCell ref="AL7:AL8"/>
    <mergeCell ref="AN7:AN8"/>
    <mergeCell ref="AO7:AO8"/>
    <mergeCell ref="AM7:AM8"/>
    <mergeCell ref="AD7:AD8"/>
    <mergeCell ref="AE7:AE8"/>
    <mergeCell ref="AF7:AF8"/>
    <mergeCell ref="AG7:AG8"/>
    <mergeCell ref="AI7:AI8"/>
    <mergeCell ref="AH7:AH8"/>
    <mergeCell ref="BG7:BG8"/>
    <mergeCell ref="BB7:BB8"/>
    <mergeCell ref="AW7:AW8"/>
    <mergeCell ref="AR7:AR8"/>
    <mergeCell ref="AZ7:AZ8"/>
    <mergeCell ref="BA7:BA8"/>
    <mergeCell ref="BC7:BC8"/>
    <mergeCell ref="BD7:BD8"/>
    <mergeCell ref="BE7:BE8"/>
    <mergeCell ref="BF7:BF8"/>
    <mergeCell ref="AU7:AU8"/>
    <mergeCell ref="AV7:AV8"/>
    <mergeCell ref="AX7:AX8"/>
    <mergeCell ref="AY7:AY8"/>
    <mergeCell ref="AT7:AT8"/>
    <mergeCell ref="BH7:BH8"/>
    <mergeCell ref="BI7:BI8"/>
    <mergeCell ref="BJ7:BJ8"/>
    <mergeCell ref="BK7:BK8"/>
    <mergeCell ref="BN7:BN8"/>
    <mergeCell ref="BM7:BM8"/>
    <mergeCell ref="BL7:BL8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58203125" defaultRowHeight="15" customHeight="1"/>
  <cols>
    <col min="1" max="1" width="10.75" customWidth="1"/>
    <col min="2" max="2" width="19.83203125" customWidth="1"/>
    <col min="3" max="3" width="17.58203125" customWidth="1"/>
    <col min="4" max="5" width="10.75" customWidth="1"/>
    <col min="6" max="6" width="14.75" customWidth="1"/>
    <col min="7" max="9" width="10.75" customWidth="1"/>
    <col min="10" max="26" width="8.83203125" customWidth="1"/>
  </cols>
  <sheetData>
    <row r="1" spans="1:26" ht="45" customHeight="1">
      <c r="A1" s="40" t="s">
        <v>50</v>
      </c>
      <c r="B1" s="40" t="s">
        <v>51</v>
      </c>
      <c r="C1" s="40" t="s">
        <v>52</v>
      </c>
      <c r="D1" s="40" t="s">
        <v>53</v>
      </c>
      <c r="E1" s="40" t="s">
        <v>54</v>
      </c>
      <c r="F1" s="40" t="s">
        <v>55</v>
      </c>
      <c r="G1" s="40" t="s">
        <v>56</v>
      </c>
      <c r="H1" s="40" t="s">
        <v>57</v>
      </c>
      <c r="I1" s="40" t="s">
        <v>20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4.25" customHeight="1">
      <c r="A2" s="41">
        <v>119</v>
      </c>
      <c r="B2" s="41">
        <v>125</v>
      </c>
      <c r="C2" s="41">
        <v>340</v>
      </c>
      <c r="D2" s="41">
        <v>109</v>
      </c>
      <c r="E2" s="41" t="s">
        <v>58</v>
      </c>
      <c r="F2" s="41" t="s">
        <v>59</v>
      </c>
      <c r="G2" s="42">
        <v>150000</v>
      </c>
      <c r="H2" s="43">
        <v>42369</v>
      </c>
      <c r="I2" s="44" t="s">
        <v>60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4.25" customHeight="1">
      <c r="A3" s="41">
        <v>119</v>
      </c>
      <c r="B3" s="41">
        <v>125</v>
      </c>
      <c r="C3" s="41">
        <v>341</v>
      </c>
      <c r="D3" s="41">
        <v>110</v>
      </c>
      <c r="E3" s="41" t="s">
        <v>58</v>
      </c>
      <c r="F3" s="41" t="s">
        <v>59</v>
      </c>
      <c r="G3" s="42">
        <v>51</v>
      </c>
      <c r="H3" s="43">
        <v>42369</v>
      </c>
      <c r="I3" s="44" t="s">
        <v>60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4.25" customHeight="1">
      <c r="A4" s="41">
        <v>119</v>
      </c>
      <c r="B4" s="41">
        <v>125</v>
      </c>
      <c r="C4" s="41">
        <v>342</v>
      </c>
      <c r="D4" s="41">
        <v>111</v>
      </c>
      <c r="E4" s="41" t="s">
        <v>58</v>
      </c>
      <c r="F4" s="41" t="s">
        <v>59</v>
      </c>
      <c r="G4" s="42">
        <v>6</v>
      </c>
      <c r="H4" s="43">
        <v>42369</v>
      </c>
      <c r="I4" s="44" t="s">
        <v>60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57313</cp:lastModifiedBy>
  <dcterms:created xsi:type="dcterms:W3CDTF">2017-04-10T19:01:39Z</dcterms:created>
  <dcterms:modified xsi:type="dcterms:W3CDTF">2022-08-09T22:15:34Z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