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diaart\Documents\OFICINA ASESORA DE PLANEACION\ARCHIVOS DE TRABAJO\1. PROYECTOS DE INVERSION\1. SEGUIMIENTOS\2021\12. Diciembre\"/>
    </mc:Choice>
  </mc:AlternateContent>
  <xr:revisionPtr revIDLastSave="0" documentId="13_ncr:1_{7B7FE2CE-E151-442F-A29E-33AA65B01393}" xr6:coauthVersionLast="46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SDCRD'!$A$7:$BR$72</definedName>
    <definedName name="_FilterDatabase_0" localSheetId="0">'MATRIZ SDCRD'!$A$6:$BN$72</definedName>
    <definedName name="_FilterDatabase_0_0" localSheetId="0">'MATRIZ SDCRD'!$A$6:$BN$72</definedName>
    <definedName name="_FilterDatabase_0_0_0" localSheetId="0">'MATRIZ SDCRD'!$L$7:$BN$72</definedName>
    <definedName name="_FilterDatabase_0_0_0_0" localSheetId="0">'MATRIZ SDCRD'!$L$7:$BN$72</definedName>
    <definedName name="_FilterDatabase_0_0_0_0_0" localSheetId="0">'MATRIZ SDCRD'!$L$7:$BN$72</definedName>
    <definedName name="_FilterDatabase_0_0_0_0_0_0" localSheetId="0">'MATRIZ SDCRD'!$L$7:$BN$72</definedName>
    <definedName name="_FilterDatabase_0_0_0_0_0_0_0" localSheetId="0">'MATRIZ SDCRD'!$L$7:$BN$72</definedName>
    <definedName name="_FilterDatabase_0_0_0_0_0_0_0_0" localSheetId="0">'MATRIZ SDCRD'!$L$7:$BN$72</definedName>
    <definedName name="_FilterDatabase_0_0_0_0_0_0_0_0_0" localSheetId="0">'MATRIZ SDCRD'!$L$7:$BN$72</definedName>
    <definedName name="_FilterDatabase_0_0_0_0_0_0_0_0_0_0" localSheetId="0">'MATRIZ SDCRD'!$L$7:$BN$72</definedName>
    <definedName name="_FilterDatabase_0_0_0_0_0_0_0_0_0_0_0" localSheetId="0">'MATRIZ SDCRD'!$L$7:$BN$72</definedName>
    <definedName name="_FilterDatabase_0_0_0_0_0_0_0_0_0_0_0_0" localSheetId="0">'MATRIZ SDCRD'!$L$7:$BN$72</definedName>
    <definedName name="_FilterDatabase_0_0_0_0_0_0_0_0_0_0_0_0_0" localSheetId="0">'MATRIZ SDCRD'!$L$7:$BN$72</definedName>
    <definedName name="_FilterDatabase_0_0_0_0_0_0_0_0_0_0_0_0_0_0" localSheetId="0">'MATRIZ SDCRD'!$L$7:$BN$72</definedName>
    <definedName name="_FilterDatabase_0_0_0_0_0_0_0_0_0_0_0_0_0_0_0" localSheetId="0">'MATRIZ SDCRD'!$L$7:$BN$72</definedName>
    <definedName name="_FilterDatabase_0_0_0_0_0_0_0_0_0_0_0_0_0_0_0_0" localSheetId="0">'MATRIZ SDCRD'!$L$7:$BN$72</definedName>
    <definedName name="_FilterDatabase_0_0_0_0_0_0_0_0_0_0_0_0_0_0_0_0_0" localSheetId="0">'MATRIZ SDCRD'!$L$7:$BN$72</definedName>
    <definedName name="_FilterDatabase_0_0_0_0_0_0_0_0_0_0_0_0_0_0_0_0_0_0" localSheetId="0">'MATRIZ SDCRD'!$L$7:$BN$72</definedName>
    <definedName name="_FilterDatabase_0_0_0_0_0_0_0_0_0_0_0_0_0_0_0_0_0_0_0" localSheetId="0">'MATRIZ SDCRD'!$L$7:$BN$72</definedName>
    <definedName name="_FilterDatabase_0_0_0_0_0_0_0_0_0_0_0_0_0_0_0_0_0_0_0_0" localSheetId="0">'MATRIZ SDCRD'!$L$7:$BN$72</definedName>
    <definedName name="_FilterDatabase_0_0_0_0_0_0_0_0_0_0_0_0_0_0_0_0_0_0_0_0_0" localSheetId="0">'MATRIZ SDCRD'!$L$7:$BN$72</definedName>
    <definedName name="_FilterDatabase_0_0_0_0_0_0_0_0_0_0_0_0_0_0_0_0_0_0_0_0_0_0" localSheetId="0">'MATRIZ SDCRD'!$L$7:$BN$72</definedName>
    <definedName name="_FilterDatabase_0_0_0_0_0_0_0_0_0_0_0_0_0_0_0_0_0_0_0_0_0_0_0" localSheetId="0">'MATRIZ SDCRD'!$L$7:$BN$72</definedName>
    <definedName name="_FilterDatabase_0_0_0_0_0_0_0_0_0_0_0_0_0_0_0_0_0_0_0_0_0_0_0_0" localSheetId="0">'MATRIZ SDCRD'!$L$7:$BN$72</definedName>
    <definedName name="_FilterDatabase_0_0_0_0_0_0_0_0_0_0_0_0_0_0_0_0_0_0_0_0_0_0_0_0_0" localSheetId="0">'MATRIZ SDCRD'!$L$7:$BN$72</definedName>
    <definedName name="_FilterDatabase_0_0_0_0_0_0_0_0_0_0_0_0_0_0_0_0_0_0_0_0_0_0_0_0_0_0" localSheetId="0">'MATRIZ SDCRD'!$L$7:$BN$72</definedName>
    <definedName name="_FilterDatabase_0_0_0_0_0_0_0_0_0_0_0_0_0_0_0_0_0_0_0_0_0_0_0_0_0_0_0" localSheetId="0">'MATRIZ SDCRD'!$L$7:$BN$72</definedName>
    <definedName name="_FilterDatabase_0_0_0_0_0_0_0_0_0_0_0_0_0_0_0_0_0_0_0_0_0_0_0_0_0_0_0_0" localSheetId="0">'MATRIZ SDCRD'!$L$7:$BN$72</definedName>
    <definedName name="_FilterDatabase_0_0_0_0_0_0_0_0_0_0_0_0_0_0_0_0_0_0_0_0_0_0_0_0_0_0_0_0_0" localSheetId="0">'MATRIZ SDCRD'!$L$7:$BN$72</definedName>
    <definedName name="_FilterDatabase_0_0_0_0_0_0_0_0_0_0_0_0_0_0_0_0_0_0_0_0_0_0_0_0_0_0_0_0_0_0" localSheetId="0">'MATRIZ SDCRD'!$L$7:$BN$72</definedName>
    <definedName name="_FilterDatabase_0_0_0_0_0_0_0_0_0_0_0_0_0_0_0_0_0_0_0_0_0_0_0_0_0_0_0_0_0_0_0" localSheetId="0">'MATRIZ SDCRD'!$L$7:$BN$72</definedName>
    <definedName name="_FilterDatabase_0_0_0_0_0_0_0_0_0_0_0_0_0_0_0_0_0_0_0_0_0_0_0_0_0_0_0_0_0_0_0_0" localSheetId="0">'MATRIZ SDCRD'!$L$7:$BN$72</definedName>
    <definedName name="_FilterDatabase_0_0_0_0_0_0_0_0_0_0_0_0_0_0_0_0_0_0_0_0_0_0_0_0_0_0_0_0_0_0_0_0_0" localSheetId="0">'MATRIZ SDCRD'!$L$7:$BN$72</definedName>
    <definedName name="afreyt" localSheetId="0">'MATRIZ SDCRD'!$L$7:$BN$72</definedName>
    <definedName name="artrtre" localSheetId="0">'MATRIZ SDCRD'!$L$7:$BN$72</definedName>
    <definedName name="cser" localSheetId="0">'MATRIZ SDCRD'!$L$7:$BN$72</definedName>
    <definedName name="eryewhnwr" localSheetId="0">'MATRIZ SDCRD'!$L$7:$BN$72</definedName>
    <definedName name="ewvrt" localSheetId="0">'MATRIZ SDCRD'!$L$7:$BN$72</definedName>
    <definedName name="gfege" localSheetId="0">'MATRIZ SDCRD'!$L$7:$BN$72</definedName>
    <definedName name="GG" localSheetId="0">'MATRIZ SDCRD'!$L$7:$BN$72</definedName>
    <definedName name="qqq" localSheetId="0">'MATRIZ SDCRD'!$L$7:$BN$72</definedName>
    <definedName name="qweq" localSheetId="0">'MATRIZ SDCRD'!$L$7:$BN$72</definedName>
    <definedName name="rgferwbvwe" localSheetId="0">'MATRIZ SDCRD'!$L$7:$BN$72</definedName>
    <definedName name="TTT" localSheetId="0">'MATRIZ SDCRD'!$L$7:$BN$72</definedName>
    <definedName name="vggagaggda" localSheetId="0">'MATRIZ SDCRD'!$L$7:$BN$72</definedName>
  </definedNames>
  <calcPr calcId="191029"/>
  <extLs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U58" i="1" l="1"/>
  <c r="U60" i="1"/>
  <c r="BK61" i="1" l="1"/>
  <c r="V62" i="1"/>
  <c r="V63" i="1" s="1"/>
  <c r="V61" i="1"/>
  <c r="BK44" i="1" l="1"/>
  <c r="V44" i="1" s="1"/>
  <c r="V71" i="1"/>
  <c r="V69" i="1"/>
  <c r="V68" i="1"/>
  <c r="V67" i="1"/>
  <c r="V66" i="1"/>
  <c r="V65" i="1"/>
  <c r="V64" i="1"/>
  <c r="V58" i="1"/>
  <c r="V55" i="1"/>
  <c r="V53" i="1"/>
  <c r="V51" i="1"/>
  <c r="V49" i="1"/>
  <c r="V47" i="1"/>
  <c r="V45" i="1"/>
  <c r="V43" i="1"/>
  <c r="V42" i="1"/>
  <c r="V41" i="1"/>
  <c r="BN41" i="1" s="1"/>
  <c r="V40" i="1"/>
  <c r="V39" i="1"/>
  <c r="V38" i="1"/>
  <c r="V36" i="1"/>
  <c r="BM36" i="1" s="1"/>
  <c r="V35" i="1"/>
  <c r="V34" i="1"/>
  <c r="V32" i="1"/>
  <c r="V31" i="1"/>
  <c r="V30" i="1"/>
  <c r="V28" i="1"/>
  <c r="V27" i="1"/>
  <c r="V25" i="1"/>
  <c r="V23" i="1"/>
  <c r="V22" i="1"/>
  <c r="V21" i="1"/>
  <c r="V19" i="1"/>
  <c r="V18" i="1"/>
  <c r="V17" i="1"/>
  <c r="V16" i="1"/>
  <c r="V14" i="1"/>
  <c r="BN14" i="1" s="1"/>
  <c r="V12" i="1"/>
  <c r="V10" i="1"/>
  <c r="V8" i="1"/>
  <c r="BH44" i="1"/>
  <c r="AK64" i="1"/>
  <c r="AN64" i="1"/>
  <c r="AQ64" i="1"/>
  <c r="AT64" i="1"/>
  <c r="AW64" i="1"/>
  <c r="AZ64" i="1"/>
  <c r="BC64" i="1"/>
  <c r="BF64" i="1"/>
  <c r="BM44" i="1" l="1"/>
  <c r="BN44" i="1"/>
  <c r="BD72" i="1"/>
  <c r="AM70" i="1"/>
  <c r="AP70" i="1"/>
  <c r="BF71" i="1"/>
  <c r="BC71" i="1"/>
  <c r="AW71" i="1"/>
  <c r="AW69" i="1"/>
  <c r="AW68" i="1"/>
  <c r="AW67" i="1"/>
  <c r="AW70" i="1" s="1"/>
  <c r="AW66" i="1"/>
  <c r="AW65" i="1"/>
  <c r="AZ71" i="1"/>
  <c r="AZ69" i="1"/>
  <c r="AZ68" i="1"/>
  <c r="AZ67" i="1"/>
  <c r="AZ70" i="1" s="1"/>
  <c r="AZ66" i="1"/>
  <c r="AZ65" i="1"/>
  <c r="AZ62" i="1"/>
  <c r="AZ60" i="1"/>
  <c r="AZ58" i="1"/>
  <c r="BC58" i="1"/>
  <c r="BC60" i="1"/>
  <c r="BC62" i="1"/>
  <c r="BC69" i="1"/>
  <c r="BC68" i="1"/>
  <c r="BC67" i="1"/>
  <c r="BC70" i="1" s="1"/>
  <c r="BC66" i="1"/>
  <c r="BC65" i="1"/>
  <c r="BF69" i="1"/>
  <c r="BF68" i="1"/>
  <c r="BF67" i="1"/>
  <c r="BF70" i="1" s="1"/>
  <c r="BF66" i="1"/>
  <c r="BF65" i="1"/>
  <c r="BF62" i="1"/>
  <c r="BF60" i="1"/>
  <c r="BF58" i="1"/>
  <c r="BI69" i="1"/>
  <c r="BI68" i="1"/>
  <c r="BI67" i="1"/>
  <c r="BI70" i="1" s="1"/>
  <c r="BI66" i="1"/>
  <c r="BI65" i="1"/>
  <c r="BI64" i="1"/>
  <c r="BL69" i="1"/>
  <c r="BL68" i="1"/>
  <c r="BL67" i="1"/>
  <c r="BL70" i="1" s="1"/>
  <c r="BL66" i="1"/>
  <c r="BL65" i="1"/>
  <c r="BL64" i="1"/>
  <c r="BI62" i="1"/>
  <c r="BL62" i="1"/>
  <c r="BL60" i="1"/>
  <c r="BI60" i="1"/>
  <c r="BI58" i="1"/>
  <c r="BL58" i="1"/>
  <c r="BL56" i="1"/>
  <c r="BL55" i="1"/>
  <c r="BL53" i="1"/>
  <c r="BI56" i="1"/>
  <c r="BI55" i="1"/>
  <c r="BI53" i="1"/>
  <c r="BF56" i="1"/>
  <c r="BF55" i="1"/>
  <c r="BF53" i="1"/>
  <c r="BC56" i="1"/>
  <c r="BC55" i="1"/>
  <c r="BC53" i="1"/>
  <c r="AZ56" i="1"/>
  <c r="AZ55" i="1"/>
  <c r="AZ53" i="1"/>
  <c r="AW56" i="1"/>
  <c r="AW55" i="1"/>
  <c r="AW53" i="1"/>
  <c r="AT56" i="1"/>
  <c r="AT55" i="1"/>
  <c r="AT53" i="1"/>
  <c r="AW51" i="1"/>
  <c r="AZ51" i="1"/>
  <c r="BC51" i="1"/>
  <c r="BF51" i="1"/>
  <c r="BI51" i="1"/>
  <c r="BL51" i="1"/>
  <c r="BL49" i="1"/>
  <c r="BI49" i="1"/>
  <c r="BF49" i="1"/>
  <c r="BC49" i="1"/>
  <c r="AZ49" i="1"/>
  <c r="AW49" i="1"/>
  <c r="BL47" i="1"/>
  <c r="BI47" i="1"/>
  <c r="BF47" i="1"/>
  <c r="BC47" i="1"/>
  <c r="AZ47" i="1"/>
  <c r="AW47" i="1"/>
  <c r="BL45" i="1"/>
  <c r="BI45" i="1"/>
  <c r="BF45" i="1"/>
  <c r="BC45" i="1"/>
  <c r="AZ45" i="1"/>
  <c r="AW45" i="1"/>
  <c r="BA44" i="1"/>
  <c r="BD44" i="1"/>
  <c r="BC41" i="1"/>
  <c r="AZ41" i="1"/>
  <c r="AX44" i="1"/>
  <c r="AY44" i="1"/>
  <c r="AW41" i="1"/>
  <c r="AW44" i="1" s="1"/>
  <c r="AU44" i="1"/>
  <c r="AT41" i="1"/>
  <c r="AQ41" i="1"/>
  <c r="AN41" i="1"/>
  <c r="AR44" i="1"/>
  <c r="AO44" i="1"/>
  <c r="AL44" i="1"/>
  <c r="AM44" i="1"/>
  <c r="AN44" i="1" s="1"/>
  <c r="BL43" i="1"/>
  <c r="BL42" i="1"/>
  <c r="BL41" i="1"/>
  <c r="BL44" i="1" s="1"/>
  <c r="BL40" i="1"/>
  <c r="BL39" i="1"/>
  <c r="BL38" i="1"/>
  <c r="BI43" i="1"/>
  <c r="BI42" i="1"/>
  <c r="BI41" i="1"/>
  <c r="BI40" i="1"/>
  <c r="BI39" i="1"/>
  <c r="BI38" i="1"/>
  <c r="BF43" i="1"/>
  <c r="BF42" i="1"/>
  <c r="BF41" i="1"/>
  <c r="BF44" i="1" s="1"/>
  <c r="BF40" i="1"/>
  <c r="BF39" i="1"/>
  <c r="BF38" i="1"/>
  <c r="BC43" i="1"/>
  <c r="BC42" i="1"/>
  <c r="BC40" i="1"/>
  <c r="BC39" i="1"/>
  <c r="BC38" i="1"/>
  <c r="AZ43" i="1"/>
  <c r="AZ42" i="1"/>
  <c r="AZ40" i="1"/>
  <c r="AZ39" i="1"/>
  <c r="AZ38" i="1"/>
  <c r="AW43" i="1"/>
  <c r="AW42" i="1"/>
  <c r="AW40" i="1"/>
  <c r="AW39" i="1"/>
  <c r="AW38" i="1"/>
  <c r="AT38" i="1"/>
  <c r="AT39" i="1"/>
  <c r="AT40" i="1"/>
  <c r="AT42" i="1"/>
  <c r="AT43" i="1"/>
  <c r="BI44" i="1"/>
  <c r="BG44" i="1"/>
  <c r="BL36" i="1"/>
  <c r="BL35" i="1"/>
  <c r="BL34" i="1"/>
  <c r="BI36" i="1"/>
  <c r="BI35" i="1"/>
  <c r="BI34" i="1"/>
  <c r="BF36" i="1"/>
  <c r="BF35" i="1"/>
  <c r="BF34" i="1"/>
  <c r="BC36" i="1"/>
  <c r="BC35" i="1"/>
  <c r="BC34" i="1"/>
  <c r="AZ36" i="1"/>
  <c r="AZ35" i="1"/>
  <c r="AZ34" i="1"/>
  <c r="AW36" i="1"/>
  <c r="AW35" i="1"/>
  <c r="AW34" i="1"/>
  <c r="BL32" i="1"/>
  <c r="BL31" i="1"/>
  <c r="BL30" i="1"/>
  <c r="BI32" i="1"/>
  <c r="BI31" i="1"/>
  <c r="BI30" i="1"/>
  <c r="BF32" i="1"/>
  <c r="BF31" i="1"/>
  <c r="BF30" i="1"/>
  <c r="BC32" i="1"/>
  <c r="BC31" i="1"/>
  <c r="BC30" i="1"/>
  <c r="AZ32" i="1"/>
  <c r="AZ31" i="1"/>
  <c r="AZ30" i="1"/>
  <c r="AW32" i="1"/>
  <c r="AW31" i="1"/>
  <c r="AW30" i="1"/>
  <c r="BL28" i="1"/>
  <c r="BL27" i="1"/>
  <c r="BI28" i="1"/>
  <c r="BI27" i="1"/>
  <c r="BF28" i="1"/>
  <c r="BF27" i="1"/>
  <c r="BC28" i="1"/>
  <c r="BC27" i="1"/>
  <c r="AZ28" i="1"/>
  <c r="AZ27" i="1"/>
  <c r="AW28" i="1"/>
  <c r="AW27" i="1"/>
  <c r="BL25" i="1"/>
  <c r="BI25" i="1"/>
  <c r="BF25" i="1"/>
  <c r="BC25" i="1"/>
  <c r="AZ25" i="1"/>
  <c r="AW25" i="1"/>
  <c r="BL23" i="1"/>
  <c r="BL22" i="1"/>
  <c r="BL21" i="1"/>
  <c r="BM21" i="1"/>
  <c r="BI23" i="1"/>
  <c r="BI22" i="1"/>
  <c r="BI21" i="1"/>
  <c r="BF23" i="1"/>
  <c r="BF22" i="1"/>
  <c r="BF21" i="1"/>
  <c r="BC23" i="1"/>
  <c r="BC22" i="1"/>
  <c r="BC21" i="1"/>
  <c r="AZ23" i="1"/>
  <c r="AZ22" i="1"/>
  <c r="AZ21" i="1"/>
  <c r="AW23" i="1"/>
  <c r="AW22" i="1"/>
  <c r="AW21" i="1"/>
  <c r="AT71" i="1"/>
  <c r="AT69" i="1"/>
  <c r="AT68" i="1"/>
  <c r="AT67" i="1"/>
  <c r="AT70" i="1" s="1"/>
  <c r="AT66" i="1"/>
  <c r="AT65" i="1"/>
  <c r="AT62" i="1"/>
  <c r="AT60" i="1"/>
  <c r="AT58" i="1"/>
  <c r="AT51" i="1"/>
  <c r="AT49" i="1"/>
  <c r="AT47" i="1"/>
  <c r="AT45" i="1"/>
  <c r="AT36" i="1"/>
  <c r="AT35" i="1"/>
  <c r="AT34" i="1"/>
  <c r="AT32" i="1"/>
  <c r="AT31" i="1"/>
  <c r="AT30" i="1"/>
  <c r="AT28" i="1"/>
  <c r="AT27" i="1"/>
  <c r="AT25" i="1"/>
  <c r="AT23" i="1"/>
  <c r="AT22" i="1"/>
  <c r="AT21" i="1"/>
  <c r="AT19" i="1"/>
  <c r="AT18" i="1"/>
  <c r="AT17" i="1"/>
  <c r="AT16" i="1"/>
  <c r="AQ19" i="1"/>
  <c r="AQ18" i="1"/>
  <c r="AQ17" i="1"/>
  <c r="AQ16" i="1"/>
  <c r="AQ23" i="1"/>
  <c r="AQ22" i="1"/>
  <c r="AQ21" i="1"/>
  <c r="AQ25" i="1"/>
  <c r="AQ28" i="1"/>
  <c r="AQ27" i="1"/>
  <c r="AQ32" i="1"/>
  <c r="AQ31" i="1"/>
  <c r="AQ30" i="1"/>
  <c r="AQ36" i="1"/>
  <c r="AQ35" i="1"/>
  <c r="AQ34" i="1"/>
  <c r="AQ40" i="1"/>
  <c r="AQ39" i="1"/>
  <c r="AQ38" i="1"/>
  <c r="AQ43" i="1"/>
  <c r="AQ42" i="1"/>
  <c r="AQ45" i="1"/>
  <c r="AQ47" i="1"/>
  <c r="AQ49" i="1"/>
  <c r="AQ51" i="1"/>
  <c r="AQ53" i="1"/>
  <c r="AQ56" i="1"/>
  <c r="AQ55" i="1"/>
  <c r="AQ58" i="1"/>
  <c r="AQ60" i="1"/>
  <c r="AQ62" i="1"/>
  <c r="AQ69" i="1"/>
  <c r="AQ68" i="1"/>
  <c r="AQ67" i="1"/>
  <c r="AQ70" i="1" s="1"/>
  <c r="AQ66" i="1"/>
  <c r="AQ65" i="1"/>
  <c r="AQ71" i="1"/>
  <c r="AN71" i="1"/>
  <c r="AN69" i="1"/>
  <c r="AN68" i="1"/>
  <c r="AN67" i="1"/>
  <c r="AN70" i="1" s="1"/>
  <c r="AN66" i="1"/>
  <c r="AN65" i="1"/>
  <c r="AN62" i="1"/>
  <c r="AN60" i="1"/>
  <c r="AN58" i="1"/>
  <c r="AN56" i="1"/>
  <c r="AN55" i="1"/>
  <c r="AN53" i="1"/>
  <c r="AN51" i="1"/>
  <c r="AN49" i="1"/>
  <c r="AN47" i="1"/>
  <c r="AN45" i="1"/>
  <c r="AN43" i="1"/>
  <c r="AN42" i="1"/>
  <c r="AN40" i="1"/>
  <c r="AN39" i="1"/>
  <c r="AN38" i="1"/>
  <c r="AN36" i="1"/>
  <c r="AN35" i="1"/>
  <c r="AN34" i="1"/>
  <c r="AN32" i="1"/>
  <c r="AN31" i="1"/>
  <c r="AN30" i="1"/>
  <c r="AN28" i="1"/>
  <c r="AN27" i="1"/>
  <c r="AN25" i="1"/>
  <c r="AN23" i="1"/>
  <c r="AN22" i="1"/>
  <c r="AN21" i="1"/>
  <c r="AN19" i="1"/>
  <c r="AN18" i="1"/>
  <c r="AN17" i="1"/>
  <c r="AN16" i="1"/>
  <c r="BL14" i="1"/>
  <c r="BL12" i="1"/>
  <c r="BL10" i="1"/>
  <c r="BL8" i="1"/>
  <c r="BI14" i="1"/>
  <c r="BI12" i="1"/>
  <c r="BI10" i="1"/>
  <c r="BI8" i="1"/>
  <c r="BF14" i="1"/>
  <c r="BF12" i="1"/>
  <c r="BF10" i="1"/>
  <c r="BF8" i="1"/>
  <c r="BC14" i="1"/>
  <c r="BC10" i="1"/>
  <c r="BC8" i="1"/>
  <c r="AZ14" i="1"/>
  <c r="AZ12" i="1"/>
  <c r="AZ10" i="1"/>
  <c r="AZ8" i="1"/>
  <c r="AW14" i="1"/>
  <c r="AW12" i="1"/>
  <c r="AW10" i="1"/>
  <c r="AW8" i="1"/>
  <c r="AT14" i="1"/>
  <c r="AT12" i="1"/>
  <c r="AT10" i="1"/>
  <c r="AT8" i="1"/>
  <c r="AQ14" i="1"/>
  <c r="AQ12" i="1"/>
  <c r="AQ10" i="1"/>
  <c r="AQ8" i="1"/>
  <c r="AN14" i="1"/>
  <c r="AN12" i="1"/>
  <c r="AN10" i="1"/>
  <c r="AN8" i="1"/>
  <c r="AK71" i="1"/>
  <c r="AK69" i="1"/>
  <c r="AK68" i="1"/>
  <c r="AK67" i="1"/>
  <c r="AK70" i="1" s="1"/>
  <c r="AK66" i="1"/>
  <c r="AK65" i="1"/>
  <c r="AK62" i="1"/>
  <c r="AK60" i="1"/>
  <c r="AK58" i="1"/>
  <c r="AK56" i="1"/>
  <c r="AK55" i="1"/>
  <c r="AK53" i="1"/>
  <c r="AK51" i="1"/>
  <c r="AK49" i="1"/>
  <c r="AK47" i="1"/>
  <c r="AK45" i="1"/>
  <c r="AK43" i="1"/>
  <c r="AK42" i="1"/>
  <c r="AK41" i="1"/>
  <c r="AK40" i="1"/>
  <c r="AK39" i="1"/>
  <c r="AK38" i="1"/>
  <c r="AK36" i="1"/>
  <c r="AK35" i="1"/>
  <c r="AK34" i="1"/>
  <c r="AK32" i="1"/>
  <c r="AK31" i="1"/>
  <c r="AK30" i="1"/>
  <c r="AK28" i="1"/>
  <c r="AK27" i="1"/>
  <c r="AK25" i="1"/>
  <c r="AK23" i="1"/>
  <c r="AK22" i="1"/>
  <c r="AK21" i="1"/>
  <c r="AK19" i="1"/>
  <c r="AK18" i="1"/>
  <c r="AK17" i="1"/>
  <c r="AK16" i="1"/>
  <c r="AK14" i="1"/>
  <c r="AK12" i="1"/>
  <c r="AK10" i="1"/>
  <c r="AK8" i="1"/>
  <c r="AH71" i="1"/>
  <c r="AH69" i="1"/>
  <c r="AH68" i="1"/>
  <c r="AH67" i="1"/>
  <c r="AH70" i="1" s="1"/>
  <c r="AH66" i="1"/>
  <c r="AH65" i="1"/>
  <c r="AH64" i="1"/>
  <c r="AH62" i="1"/>
  <c r="AH60" i="1"/>
  <c r="AH58" i="1"/>
  <c r="AH56" i="1"/>
  <c r="AH55" i="1"/>
  <c r="AH53" i="1"/>
  <c r="AH51" i="1"/>
  <c r="AH49" i="1"/>
  <c r="AH47" i="1"/>
  <c r="AH45" i="1"/>
  <c r="AH43" i="1"/>
  <c r="AH42" i="1"/>
  <c r="AH41" i="1"/>
  <c r="AH40" i="1"/>
  <c r="AH39" i="1"/>
  <c r="AH38" i="1"/>
  <c r="AH36" i="1"/>
  <c r="AH35" i="1"/>
  <c r="AH34" i="1"/>
  <c r="AH32" i="1"/>
  <c r="AH31" i="1"/>
  <c r="AH30" i="1"/>
  <c r="AH28" i="1"/>
  <c r="AH27" i="1"/>
  <c r="AH23" i="1"/>
  <c r="AH22" i="1"/>
  <c r="AH21" i="1"/>
  <c r="AH19" i="1"/>
  <c r="AH18" i="1"/>
  <c r="AH17" i="1"/>
  <c r="AH16" i="1"/>
  <c r="AH14" i="1"/>
  <c r="AH12" i="1"/>
  <c r="AH10" i="1"/>
  <c r="AH8" i="1"/>
  <c r="AE8" i="1"/>
  <c r="AE71" i="1"/>
  <c r="AE69" i="1"/>
  <c r="AE68" i="1"/>
  <c r="AE67" i="1"/>
  <c r="AE70" i="1" s="1"/>
  <c r="AE66" i="1"/>
  <c r="AE65" i="1"/>
  <c r="AE64" i="1"/>
  <c r="AE62" i="1"/>
  <c r="AE60" i="1"/>
  <c r="AE58" i="1"/>
  <c r="AE56" i="1"/>
  <c r="AE55" i="1"/>
  <c r="AE53" i="1"/>
  <c r="AE51" i="1"/>
  <c r="AE49" i="1"/>
  <c r="AE47" i="1"/>
  <c r="AE45" i="1"/>
  <c r="AE43" i="1"/>
  <c r="AE42" i="1"/>
  <c r="AE41" i="1"/>
  <c r="AE40" i="1"/>
  <c r="AE39" i="1"/>
  <c r="AE38" i="1"/>
  <c r="AE36" i="1"/>
  <c r="AE35" i="1"/>
  <c r="AE34" i="1"/>
  <c r="AE32" i="1"/>
  <c r="AE31" i="1"/>
  <c r="AE30" i="1"/>
  <c r="AE28" i="1"/>
  <c r="AE27" i="1"/>
  <c r="AE25" i="1"/>
  <c r="AE23" i="1"/>
  <c r="AE22" i="1"/>
  <c r="AE21" i="1"/>
  <c r="AE19" i="1"/>
  <c r="AE18" i="1"/>
  <c r="AE17" i="1"/>
  <c r="AE16" i="1"/>
  <c r="AE14" i="1"/>
  <c r="AE12" i="1"/>
  <c r="AE10" i="1"/>
  <c r="BN71" i="1"/>
  <c r="BN69" i="1"/>
  <c r="BN68" i="1"/>
  <c r="BN67" i="1"/>
  <c r="BN66" i="1"/>
  <c r="BN65" i="1"/>
  <c r="BN64" i="1"/>
  <c r="BN62" i="1"/>
  <c r="BN60" i="1"/>
  <c r="BN58" i="1"/>
  <c r="BN56" i="1"/>
  <c r="BN55" i="1"/>
  <c r="BN53" i="1"/>
  <c r="BN51" i="1"/>
  <c r="BN49" i="1"/>
  <c r="BN47" i="1"/>
  <c r="BN45" i="1"/>
  <c r="BN43" i="1"/>
  <c r="BN42" i="1"/>
  <c r="BN40" i="1"/>
  <c r="BN39" i="1"/>
  <c r="BN38" i="1"/>
  <c r="BN36" i="1"/>
  <c r="BN35" i="1"/>
  <c r="BN34" i="1"/>
  <c r="BN32" i="1"/>
  <c r="BN31" i="1"/>
  <c r="BN30" i="1"/>
  <c r="BN28" i="1"/>
  <c r="BN27" i="1"/>
  <c r="BN25" i="1"/>
  <c r="BN23" i="1"/>
  <c r="BN22" i="1"/>
  <c r="BN21" i="1"/>
  <c r="BN19" i="1"/>
  <c r="BN18" i="1"/>
  <c r="BN17" i="1"/>
  <c r="BN16" i="1"/>
  <c r="BN10" i="1"/>
  <c r="BM71" i="1"/>
  <c r="BM69" i="1"/>
  <c r="BM68" i="1"/>
  <c r="BM67" i="1"/>
  <c r="BM66" i="1"/>
  <c r="BM65" i="1"/>
  <c r="BM64" i="1"/>
  <c r="BM62" i="1"/>
  <c r="BM60" i="1"/>
  <c r="BM58" i="1"/>
  <c r="BM56" i="1"/>
  <c r="BM55" i="1"/>
  <c r="BM53" i="1"/>
  <c r="BM51" i="1"/>
  <c r="BM49" i="1"/>
  <c r="BM47" i="1"/>
  <c r="BM45" i="1"/>
  <c r="BM42" i="1"/>
  <c r="BM41" i="1"/>
  <c r="BM40" i="1"/>
  <c r="BM39" i="1"/>
  <c r="BM38" i="1"/>
  <c r="BM35" i="1"/>
  <c r="BM34" i="1"/>
  <c r="BM32" i="1"/>
  <c r="BM31" i="1"/>
  <c r="BM30" i="1"/>
  <c r="BM28" i="1"/>
  <c r="BM27" i="1"/>
  <c r="BM25" i="1"/>
  <c r="BM23" i="1"/>
  <c r="BM22" i="1"/>
  <c r="BM19" i="1"/>
  <c r="BM18" i="1"/>
  <c r="BM17" i="1"/>
  <c r="BM16" i="1"/>
  <c r="BM14" i="1"/>
  <c r="BM12" i="1"/>
  <c r="BM10" i="1"/>
  <c r="BN8" i="1"/>
  <c r="BM8" i="1"/>
  <c r="T72" i="1"/>
  <c r="T70" i="1"/>
  <c r="T63" i="1"/>
  <c r="T61" i="1"/>
  <c r="T59" i="1"/>
  <c r="T54" i="1"/>
  <c r="T52" i="1"/>
  <c r="T50" i="1"/>
  <c r="T48" i="1"/>
  <c r="T46" i="1"/>
  <c r="BE44" i="1"/>
  <c r="T37" i="1"/>
  <c r="T33" i="1"/>
  <c r="T24" i="1"/>
  <c r="T20" i="1"/>
  <c r="T15" i="1"/>
  <c r="T13" i="1"/>
  <c r="T11" i="1"/>
  <c r="T9" i="1"/>
  <c r="BL19" i="1" l="1"/>
  <c r="BI19" i="1"/>
  <c r="BF19" i="1"/>
  <c r="BC19" i="1"/>
  <c r="BB44" i="1" l="1"/>
  <c r="BB12" i="1" l="1"/>
  <c r="BC12" i="1" s="1"/>
  <c r="BB37" i="1"/>
  <c r="AD72" i="1" l="1"/>
  <c r="AE72" i="1" s="1"/>
  <c r="AF72" i="1"/>
  <c r="AG72" i="1"/>
  <c r="AH72" i="1" s="1"/>
  <c r="AI72" i="1"/>
  <c r="AJ72" i="1"/>
  <c r="AK72" i="1" s="1"/>
  <c r="AL72" i="1"/>
  <c r="AM72" i="1"/>
  <c r="AN72" i="1" s="1"/>
  <c r="AO72" i="1"/>
  <c r="AP72" i="1"/>
  <c r="AQ72" i="1" s="1"/>
  <c r="AR72" i="1"/>
  <c r="AS72" i="1"/>
  <c r="AT72" i="1" s="1"/>
  <c r="AU72" i="1"/>
  <c r="AV72" i="1"/>
  <c r="AW72" i="1" s="1"/>
  <c r="AX72" i="1"/>
  <c r="AY72" i="1"/>
  <c r="AZ72" i="1" s="1"/>
  <c r="BA72" i="1"/>
  <c r="BB72" i="1"/>
  <c r="BC72" i="1" s="1"/>
  <c r="BE72" i="1"/>
  <c r="BF72" i="1" s="1"/>
  <c r="BG72" i="1"/>
  <c r="BH72" i="1"/>
  <c r="BI72" i="1" s="1"/>
  <c r="BJ72" i="1"/>
  <c r="BK72" i="1"/>
  <c r="AC72" i="1"/>
  <c r="AD70" i="1"/>
  <c r="AF70" i="1"/>
  <c r="AG70" i="1"/>
  <c r="AI70" i="1"/>
  <c r="AJ70" i="1"/>
  <c r="AL70" i="1"/>
  <c r="AO70" i="1"/>
  <c r="AR70" i="1"/>
  <c r="AS70" i="1"/>
  <c r="AU70" i="1"/>
  <c r="AV70" i="1"/>
  <c r="AX70" i="1"/>
  <c r="AY70" i="1"/>
  <c r="BA70" i="1"/>
  <c r="BB70" i="1"/>
  <c r="BD70" i="1"/>
  <c r="BE70" i="1"/>
  <c r="BG70" i="1"/>
  <c r="BH70" i="1"/>
  <c r="BJ70" i="1"/>
  <c r="BK70" i="1"/>
  <c r="V70" i="1" s="1"/>
  <c r="AC70" i="1"/>
  <c r="AV44" i="1"/>
  <c r="AS44" i="1"/>
  <c r="AT44" i="1" s="1"/>
  <c r="AP44" i="1"/>
  <c r="AQ44" i="1" s="1"/>
  <c r="BJ44" i="1"/>
  <c r="V72" i="1" l="1"/>
  <c r="BL72" i="1"/>
  <c r="BM70" i="1"/>
  <c r="BN70" i="1"/>
  <c r="BJ57" i="1"/>
  <c r="BG57" i="1"/>
  <c r="BD57" i="1"/>
  <c r="BA57" i="1"/>
  <c r="AX57" i="1"/>
  <c r="AU57" i="1"/>
  <c r="BK57" i="1"/>
  <c r="V57" i="1" s="1"/>
  <c r="BN57" i="1" s="1"/>
  <c r="BH57" i="1"/>
  <c r="BE57" i="1"/>
  <c r="BB57" i="1"/>
  <c r="AY57" i="1"/>
  <c r="AV57" i="1"/>
  <c r="AS57" i="1"/>
  <c r="BN72" i="1" l="1"/>
  <c r="BM72" i="1"/>
  <c r="BM57" i="1"/>
  <c r="BK26" i="1"/>
  <c r="BH26" i="1"/>
  <c r="BI26" i="1" s="1"/>
  <c r="BE26" i="1"/>
  <c r="BF26" i="1" s="1"/>
  <c r="BB26" i="1"/>
  <c r="BC26" i="1" s="1"/>
  <c r="AY26" i="1"/>
  <c r="AZ26" i="1" s="1"/>
  <c r="AV26" i="1"/>
  <c r="AW26" i="1" s="1"/>
  <c r="AS26" i="1"/>
  <c r="AT26" i="1" s="1"/>
  <c r="AP26" i="1"/>
  <c r="AQ26" i="1" s="1"/>
  <c r="AM26" i="1"/>
  <c r="AN26" i="1" s="1"/>
  <c r="V26" i="1" l="1"/>
  <c r="BL26" i="1"/>
  <c r="AI29" i="1"/>
  <c r="AI26" i="1"/>
  <c r="AR57" i="1"/>
  <c r="AP57" i="1"/>
  <c r="AO57" i="1"/>
  <c r="AM57" i="1"/>
  <c r="AL57" i="1"/>
  <c r="AJ57" i="1"/>
  <c r="AI57" i="1"/>
  <c r="AG57" i="1"/>
  <c r="AF57" i="1"/>
  <c r="BN26" i="1" l="1"/>
  <c r="BM26" i="1"/>
  <c r="AC46" i="1"/>
  <c r="AD46" i="1"/>
  <c r="AF46" i="1"/>
  <c r="AG46" i="1"/>
  <c r="AI46" i="1"/>
  <c r="AJ46" i="1"/>
  <c r="AC52" i="1"/>
  <c r="AD52" i="1"/>
  <c r="AF52" i="1"/>
  <c r="AG52" i="1"/>
  <c r="J72" i="1" l="1"/>
  <c r="BK33" i="1"/>
  <c r="V33" i="1" s="1"/>
  <c r="BJ33" i="1"/>
  <c r="BH33" i="1"/>
  <c r="BG33" i="1"/>
  <c r="BE33" i="1"/>
  <c r="BD33" i="1"/>
  <c r="BB33" i="1"/>
  <c r="BA33" i="1"/>
  <c r="AY33" i="1"/>
  <c r="AX33" i="1"/>
  <c r="AV33" i="1"/>
  <c r="AU33" i="1"/>
  <c r="AS33" i="1"/>
  <c r="AR33" i="1"/>
  <c r="AP33" i="1"/>
  <c r="AO33" i="1"/>
  <c r="AM33" i="1"/>
  <c r="AL33" i="1"/>
  <c r="AJ33" i="1"/>
  <c r="AI33" i="1"/>
  <c r="AG33" i="1"/>
  <c r="AF33" i="1"/>
  <c r="AD33" i="1"/>
  <c r="AC33" i="1"/>
  <c r="AA33" i="1"/>
  <c r="Y33" i="1"/>
  <c r="W33" i="1"/>
  <c r="U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BL33" i="1"/>
  <c r="BI33" i="1"/>
  <c r="BF33" i="1"/>
  <c r="BC33" i="1"/>
  <c r="AZ33" i="1"/>
  <c r="AW33" i="1"/>
  <c r="AT33" i="1"/>
  <c r="AQ33" i="1"/>
  <c r="AN33" i="1"/>
  <c r="AK33" i="1"/>
  <c r="AH33" i="1"/>
  <c r="AE33" i="1"/>
  <c r="P24" i="1"/>
  <c r="BK20" i="1"/>
  <c r="V20" i="1" s="1"/>
  <c r="BJ20" i="1"/>
  <c r="BH20" i="1"/>
  <c r="BG20" i="1"/>
  <c r="BE20" i="1"/>
  <c r="BD20" i="1"/>
  <c r="BB20" i="1"/>
  <c r="BA20" i="1"/>
  <c r="AY20" i="1"/>
  <c r="AX20" i="1"/>
  <c r="AV20" i="1"/>
  <c r="AU20" i="1"/>
  <c r="AS20" i="1"/>
  <c r="AR20" i="1"/>
  <c r="AP20" i="1"/>
  <c r="AO20" i="1"/>
  <c r="AM20" i="1"/>
  <c r="AL20" i="1"/>
  <c r="AJ20" i="1"/>
  <c r="AI20" i="1"/>
  <c r="AG20" i="1"/>
  <c r="AF20" i="1"/>
  <c r="AD20" i="1"/>
  <c r="AC20" i="1"/>
  <c r="AA20" i="1"/>
  <c r="Y20" i="1"/>
  <c r="W20" i="1"/>
  <c r="U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BL18" i="1"/>
  <c r="BI18" i="1"/>
  <c r="BF18" i="1"/>
  <c r="BC18" i="1"/>
  <c r="AZ18" i="1"/>
  <c r="AW18" i="1"/>
  <c r="BL17" i="1"/>
  <c r="BI17" i="1"/>
  <c r="BF17" i="1"/>
  <c r="BC17" i="1"/>
  <c r="AZ17" i="1"/>
  <c r="AW17" i="1"/>
  <c r="BL16" i="1"/>
  <c r="BL20" i="1" s="1"/>
  <c r="BI16" i="1"/>
  <c r="BI20" i="1" s="1"/>
  <c r="BF16" i="1"/>
  <c r="BF20" i="1" s="1"/>
  <c r="BC16" i="1"/>
  <c r="BC20" i="1" s="1"/>
  <c r="AZ16" i="1"/>
  <c r="AZ20" i="1" s="1"/>
  <c r="AW16" i="1"/>
  <c r="AW20" i="1" s="1"/>
  <c r="AT20" i="1"/>
  <c r="AQ20" i="1"/>
  <c r="AN20" i="1"/>
  <c r="AK20" i="1"/>
  <c r="AH20" i="1"/>
  <c r="AE20" i="1"/>
  <c r="AE24" i="1"/>
  <c r="AH24" i="1"/>
  <c r="AK24" i="1"/>
  <c r="AN24" i="1"/>
  <c r="AQ24" i="1"/>
  <c r="AT24" i="1"/>
  <c r="AW24" i="1"/>
  <c r="AZ24" i="1"/>
  <c r="BC24" i="1"/>
  <c r="BF24" i="1"/>
  <c r="BI24" i="1"/>
  <c r="BL24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Q24" i="1"/>
  <c r="R24" i="1"/>
  <c r="S24" i="1"/>
  <c r="U24" i="1"/>
  <c r="W24" i="1"/>
  <c r="Y24" i="1"/>
  <c r="AA24" i="1"/>
  <c r="AC24" i="1"/>
  <c r="AD24" i="1"/>
  <c r="AF24" i="1"/>
  <c r="AG24" i="1"/>
  <c r="AI24" i="1"/>
  <c r="AJ24" i="1"/>
  <c r="AL24" i="1"/>
  <c r="AM24" i="1"/>
  <c r="AO24" i="1"/>
  <c r="AP24" i="1"/>
  <c r="AR24" i="1"/>
  <c r="AS24" i="1"/>
  <c r="AU24" i="1"/>
  <c r="AV24" i="1"/>
  <c r="AX24" i="1"/>
  <c r="AY24" i="1"/>
  <c r="BA24" i="1"/>
  <c r="BB24" i="1"/>
  <c r="BD24" i="1"/>
  <c r="BE24" i="1"/>
  <c r="BG24" i="1"/>
  <c r="BH24" i="1"/>
  <c r="BJ24" i="1"/>
  <c r="BK24" i="1"/>
  <c r="V24" i="1" s="1"/>
  <c r="AD63" i="1"/>
  <c r="AF63" i="1"/>
  <c r="AG63" i="1"/>
  <c r="AI63" i="1"/>
  <c r="AJ63" i="1"/>
  <c r="AL63" i="1"/>
  <c r="AM63" i="1"/>
  <c r="AO63" i="1"/>
  <c r="AP63" i="1"/>
  <c r="AR63" i="1"/>
  <c r="AS63" i="1"/>
  <c r="AU63" i="1"/>
  <c r="AV63" i="1"/>
  <c r="AX63" i="1"/>
  <c r="AY63" i="1"/>
  <c r="BA63" i="1"/>
  <c r="BB63" i="1"/>
  <c r="BD63" i="1"/>
  <c r="BE63" i="1"/>
  <c r="BG63" i="1"/>
  <c r="BH63" i="1"/>
  <c r="BJ63" i="1"/>
  <c r="BK63" i="1"/>
  <c r="AD61" i="1"/>
  <c r="AF61" i="1"/>
  <c r="AG61" i="1"/>
  <c r="AI61" i="1"/>
  <c r="AJ61" i="1"/>
  <c r="AL61" i="1"/>
  <c r="AM61" i="1"/>
  <c r="AO61" i="1"/>
  <c r="AP61" i="1"/>
  <c r="AR61" i="1"/>
  <c r="AS61" i="1"/>
  <c r="AU61" i="1"/>
  <c r="AV61" i="1"/>
  <c r="AX61" i="1"/>
  <c r="AY61" i="1"/>
  <c r="BA61" i="1"/>
  <c r="BB61" i="1"/>
  <c r="BD61" i="1"/>
  <c r="BE61" i="1"/>
  <c r="BG61" i="1"/>
  <c r="BH61" i="1"/>
  <c r="BJ61" i="1"/>
  <c r="AD59" i="1"/>
  <c r="AF59" i="1"/>
  <c r="AG59" i="1"/>
  <c r="AI59" i="1"/>
  <c r="AJ59" i="1"/>
  <c r="AL59" i="1"/>
  <c r="AM59" i="1"/>
  <c r="AO59" i="1"/>
  <c r="AP59" i="1"/>
  <c r="AR59" i="1"/>
  <c r="AS59" i="1"/>
  <c r="AU59" i="1"/>
  <c r="AV59" i="1"/>
  <c r="AX59" i="1"/>
  <c r="AY59" i="1"/>
  <c r="BA59" i="1"/>
  <c r="BB59" i="1"/>
  <c r="BD59" i="1"/>
  <c r="BE59" i="1"/>
  <c r="BG59" i="1"/>
  <c r="BH59" i="1"/>
  <c r="BJ59" i="1"/>
  <c r="BK59" i="1"/>
  <c r="V59" i="1" s="1"/>
  <c r="AL46" i="1"/>
  <c r="AM46" i="1"/>
  <c r="AO46" i="1"/>
  <c r="AP46" i="1"/>
  <c r="AR46" i="1"/>
  <c r="AS46" i="1"/>
  <c r="AU46" i="1"/>
  <c r="AV46" i="1"/>
  <c r="AX46" i="1"/>
  <c r="AY46" i="1"/>
  <c r="BA46" i="1"/>
  <c r="BB46" i="1"/>
  <c r="BD46" i="1"/>
  <c r="BE46" i="1"/>
  <c r="BG46" i="1"/>
  <c r="BH46" i="1"/>
  <c r="BJ46" i="1"/>
  <c r="BK46" i="1"/>
  <c r="V46" i="1" s="1"/>
  <c r="BM33" i="1" l="1"/>
  <c r="BN33" i="1"/>
  <c r="BM24" i="1"/>
  <c r="BN24" i="1"/>
  <c r="BN20" i="1"/>
  <c r="BM20" i="1"/>
  <c r="BA52" i="1"/>
  <c r="BB52" i="1"/>
  <c r="BD52" i="1"/>
  <c r="BE52" i="1"/>
  <c r="BG52" i="1"/>
  <c r="BH52" i="1"/>
  <c r="BJ52" i="1"/>
  <c r="BK52" i="1"/>
  <c r="V52" i="1" s="1"/>
  <c r="AY52" i="1"/>
  <c r="AI52" i="1"/>
  <c r="AJ52" i="1"/>
  <c r="AL52" i="1"/>
  <c r="AM52" i="1"/>
  <c r="AO52" i="1"/>
  <c r="AP52" i="1"/>
  <c r="AR52" i="1"/>
  <c r="AS52" i="1"/>
  <c r="AU52" i="1"/>
  <c r="AV52" i="1"/>
  <c r="AX52" i="1"/>
  <c r="AD54" i="1"/>
  <c r="AF54" i="1"/>
  <c r="AG54" i="1"/>
  <c r="AI54" i="1"/>
  <c r="AJ54" i="1"/>
  <c r="AL54" i="1"/>
  <c r="AM54" i="1"/>
  <c r="AO54" i="1"/>
  <c r="AP54" i="1"/>
  <c r="AR54" i="1"/>
  <c r="AS54" i="1"/>
  <c r="AU54" i="1"/>
  <c r="AV54" i="1"/>
  <c r="AX54" i="1"/>
  <c r="AY54" i="1"/>
  <c r="BA54" i="1"/>
  <c r="BB54" i="1"/>
  <c r="BD54" i="1"/>
  <c r="BE54" i="1"/>
  <c r="BG54" i="1"/>
  <c r="BH54" i="1"/>
  <c r="BJ54" i="1"/>
  <c r="BK54" i="1"/>
  <c r="V54" i="1" s="1"/>
  <c r="AD50" i="1"/>
  <c r="AF50" i="1"/>
  <c r="AG50" i="1"/>
  <c r="AI50" i="1"/>
  <c r="AJ50" i="1"/>
  <c r="AL50" i="1"/>
  <c r="AM50" i="1"/>
  <c r="AO50" i="1"/>
  <c r="AP50" i="1"/>
  <c r="AR50" i="1"/>
  <c r="AS50" i="1"/>
  <c r="AU50" i="1"/>
  <c r="AV50" i="1"/>
  <c r="AX50" i="1"/>
  <c r="AY50" i="1"/>
  <c r="BA50" i="1"/>
  <c r="BB50" i="1"/>
  <c r="BD50" i="1"/>
  <c r="BE50" i="1"/>
  <c r="BG50" i="1"/>
  <c r="BH50" i="1"/>
  <c r="BJ50" i="1"/>
  <c r="BK50" i="1"/>
  <c r="V50" i="1" s="1"/>
  <c r="AD48" i="1"/>
  <c r="AF48" i="1"/>
  <c r="AG48" i="1"/>
  <c r="AI48" i="1"/>
  <c r="AJ48" i="1"/>
  <c r="AL48" i="1"/>
  <c r="AM48" i="1"/>
  <c r="AO48" i="1"/>
  <c r="AP48" i="1"/>
  <c r="AR48" i="1"/>
  <c r="AS48" i="1"/>
  <c r="AU48" i="1"/>
  <c r="AV48" i="1"/>
  <c r="AX48" i="1"/>
  <c r="AY48" i="1"/>
  <c r="BA48" i="1"/>
  <c r="BB48" i="1"/>
  <c r="BD48" i="1"/>
  <c r="BE48" i="1"/>
  <c r="BG48" i="1"/>
  <c r="BH48" i="1"/>
  <c r="BJ48" i="1"/>
  <c r="BK48" i="1"/>
  <c r="V48" i="1" s="1"/>
  <c r="AD44" i="1"/>
  <c r="AF44" i="1"/>
  <c r="AG44" i="1"/>
  <c r="AI44" i="1"/>
  <c r="AJ44" i="1"/>
  <c r="AC26" i="1"/>
  <c r="AD29" i="1"/>
  <c r="AF29" i="1"/>
  <c r="AH29" i="1" s="1"/>
  <c r="AG29" i="1"/>
  <c r="AJ29" i="1"/>
  <c r="AK29" i="1" s="1"/>
  <c r="AL29" i="1"/>
  <c r="AM29" i="1"/>
  <c r="AN29" i="1" s="1"/>
  <c r="AO29" i="1"/>
  <c r="AP29" i="1"/>
  <c r="AQ29" i="1" s="1"/>
  <c r="AR29" i="1"/>
  <c r="AS29" i="1"/>
  <c r="AT29" i="1" s="1"/>
  <c r="AU29" i="1"/>
  <c r="AV29" i="1"/>
  <c r="AW29" i="1" s="1"/>
  <c r="AX29" i="1"/>
  <c r="AY29" i="1"/>
  <c r="AZ29" i="1" s="1"/>
  <c r="BA29" i="1"/>
  <c r="BB29" i="1"/>
  <c r="BC29" i="1" s="1"/>
  <c r="BD29" i="1"/>
  <c r="BE29" i="1"/>
  <c r="BF29" i="1" s="1"/>
  <c r="BG29" i="1"/>
  <c r="BH29" i="1"/>
  <c r="BI29" i="1" s="1"/>
  <c r="BJ29" i="1"/>
  <c r="BK29" i="1"/>
  <c r="V29" i="1" s="1"/>
  <c r="AD15" i="1"/>
  <c r="AF15" i="1"/>
  <c r="AG15" i="1"/>
  <c r="AI15" i="1"/>
  <c r="AJ15" i="1"/>
  <c r="AL15" i="1"/>
  <c r="AM15" i="1"/>
  <c r="AO15" i="1"/>
  <c r="AP15" i="1"/>
  <c r="AR15" i="1"/>
  <c r="AS15" i="1"/>
  <c r="AU15" i="1"/>
  <c r="AV15" i="1"/>
  <c r="AX15" i="1"/>
  <c r="AY15" i="1"/>
  <c r="BA15" i="1"/>
  <c r="BB15" i="1"/>
  <c r="BD15" i="1"/>
  <c r="BE15" i="1"/>
  <c r="BG15" i="1"/>
  <c r="BH15" i="1"/>
  <c r="BJ15" i="1"/>
  <c r="BK15" i="1"/>
  <c r="V15" i="1" s="1"/>
  <c r="AD11" i="1"/>
  <c r="AF11" i="1"/>
  <c r="AG11" i="1"/>
  <c r="AI11" i="1"/>
  <c r="AJ11" i="1"/>
  <c r="AL11" i="1"/>
  <c r="AM11" i="1"/>
  <c r="AO11" i="1"/>
  <c r="AP11" i="1"/>
  <c r="AR11" i="1"/>
  <c r="AS11" i="1"/>
  <c r="AU11" i="1"/>
  <c r="AV11" i="1"/>
  <c r="AX11" i="1"/>
  <c r="AY11" i="1"/>
  <c r="BA11" i="1"/>
  <c r="BB11" i="1"/>
  <c r="BD11" i="1"/>
  <c r="BE11" i="1"/>
  <c r="BG11" i="1"/>
  <c r="BH11" i="1"/>
  <c r="BJ11" i="1"/>
  <c r="BK11" i="1"/>
  <c r="V11" i="1" s="1"/>
  <c r="AD9" i="1"/>
  <c r="AF9" i="1"/>
  <c r="AG9" i="1"/>
  <c r="AI9" i="1"/>
  <c r="AJ9" i="1"/>
  <c r="AL9" i="1"/>
  <c r="AM9" i="1"/>
  <c r="AO9" i="1"/>
  <c r="AP9" i="1"/>
  <c r="AR9" i="1"/>
  <c r="AS9" i="1"/>
  <c r="AU9" i="1"/>
  <c r="AV9" i="1"/>
  <c r="AX9" i="1"/>
  <c r="AY9" i="1"/>
  <c r="BA9" i="1"/>
  <c r="BB9" i="1"/>
  <c r="BD9" i="1"/>
  <c r="BE9" i="1"/>
  <c r="BG9" i="1"/>
  <c r="BH9" i="1"/>
  <c r="BJ9" i="1"/>
  <c r="BK9" i="1"/>
  <c r="V9" i="1" s="1"/>
  <c r="AC9" i="1"/>
  <c r="BL71" i="1"/>
  <c r="BL63" i="1"/>
  <c r="BL61" i="1"/>
  <c r="BL59" i="1"/>
  <c r="BL46" i="1"/>
  <c r="BL52" i="1"/>
  <c r="BL54" i="1"/>
  <c r="BL50" i="1"/>
  <c r="BL48" i="1"/>
  <c r="BL15" i="1"/>
  <c r="BL11" i="1"/>
  <c r="BL9" i="1"/>
  <c r="BI71" i="1"/>
  <c r="BI63" i="1"/>
  <c r="BI61" i="1"/>
  <c r="BI59" i="1"/>
  <c r="BI46" i="1"/>
  <c r="BI52" i="1"/>
  <c r="BI54" i="1"/>
  <c r="BI50" i="1"/>
  <c r="BI48" i="1"/>
  <c r="BI15" i="1"/>
  <c r="BI11" i="1"/>
  <c r="BI9" i="1"/>
  <c r="BF63" i="1"/>
  <c r="BF61" i="1"/>
  <c r="BF59" i="1"/>
  <c r="BF46" i="1"/>
  <c r="BF52" i="1"/>
  <c r="BF54" i="1"/>
  <c r="BF50" i="1"/>
  <c r="BF48" i="1"/>
  <c r="BF15" i="1"/>
  <c r="BF11" i="1"/>
  <c r="BF9" i="1"/>
  <c r="BC63" i="1"/>
  <c r="BC61" i="1"/>
  <c r="BC59" i="1"/>
  <c r="BC46" i="1"/>
  <c r="BC52" i="1"/>
  <c r="BC54" i="1"/>
  <c r="BC50" i="1"/>
  <c r="BC48" i="1"/>
  <c r="BC44" i="1"/>
  <c r="BC15" i="1"/>
  <c r="BC11" i="1"/>
  <c r="BC9" i="1"/>
  <c r="AZ63" i="1"/>
  <c r="AZ61" i="1"/>
  <c r="AZ59" i="1"/>
  <c r="AZ46" i="1"/>
  <c r="AZ52" i="1"/>
  <c r="AZ54" i="1"/>
  <c r="AZ50" i="1"/>
  <c r="AZ48" i="1"/>
  <c r="AZ44" i="1"/>
  <c r="AZ15" i="1"/>
  <c r="AZ11" i="1"/>
  <c r="AZ9" i="1"/>
  <c r="AW62" i="1"/>
  <c r="AW63" i="1" s="1"/>
  <c r="AW60" i="1"/>
  <c r="AW61" i="1" s="1"/>
  <c r="AW58" i="1"/>
  <c r="AW59" i="1" s="1"/>
  <c r="AW46" i="1"/>
  <c r="AW52" i="1"/>
  <c r="AW54" i="1"/>
  <c r="AW50" i="1"/>
  <c r="AW48" i="1"/>
  <c r="AW15" i="1"/>
  <c r="AW11" i="1"/>
  <c r="AW9" i="1"/>
  <c r="AT63" i="1"/>
  <c r="AT61" i="1"/>
  <c r="AT59" i="1"/>
  <c r="AT46" i="1"/>
  <c r="AT52" i="1"/>
  <c r="AT54" i="1"/>
  <c r="AT50" i="1"/>
  <c r="AT48" i="1"/>
  <c r="AT15" i="1"/>
  <c r="AT11" i="1"/>
  <c r="AT9" i="1"/>
  <c r="AQ63" i="1"/>
  <c r="AQ61" i="1"/>
  <c r="AQ59" i="1"/>
  <c r="AQ46" i="1"/>
  <c r="AQ52" i="1"/>
  <c r="AQ54" i="1"/>
  <c r="AQ50" i="1"/>
  <c r="AQ48" i="1"/>
  <c r="AQ15" i="1"/>
  <c r="AQ11" i="1"/>
  <c r="AQ9" i="1"/>
  <c r="AN63" i="1"/>
  <c r="AN61" i="1"/>
  <c r="AN59" i="1"/>
  <c r="AN46" i="1"/>
  <c r="AN52" i="1"/>
  <c r="AN54" i="1"/>
  <c r="AN50" i="1"/>
  <c r="AN48" i="1"/>
  <c r="AN15" i="1"/>
  <c r="AN11" i="1"/>
  <c r="AN9" i="1"/>
  <c r="AK63" i="1"/>
  <c r="AK61" i="1"/>
  <c r="AK59" i="1"/>
  <c r="AK46" i="1"/>
  <c r="AK52" i="1"/>
  <c r="AK54" i="1"/>
  <c r="AK50" i="1"/>
  <c r="AK48" i="1"/>
  <c r="AK44" i="1"/>
  <c r="AK15" i="1"/>
  <c r="AK11" i="1"/>
  <c r="AK9" i="1"/>
  <c r="AH63" i="1"/>
  <c r="AH61" i="1"/>
  <c r="AH59" i="1"/>
  <c r="AH46" i="1"/>
  <c r="AH52" i="1"/>
  <c r="AH54" i="1"/>
  <c r="AH50" i="1"/>
  <c r="AH48" i="1"/>
  <c r="AH44" i="1"/>
  <c r="AH15" i="1"/>
  <c r="AH11" i="1"/>
  <c r="AH9" i="1"/>
  <c r="AE63" i="1"/>
  <c r="AE61" i="1"/>
  <c r="AE59" i="1"/>
  <c r="AE52" i="1"/>
  <c r="AE54" i="1"/>
  <c r="AE50" i="1"/>
  <c r="AE48" i="1"/>
  <c r="AE44" i="1"/>
  <c r="AE15" i="1"/>
  <c r="AE11" i="1"/>
  <c r="BL29" i="1" l="1"/>
  <c r="AE46" i="1"/>
  <c r="BN29" i="1" l="1"/>
  <c r="BM29" i="1"/>
  <c r="AE9" i="1"/>
  <c r="AF26" i="1" l="1"/>
  <c r="AG25" i="1"/>
  <c r="AH25" i="1" s="1"/>
  <c r="AG26" i="1" l="1"/>
  <c r="AH26" i="1" s="1"/>
  <c r="AJ26" i="1"/>
  <c r="AK26" i="1" s="1"/>
  <c r="AC29" i="1"/>
  <c r="AE29" i="1" s="1"/>
  <c r="BJ26" i="1"/>
  <c r="BG26" i="1"/>
  <c r="BD26" i="1"/>
  <c r="BA26" i="1"/>
  <c r="AX26" i="1"/>
  <c r="AU26" i="1"/>
  <c r="AR26" i="1"/>
  <c r="AO26" i="1"/>
  <c r="AL26" i="1"/>
  <c r="AC57" i="1"/>
  <c r="AE57" i="1" s="1"/>
  <c r="AH57" i="1" l="1"/>
  <c r="AK57" i="1"/>
  <c r="P44" i="1"/>
  <c r="P46" i="1"/>
  <c r="BH13" i="1" l="1"/>
  <c r="P72" i="1" l="1"/>
  <c r="O72" i="1"/>
  <c r="N72" i="1"/>
  <c r="M72" i="1"/>
  <c r="L72" i="1"/>
  <c r="K72" i="1"/>
  <c r="I72" i="1"/>
  <c r="H72" i="1"/>
  <c r="G72" i="1"/>
  <c r="F72" i="1"/>
  <c r="E72" i="1"/>
  <c r="D72" i="1"/>
  <c r="C72" i="1"/>
  <c r="B72" i="1"/>
  <c r="A72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C63" i="1"/>
  <c r="AA63" i="1"/>
  <c r="Y63" i="1"/>
  <c r="W63" i="1"/>
  <c r="U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C61" i="1"/>
  <c r="AA61" i="1"/>
  <c r="Y61" i="1"/>
  <c r="W61" i="1"/>
  <c r="U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C59" i="1"/>
  <c r="AA59" i="1"/>
  <c r="Y59" i="1"/>
  <c r="W59" i="1"/>
  <c r="U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BL57" i="1"/>
  <c r="BI57" i="1"/>
  <c r="BF57" i="1"/>
  <c r="BC57" i="1"/>
  <c r="AZ57" i="1"/>
  <c r="AW57" i="1"/>
  <c r="AT57" i="1"/>
  <c r="AQ57" i="1"/>
  <c r="AN57" i="1"/>
  <c r="AD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C54" i="1"/>
  <c r="AA54" i="1"/>
  <c r="Y54" i="1"/>
  <c r="W54" i="1"/>
  <c r="U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A52" i="1"/>
  <c r="Y52" i="1"/>
  <c r="W52" i="1"/>
  <c r="U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C50" i="1"/>
  <c r="Y50" i="1"/>
  <c r="W50" i="1"/>
  <c r="U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C48" i="1"/>
  <c r="AA48" i="1"/>
  <c r="Y48" i="1"/>
  <c r="W48" i="1"/>
  <c r="U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A46" i="1"/>
  <c r="Y46" i="1"/>
  <c r="W46" i="1"/>
  <c r="U46" i="1"/>
  <c r="S46" i="1"/>
  <c r="R46" i="1"/>
  <c r="Q46" i="1"/>
  <c r="O46" i="1"/>
  <c r="N46" i="1"/>
  <c r="M46" i="1"/>
  <c r="L46" i="1"/>
  <c r="J46" i="1"/>
  <c r="I46" i="1"/>
  <c r="H46" i="1"/>
  <c r="G46" i="1"/>
  <c r="F46" i="1"/>
  <c r="E46" i="1"/>
  <c r="D46" i="1"/>
  <c r="C46" i="1"/>
  <c r="B46" i="1"/>
  <c r="A46" i="1"/>
  <c r="AC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BK37" i="1"/>
  <c r="BJ37" i="1"/>
  <c r="BH37" i="1"/>
  <c r="BG37" i="1"/>
  <c r="BE37" i="1"/>
  <c r="BD37" i="1"/>
  <c r="BA37" i="1"/>
  <c r="AY37" i="1"/>
  <c r="AX37" i="1"/>
  <c r="AV37" i="1"/>
  <c r="AU37" i="1"/>
  <c r="AS37" i="1"/>
  <c r="AR37" i="1"/>
  <c r="AP37" i="1"/>
  <c r="AO37" i="1"/>
  <c r="AM37" i="1"/>
  <c r="AL37" i="1"/>
  <c r="AJ37" i="1"/>
  <c r="AI37" i="1"/>
  <c r="AG37" i="1"/>
  <c r="AF37" i="1"/>
  <c r="AD37" i="1"/>
  <c r="AC37" i="1"/>
  <c r="AA37" i="1"/>
  <c r="Y37" i="1"/>
  <c r="W37" i="1"/>
  <c r="U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Q29" i="1"/>
  <c r="N29" i="1"/>
  <c r="M29" i="1"/>
  <c r="L29" i="1"/>
  <c r="K29" i="1"/>
  <c r="J29" i="1"/>
  <c r="I29" i="1"/>
  <c r="H29" i="1"/>
  <c r="P29" i="1" s="1"/>
  <c r="G29" i="1"/>
  <c r="F29" i="1"/>
  <c r="E29" i="1"/>
  <c r="D29" i="1"/>
  <c r="C29" i="1"/>
  <c r="B29" i="1"/>
  <c r="A29" i="1"/>
  <c r="AD26" i="1"/>
  <c r="AE26" i="1" s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C15" i="1"/>
  <c r="AA15" i="1"/>
  <c r="Y15" i="1"/>
  <c r="W15" i="1"/>
  <c r="U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BK13" i="1"/>
  <c r="BE13" i="1"/>
  <c r="BB13" i="1"/>
  <c r="AY13" i="1"/>
  <c r="AV13" i="1"/>
  <c r="AS13" i="1"/>
  <c r="AP13" i="1"/>
  <c r="AM13" i="1"/>
  <c r="AJ13" i="1"/>
  <c r="AG13" i="1"/>
  <c r="AD13" i="1"/>
  <c r="AE13" i="1" s="1"/>
  <c r="AA13" i="1"/>
  <c r="Y13" i="1"/>
  <c r="W13" i="1"/>
  <c r="U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C11" i="1"/>
  <c r="AA11" i="1"/>
  <c r="Y11" i="1"/>
  <c r="W11" i="1"/>
  <c r="U11" i="1"/>
  <c r="S11" i="1"/>
  <c r="R11" i="1"/>
  <c r="Q11" i="1"/>
  <c r="P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A11" i="1"/>
  <c r="AA9" i="1"/>
  <c r="Y9" i="1"/>
  <c r="W9" i="1"/>
  <c r="U9" i="1"/>
  <c r="S9" i="1"/>
  <c r="R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BC13" i="1" l="1"/>
  <c r="AQ13" i="1"/>
  <c r="AZ13" i="1"/>
  <c r="AN13" i="1"/>
  <c r="AW13" i="1"/>
  <c r="AK13" i="1"/>
  <c r="BF13" i="1"/>
  <c r="AT13" i="1"/>
  <c r="AH13" i="1"/>
  <c r="BM52" i="1"/>
  <c r="BN52" i="1"/>
  <c r="AH37" i="1"/>
  <c r="AW37" i="1"/>
  <c r="AK37" i="1"/>
  <c r="AZ37" i="1"/>
  <c r="AN37" i="1"/>
  <c r="BC37" i="1"/>
  <c r="AE37" i="1"/>
  <c r="AQ37" i="1"/>
  <c r="AT37" i="1"/>
  <c r="BF37" i="1"/>
  <c r="BI37" i="1"/>
  <c r="BM54" i="1"/>
  <c r="BN54" i="1"/>
  <c r="BM9" i="1"/>
  <c r="BN9" i="1"/>
  <c r="BM15" i="1"/>
  <c r="BN15" i="1"/>
  <c r="BN48" i="1"/>
  <c r="BM48" i="1"/>
  <c r="BN50" i="1"/>
  <c r="BM50" i="1"/>
  <c r="BN11" i="1"/>
  <c r="BM11" i="1"/>
  <c r="BN46" i="1"/>
  <c r="BM46" i="1"/>
  <c r="BM59" i="1"/>
  <c r="BN59" i="1"/>
  <c r="BM61" i="1"/>
  <c r="BN61" i="1"/>
  <c r="BM63" i="1"/>
  <c r="BN63" i="1"/>
  <c r="BI13" i="1"/>
  <c r="V37" i="1"/>
  <c r="BN37" i="1" s="1"/>
  <c r="BL37" i="1"/>
  <c r="V13" i="1"/>
  <c r="BN13" i="1" s="1"/>
  <c r="BN12" i="1" s="1"/>
  <c r="BL13" i="1"/>
  <c r="BM37" i="1" l="1"/>
  <c r="BM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Ramos Rodriguez</author>
    <author>Carolina</author>
  </authors>
  <commentList>
    <comment ref="U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Johanna Bustos:</t>
        </r>
        <r>
          <rPr>
            <sz val="9"/>
            <color indexed="81"/>
            <rFont val="Tahoma"/>
            <family val="2"/>
          </rPr>
          <t xml:space="preserve">
Se ajustó la magnitud en el proceso de reprogramación en SEGPLAN, por ser un indicador tipo suma en la vigencia 2020 se deja lo programado igual a lo ejecutado y se reprograma 2021. </t>
        </r>
      </text>
    </comment>
    <comment ref="AC45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F45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I45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C51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F51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I51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<sst xmlns="http://schemas.openxmlformats.org/spreadsheetml/2006/main" count="429" uniqueCount="185">
  <si>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</si>
  <si>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</si>
  <si>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</si>
  <si>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</si>
  <si>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</si>
  <si>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</si>
  <si>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</si>
  <si>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</si>
  <si>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</si>
  <si>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</si>
  <si>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</si>
  <si>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</si>
  <si>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</si>
  <si>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</si>
  <si>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</si>
  <si>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</si>
  <si>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</si>
  <si>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</si>
  <si>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</si>
  <si>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</si>
  <si>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</si>
  <si>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</si>
  <si>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</si>
  <si>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</si>
  <si>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</si>
  <si>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</si>
  <si>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</si>
  <si>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</si>
  <si>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</si>
  <si>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</si>
  <si>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</si>
  <si>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</si>
  <si>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</si>
  <si>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</si>
  <si>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</si>
  <si>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</si>
  <si>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</si>
  <si>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</si>
  <si>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</si>
  <si>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</si>
  <si>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</si>
  <si>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</si>
  <si>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</si>
  <si>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</si>
  <si>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</si>
  <si>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</si>
  <si>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</si>
  <si>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</si>
  <si>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</si>
  <si>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</si>
  <si>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</si>
  <si>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</si>
  <si>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</si>
  <si>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</si>
  <si>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</si>
  <si>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</si>
  <si>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</si>
  <si>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</si>
  <si>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</si>
  <si>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</si>
  <si>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</si>
  <si>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</si>
  <si>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</si>
  <si>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</si>
  <si>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</si>
  <si>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</si>
  <si>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</si>
  <si>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</si>
  <si>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</si>
  <si>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</si>
  <si>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</si>
  <si>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</si>
  <si>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</si>
  <si>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</si>
  <si>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</si>
  <si>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</si>
  <si>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</si>
  <si>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</si>
  <si>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</si>
  <si>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</si>
  <si>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</si>
  <si>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</si>
  <si>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</si>
  <si>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</si>
  <si>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</si>
  <si>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</si>
  <si>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</si>
  <si>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</si>
  <si>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</si>
  <si>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</si>
  <si>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</si>
  <si>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</si>
  <si>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</si>
  <si>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</si>
  <si>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</si>
  <si>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</si>
  <si>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</si>
  <si>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</si>
  <si>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</si>
  <si>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</si>
  <si>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</si>
  <si>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</si>
  <si>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</si>
  <si>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</si>
  <si>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</si>
  <si>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</si>
  <si>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</si>
  <si>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</si>
  <si>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</si>
  <si>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</si>
  <si>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</si>
  <si>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</si>
  <si>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</si>
  <si>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</si>
  <si>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</si>
  <si>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</si>
  <si>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</si>
  <si>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</si>
  <si>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</si>
  <si>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</si>
  <si>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</si>
  <si>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</si>
  <si>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</si>
  <si>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</si>
  <si>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</si>
  <si>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</si>
  <si>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</si>
  <si>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</si>
  <si>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</si>
  <si>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</si>
  <si>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</si>
  <si>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</si>
  <si>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</si>
  <si>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</si>
  <si>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</si>
  <si>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</si>
  <si>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</si>
  <si>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</si>
  <si>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</si>
  <si>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</si>
  <si>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</si>
  <si>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</si>
  <si>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</si>
  <si>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</si>
  <si>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</si>
  <si>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</si>
  <si>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</si>
  <si>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</si>
  <si>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</si>
  <si>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</si>
  <si>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</si>
  <si>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</si>
  <si>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</si>
  <si>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</si>
  <si>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</si>
  <si>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</si>
  <si>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</si>
  <si>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</si>
  <si>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</si>
  <si>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</si>
  <si>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</si>
  <si>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</si>
  <si>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</si>
  <si>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</si>
  <si>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</si>
  <si>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</si>
  <si>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</si>
  <si>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Número de estrategias de gestión cultural territorial y los espacios de participación ciudadana desarrolladas</t>
  </si>
  <si>
    <t>Porcentaje de acciones para el fortalecimiento de la comunicación pública realizadas</t>
  </si>
  <si>
    <t>Realizar 68 encuentros ciudadanos (virtuales y presenciales) para promover la apropiación, fortalecimiento del tejido social e involucramiento en los proyectos de infraestructura cultural</t>
  </si>
  <si>
    <t>MATRIZ DE PROGRAMACIÓN Y SEGUIMIENTO DE LOS PROYECTOS DE INVERSIÓN</t>
  </si>
  <si>
    <t>CÓDIGO</t>
  </si>
  <si>
    <t>VERSIÓN</t>
  </si>
  <si>
    <t>03</t>
  </si>
  <si>
    <t>FECHA</t>
  </si>
  <si>
    <t>% Avance Transcurrido PDD</t>
  </si>
  <si>
    <t>% Avance al PDD</t>
  </si>
  <si>
    <r>
      <t>FR-02-</t>
    </r>
    <r>
      <rPr>
        <b/>
        <sz val="10"/>
        <color rgb="FF333333"/>
        <rFont val="Arial"/>
        <family val="2"/>
      </rPr>
      <t>PR-DES-01</t>
    </r>
  </si>
  <si>
    <t>Promover 5 espacios y/o eventos de valoración social del libro, la lectura y la literatura en la ciudad.</t>
  </si>
  <si>
    <t>Plan Distrital de Lectura, Escritura y oralidad: Leer para la vida</t>
  </si>
  <si>
    <t>Implementar una estrategia para el fortalecimiento de los Constructores Locales y agentes del sector del programa Es Cultura Local.</t>
  </si>
  <si>
    <t>Asistir tecnicamente a 270 ESAL en los aspectos jurídicos, financieros y contables que contribuya a su fortalecimiento</t>
  </si>
  <si>
    <t>Realizar 2.150 contenidos culturales que aporten a la apropiación social de los programas de fomento con énfasis territorial y poblacional.</t>
  </si>
  <si>
    <t>Realizar 853 visitas para el seguimiento a las gestiones sobre la protección del patrimonio cultural de la ciudad.</t>
  </si>
  <si>
    <t>Entregar 1687 Estímulos, Apoyos Concertados Y Alianzas Estratégicas Estímulos (800), Apoyos Concertados (120) Y Alianzas Estratégicas (3) Dirigidos A Fortalecer Los Procesos De Los Agentes Del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</si>
</sst>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"/>
    <numFmt numFmtId="165" formatCode="#,##0.0"/>
    <numFmt numFmtId="166" formatCode="0.0"/>
    <numFmt numFmtId="167" formatCode="0.00;[Red]0.00"/>
    <numFmt numFmtId="168" formatCode="0;[Red]0"/>
    <numFmt numFmtId="169" formatCode="0.0%"/>
  </numFmts>
  <fonts count="26" x14ac:knownFonts="1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333333"/>
      <name val="Arial1"/>
    </font>
    <font>
      <b/>
      <sz val="10"/>
      <color rgb="FF33333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  <fill>
      <patternFill patternType="solid">
        <fgColor theme="0" tint="-0.34998626667073579"/>
        <bgColor rgb="FF0099FF"/>
      </patternFill>
    </fill>
    <fill>
      <patternFill patternType="solid">
        <fgColor theme="5" tint="0.79998168889431442"/>
        <bgColor rgb="FF0099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2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10" fontId="6" fillId="6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9" fontId="7" fillId="8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10" fontId="7" fillId="8" borderId="2" xfId="0" applyNumberFormat="1" applyFont="1" applyFill="1" applyBorder="1" applyAlignment="1">
      <alignment horizontal="center" vertical="center" wrapText="1"/>
    </xf>
    <xf numFmtId="2" fontId="7" fillId="8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9" fillId="8" borderId="2" xfId="0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0" fillId="0" borderId="0" xfId="0" applyFont="1"/>
    <xf numFmtId="10" fontId="0" fillId="0" borderId="0" xfId="0" applyNumberFormat="1" applyFont="1"/>
    <xf numFmtId="0" fontId="4" fillId="9" borderId="2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1" fillId="10" borderId="2" xfId="0" applyFont="1" applyFill="1" applyBorder="1" applyAlignment="1">
      <alignment horizont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12" borderId="8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7" fillId="8" borderId="2" xfId="1" applyFont="1" applyFill="1" applyBorder="1" applyAlignment="1">
      <alignment horizontal="center" vertical="center" wrapText="1"/>
    </xf>
    <xf numFmtId="9" fontId="6" fillId="6" borderId="2" xfId="1" applyFont="1" applyFill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4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9" fontId="14" fillId="6" borderId="2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 wrapText="1"/>
    </xf>
    <xf numFmtId="9" fontId="17" fillId="8" borderId="2" xfId="0" applyNumberFormat="1" applyFont="1" applyFill="1" applyBorder="1" applyAlignment="1">
      <alignment horizontal="center" vertical="center" wrapText="1"/>
    </xf>
    <xf numFmtId="3" fontId="14" fillId="6" borderId="2" xfId="0" applyNumberFormat="1" applyFont="1" applyFill="1" applyBorder="1" applyAlignment="1">
      <alignment horizontal="center" vertical="center" wrapText="1"/>
    </xf>
    <xf numFmtId="3" fontId="17" fillId="8" borderId="2" xfId="0" applyNumberFormat="1" applyFont="1" applyFill="1" applyBorder="1" applyAlignment="1">
      <alignment horizontal="center" vertical="center" wrapText="1"/>
    </xf>
    <xf numFmtId="165" fontId="17" fillId="8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2" fontId="17" fillId="8" borderId="2" xfId="0" applyNumberFormat="1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7" fillId="8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2" fontId="19" fillId="0" borderId="0" xfId="0" applyNumberFormat="1" applyFont="1" applyAlignment="1">
      <alignment horizontal="center" vertical="center" wrapText="1"/>
    </xf>
    <xf numFmtId="167" fontId="6" fillId="6" borderId="2" xfId="0" applyNumberFormat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9" fontId="5" fillId="5" borderId="2" xfId="1" applyFont="1" applyFill="1" applyBorder="1" applyAlignment="1">
      <alignment horizontal="center" vertical="center" wrapText="1"/>
    </xf>
    <xf numFmtId="9" fontId="0" fillId="0" borderId="0" xfId="1" applyFont="1" applyAlignment="1"/>
    <xf numFmtId="167" fontId="5" fillId="0" borderId="0" xfId="0" applyNumberFormat="1" applyFont="1" applyAlignment="1">
      <alignment horizontal="center" vertical="center" wrapText="1"/>
    </xf>
    <xf numFmtId="167" fontId="7" fillId="8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/>
    <xf numFmtId="167" fontId="6" fillId="0" borderId="2" xfId="0" applyNumberFormat="1" applyFont="1" applyBorder="1" applyAlignment="1">
      <alignment horizontal="center" vertical="center" wrapText="1"/>
    </xf>
    <xf numFmtId="166" fontId="14" fillId="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9" fontId="0" fillId="0" borderId="0" xfId="1" applyFont="1" applyAlignment="1"/>
    <xf numFmtId="1" fontId="6" fillId="6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9" fontId="14" fillId="0" borderId="2" xfId="1" applyFont="1" applyFill="1" applyBorder="1" applyAlignment="1">
      <alignment horizontal="center" vertical="center" wrapText="1"/>
    </xf>
    <xf numFmtId="9" fontId="13" fillId="12" borderId="8" xfId="1" applyFont="1" applyFill="1" applyBorder="1" applyAlignment="1">
      <alignment horizontal="center" vertical="center" wrapText="1"/>
    </xf>
    <xf numFmtId="9" fontId="13" fillId="0" borderId="8" xfId="1" applyFont="1" applyBorder="1" applyAlignment="1">
      <alignment horizontal="center" vertical="center" wrapText="1"/>
    </xf>
    <xf numFmtId="9" fontId="14" fillId="0" borderId="8" xfId="1" applyFont="1" applyFill="1" applyBorder="1" applyAlignment="1">
      <alignment horizontal="center" vertical="center" wrapText="1"/>
    </xf>
    <xf numFmtId="9" fontId="15" fillId="0" borderId="8" xfId="1" applyFont="1" applyFill="1" applyBorder="1" applyAlignment="1">
      <alignment horizontal="center" vertical="center" wrapText="1"/>
    </xf>
    <xf numFmtId="9" fontId="14" fillId="6" borderId="2" xfId="1" applyFont="1" applyFill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 wrapText="1"/>
    </xf>
    <xf numFmtId="9" fontId="0" fillId="0" borderId="0" xfId="1" applyFont="1"/>
    <xf numFmtId="0" fontId="17" fillId="8" borderId="2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center" vertical="center" wrapText="1"/>
    </xf>
    <xf numFmtId="165" fontId="6" fillId="6" borderId="2" xfId="0" applyNumberFormat="1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0" fontId="6" fillId="6" borderId="2" xfId="1" applyNumberFormat="1" applyFont="1" applyFill="1" applyBorder="1" applyAlignment="1">
      <alignment horizontal="center" vertical="center" wrapText="1"/>
    </xf>
    <xf numFmtId="10" fontId="7" fillId="8" borderId="2" xfId="1" applyNumberFormat="1" applyFont="1" applyFill="1" applyBorder="1" applyAlignment="1">
      <alignment horizontal="center" vertical="center" wrapText="1"/>
    </xf>
    <xf numFmtId="9" fontId="0" fillId="0" borderId="0" xfId="1" applyFont="1" applyAlignment="1"/>
    <xf numFmtId="9" fontId="7" fillId="8" borderId="2" xfId="1" applyNumberFormat="1" applyFont="1" applyFill="1" applyBorder="1" applyAlignment="1">
      <alignment horizontal="center" vertical="center" wrapText="1"/>
    </xf>
    <xf numFmtId="10" fontId="5" fillId="0" borderId="0" xfId="1" applyNumberFormat="1" applyFont="1" applyAlignment="1">
      <alignment horizontal="center" vertical="center" wrapText="1"/>
    </xf>
    <xf numFmtId="10" fontId="6" fillId="7" borderId="2" xfId="1" applyNumberFormat="1" applyFont="1" applyFill="1" applyBorder="1" applyAlignment="1">
      <alignment horizontal="center" vertical="center" wrapText="1"/>
    </xf>
    <xf numFmtId="10" fontId="6" fillId="7" borderId="7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Border="1" applyAlignment="1">
      <alignment horizontal="center" vertical="center" wrapText="1"/>
    </xf>
    <xf numFmtId="10" fontId="6" fillId="0" borderId="2" xfId="1" applyNumberFormat="1" applyFont="1" applyFill="1" applyBorder="1" applyAlignment="1">
      <alignment horizontal="center" vertical="center" wrapText="1"/>
    </xf>
    <xf numFmtId="10" fontId="6" fillId="0" borderId="2" xfId="1" applyNumberFormat="1" applyFont="1" applyBorder="1" applyAlignment="1">
      <alignment horizontal="center" vertical="center" wrapText="1"/>
    </xf>
    <xf numFmtId="10" fontId="14" fillId="0" borderId="6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/>
    <xf numFmtId="9" fontId="24" fillId="0" borderId="2" xfId="1" applyFont="1" applyBorder="1" applyAlignment="1">
      <alignment horizontal="right" vertical="center" wrapText="1"/>
    </xf>
    <xf numFmtId="9" fontId="24" fillId="0" borderId="2" xfId="1" applyFont="1" applyBorder="1" applyAlignment="1">
      <alignment horizontal="left" vertical="center" wrapText="1"/>
    </xf>
    <xf numFmtId="14" fontId="24" fillId="0" borderId="2" xfId="1" applyNumberFormat="1" applyFont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0" fontId="6" fillId="0" borderId="7" xfId="1" applyNumberFormat="1" applyFont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167" fontId="5" fillId="13" borderId="2" xfId="0" applyNumberFormat="1" applyFont="1" applyFill="1" applyBorder="1" applyAlignment="1">
      <alignment horizontal="center" vertical="center" wrapText="1"/>
    </xf>
    <xf numFmtId="9" fontId="5" fillId="14" borderId="2" xfId="1" applyFont="1" applyFill="1" applyBorder="1" applyAlignment="1">
      <alignment horizontal="center" vertical="center" wrapText="1"/>
    </xf>
    <xf numFmtId="169" fontId="14" fillId="6" borderId="2" xfId="0" applyNumberFormat="1" applyFont="1" applyFill="1" applyBorder="1" applyAlignment="1">
      <alignment horizontal="center" vertical="center" wrapText="1"/>
    </xf>
    <xf numFmtId="169" fontId="17" fillId="8" borderId="2" xfId="0" applyNumberFormat="1" applyFont="1" applyFill="1" applyBorder="1" applyAlignment="1">
      <alignment horizontal="center" vertical="center" wrapText="1"/>
    </xf>
    <xf numFmtId="166" fontId="17" fillId="8" borderId="2" xfId="0" applyNumberFormat="1" applyFont="1" applyFill="1" applyBorder="1" applyAlignment="1">
      <alignment horizontal="center" vertical="center" wrapText="1"/>
    </xf>
    <xf numFmtId="169" fontId="7" fillId="8" borderId="2" xfId="1" applyNumberFormat="1" applyFont="1" applyFill="1" applyBorder="1" applyAlignment="1">
      <alignment horizontal="center" vertical="center" wrapText="1"/>
    </xf>
    <xf numFmtId="9" fontId="6" fillId="6" borderId="2" xfId="1" applyNumberFormat="1" applyFont="1" applyFill="1" applyBorder="1" applyAlignment="1">
      <alignment horizontal="center" vertical="center" wrapText="1"/>
    </xf>
    <xf numFmtId="10" fontId="6" fillId="6" borderId="7" xfId="1" applyNumberFormat="1" applyFont="1" applyFill="1" applyBorder="1" applyAlignment="1">
      <alignment horizontal="center" vertical="center" wrapText="1"/>
    </xf>
    <xf numFmtId="10" fontId="14" fillId="6" borderId="7" xfId="1" applyNumberFormat="1" applyFont="1" applyFill="1" applyBorder="1" applyAlignment="1">
      <alignment horizontal="center" vertical="center" wrapText="1"/>
    </xf>
    <xf numFmtId="10" fontId="6" fillId="0" borderId="7" xfId="1" applyNumberFormat="1" applyFont="1" applyFill="1" applyBorder="1" applyAlignment="1">
      <alignment horizontal="center" vertical="center" wrapText="1"/>
    </xf>
    <xf numFmtId="10" fontId="14" fillId="0" borderId="7" xfId="1" applyNumberFormat="1" applyFont="1" applyFill="1" applyBorder="1" applyAlignment="1">
      <alignment horizontal="center" vertical="center" wrapText="1"/>
    </xf>
    <xf numFmtId="9" fontId="6" fillId="6" borderId="2" xfId="0" applyNumberFormat="1" applyFont="1" applyFill="1" applyBorder="1" applyAlignment="1">
      <alignment horizontal="center" vertical="center" wrapText="1"/>
    </xf>
    <xf numFmtId="10" fontId="14" fillId="0" borderId="8" xfId="1" applyNumberFormat="1" applyFont="1" applyFill="1" applyBorder="1" applyAlignment="1">
      <alignment horizontal="center" vertical="center" wrapText="1"/>
    </xf>
    <xf numFmtId="10" fontId="17" fillId="8" borderId="2" xfId="0" applyNumberFormat="1" applyFont="1" applyFill="1" applyBorder="1" applyAlignment="1">
      <alignment horizontal="center" vertical="center" wrapText="1"/>
    </xf>
    <xf numFmtId="168" fontId="6" fillId="6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3" xfId="0" applyFont="1" applyBorder="1"/>
    <xf numFmtId="0" fontId="2" fillId="0" borderId="5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4" name="image1.png">
          <a:extLst>
            <a:ext uri="{FF2B5EF4-FFF2-40B4-BE49-F238E27FC236}">
              <a16:creationId xmlns:a16="http://schemas.microsoft.com/office/drawing/2014/main" id="{A2565678-6323-4710-A93A-58A5D6093A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01"/>
  <sheetViews>
    <sheetView tabSelected="1" zoomScale="70" zoomScaleNormal="70" workbookViewId="0">
      <pane ySplit="7" topLeftCell="A8" activePane="bottomLeft" state="frozen"/>
      <selection pane="bottomLeft" activeCell="A6" sqref="A6"/>
    </sheetView>
  </sheetViews>
  <sheetFormatPr baseColWidth="10" defaultColWidth="12.625" defaultRowHeight="15" customHeight="1" x14ac:dyDescent="0.2"/>
  <cols>
    <col min="1" max="1" width="16" bestFit="1" customWidth="1"/>
    <col min="2" max="2" width="39.75" bestFit="1" customWidth="1"/>
    <col min="3" max="3" width="15" bestFit="1" customWidth="1"/>
    <col min="4" max="4" width="37.625" bestFit="1" customWidth="1"/>
    <col min="5" max="5" width="16.25" bestFit="1" customWidth="1"/>
    <col min="6" max="6" width="36.5" bestFit="1" customWidth="1"/>
    <col min="7" max="7" width="16.5" bestFit="1" customWidth="1"/>
    <col min="8" max="8" width="76.875" bestFit="1" customWidth="1"/>
    <col min="9" max="9" width="16" bestFit="1" customWidth="1"/>
    <col min="10" max="10" width="58.375" bestFit="1" customWidth="1"/>
    <col min="11" max="11" width="15.5" bestFit="1" customWidth="1"/>
    <col min="12" max="12" width="10.25" style="66" bestFit="1" customWidth="1"/>
    <col min="13" max="13" width="15.75" style="66" bestFit="1" customWidth="1"/>
    <col min="14" max="14" width="62.125" style="66" bestFit="1" customWidth="1"/>
    <col min="15" max="15" width="11.5" style="66" bestFit="1" customWidth="1"/>
    <col min="16" max="16" width="80.625" style="66" bestFit="1" customWidth="1"/>
    <col min="17" max="17" width="13.75" style="66" bestFit="1" customWidth="1"/>
    <col min="18" max="18" width="15.125" style="66" bestFit="1" customWidth="1"/>
    <col min="19" max="19" width="6.5" style="66" bestFit="1" customWidth="1"/>
    <col min="20" max="20" width="10.125" style="66" customWidth="1"/>
    <col min="21" max="21" width="8.125" style="66" bestFit="1" customWidth="1"/>
    <col min="22" max="22" width="8.5" style="66" customWidth="1"/>
    <col min="23" max="23" width="6.5" style="66" bestFit="1" customWidth="1"/>
    <col min="24" max="24" width="6.5" style="66" customWidth="1"/>
    <col min="25" max="25" width="6.5" style="66" bestFit="1" customWidth="1"/>
    <col min="26" max="26" width="6.5" style="66" customWidth="1"/>
    <col min="27" max="27" width="6.5" style="66" bestFit="1" customWidth="1"/>
    <col min="28" max="28" width="6.5" style="66" customWidth="1"/>
    <col min="29" max="30" width="21.375" hidden="1" customWidth="1"/>
    <col min="31" max="31" width="16" style="79" hidden="1" customWidth="1"/>
    <col min="32" max="33" width="23.375" hidden="1" customWidth="1"/>
    <col min="34" max="34" width="16" style="79" hidden="1" customWidth="1"/>
    <col min="35" max="36" width="21.75" hidden="1" customWidth="1"/>
    <col min="37" max="37" width="16" style="79" hidden="1" customWidth="1"/>
    <col min="38" max="38" width="20" hidden="1" customWidth="1"/>
    <col min="39" max="39" width="19.75" hidden="1" customWidth="1"/>
    <col min="40" max="40" width="16" style="79" hidden="1" customWidth="1"/>
    <col min="41" max="42" width="20.5" hidden="1" customWidth="1"/>
    <col min="43" max="43" width="16" style="79" hidden="1" customWidth="1"/>
    <col min="44" max="45" width="20.5" hidden="1" customWidth="1"/>
    <col min="46" max="46" width="16" style="79" hidden="1" customWidth="1"/>
    <col min="47" max="48" width="20" hidden="1" customWidth="1"/>
    <col min="49" max="49" width="16" style="79" hidden="1" customWidth="1"/>
    <col min="50" max="50" width="22.25" style="72" hidden="1" customWidth="1"/>
    <col min="51" max="51" width="22.25" hidden="1" customWidth="1"/>
    <col min="52" max="52" width="16" style="79" hidden="1" customWidth="1"/>
    <col min="53" max="53" width="20" style="72" hidden="1" customWidth="1"/>
    <col min="54" max="54" width="25.875" hidden="1" customWidth="1"/>
    <col min="55" max="55" width="16" style="79" hidden="1" customWidth="1"/>
    <col min="56" max="56" width="22.625" style="72" hidden="1" customWidth="1"/>
    <col min="57" max="57" width="22.625" style="75" hidden="1" customWidth="1"/>
    <col min="58" max="58" width="16" style="79" hidden="1" customWidth="1"/>
    <col min="59" max="59" width="25.5" hidden="1" customWidth="1"/>
    <col min="60" max="60" width="24" hidden="1" customWidth="1"/>
    <col min="61" max="61" width="16" style="79" hidden="1" customWidth="1"/>
    <col min="62" max="62" width="24.75" bestFit="1" customWidth="1"/>
    <col min="63" max="63" width="24.125" customWidth="1"/>
    <col min="64" max="64" width="16" style="79" bestFit="1" customWidth="1"/>
    <col min="65" max="65" width="18.875" style="98" bestFit="1" customWidth="1"/>
    <col min="66" max="66" width="23" style="108" bestFit="1" customWidth="1"/>
  </cols>
  <sheetData>
    <row r="1" spans="1:66" s="78" customFormat="1" ht="21" customHeight="1" x14ac:dyDescent="0.2">
      <c r="A1" s="135"/>
      <c r="B1" s="140" t="s">
        <v>170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09" t="s">
        <v>171</v>
      </c>
      <c r="BN1" s="110" t="s">
        <v>177</v>
      </c>
    </row>
    <row r="2" spans="1:66" s="78" customFormat="1" ht="21" customHeight="1" x14ac:dyDescent="0.2">
      <c r="A2" s="136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09" t="s">
        <v>172</v>
      </c>
      <c r="BN2" s="110" t="s">
        <v>173</v>
      </c>
    </row>
    <row r="3" spans="1:66" s="78" customFormat="1" ht="21" customHeight="1" x14ac:dyDescent="0.2">
      <c r="A3" s="137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09" t="s">
        <v>174</v>
      </c>
      <c r="BN3" s="111">
        <v>43174</v>
      </c>
    </row>
    <row r="4" spans="1:66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3"/>
      <c r="AD4" s="3"/>
      <c r="AE4" s="70"/>
      <c r="AF4" s="3"/>
      <c r="AG4" s="3"/>
      <c r="AH4" s="70"/>
      <c r="AI4" s="3"/>
      <c r="AJ4" s="3"/>
      <c r="AK4" s="70"/>
      <c r="AL4" s="4"/>
      <c r="AM4" s="3"/>
      <c r="AN4" s="70"/>
      <c r="AO4" s="3"/>
      <c r="AP4" s="3"/>
      <c r="AQ4" s="70"/>
      <c r="AR4" s="3"/>
      <c r="AS4" s="3"/>
      <c r="AT4" s="70"/>
      <c r="AU4" s="3"/>
      <c r="AV4" s="3"/>
      <c r="AW4" s="70"/>
      <c r="AX4" s="70"/>
      <c r="AY4" s="3"/>
      <c r="AZ4" s="70"/>
      <c r="BA4" s="70"/>
      <c r="BB4" s="3"/>
      <c r="BC4" s="70"/>
      <c r="BD4" s="70"/>
      <c r="BE4" s="73"/>
      <c r="BF4" s="70"/>
      <c r="BG4" s="3"/>
      <c r="BH4" s="3"/>
      <c r="BI4" s="70"/>
      <c r="BJ4" s="3"/>
      <c r="BK4" s="3"/>
      <c r="BL4" s="70"/>
      <c r="BM4" s="70"/>
      <c r="BN4" s="100"/>
    </row>
    <row r="5" spans="1:66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3"/>
      <c r="AD5" s="3"/>
      <c r="AE5" s="70"/>
      <c r="AF5" s="3"/>
      <c r="AG5" s="3"/>
      <c r="AH5" s="70"/>
      <c r="AI5" s="3"/>
      <c r="AJ5" s="3"/>
      <c r="AK5" s="70"/>
      <c r="AL5" s="4"/>
      <c r="AM5" s="3"/>
      <c r="AN5" s="70"/>
      <c r="AO5" s="3"/>
      <c r="AP5" s="3"/>
      <c r="AQ5" s="70"/>
      <c r="AR5" s="3"/>
      <c r="AS5" s="3"/>
      <c r="AT5" s="70"/>
      <c r="AU5" s="3"/>
      <c r="AV5" s="3"/>
      <c r="AW5" s="70"/>
      <c r="AX5" s="70"/>
      <c r="AY5" s="3"/>
      <c r="AZ5" s="70"/>
      <c r="BA5" s="70"/>
      <c r="BB5" s="3"/>
      <c r="BC5" s="70"/>
      <c r="BD5" s="70"/>
      <c r="BE5" s="73"/>
      <c r="BF5" s="70"/>
      <c r="BG5" s="3"/>
      <c r="BH5" s="3"/>
      <c r="BI5" s="70"/>
      <c r="BJ5" s="3"/>
      <c r="BK5" s="3"/>
      <c r="BL5" s="70"/>
      <c r="BM5" s="70"/>
      <c r="BN5" s="100"/>
    </row>
    <row r="6" spans="1:66" ht="47.25" customHeight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46" t="s">
        <v>11</v>
      </c>
      <c r="M6" s="47" t="s">
        <v>12</v>
      </c>
      <c r="N6" s="46" t="s">
        <v>13</v>
      </c>
      <c r="O6" s="46" t="s">
        <v>14</v>
      </c>
      <c r="P6" s="46" t="s">
        <v>15</v>
      </c>
      <c r="Q6" s="46" t="s">
        <v>16</v>
      </c>
      <c r="R6" s="48" t="s">
        <v>17</v>
      </c>
      <c r="S6" s="48">
        <v>2020</v>
      </c>
      <c r="T6" s="46">
        <v>2020</v>
      </c>
      <c r="U6" s="48">
        <v>2021</v>
      </c>
      <c r="V6" s="46">
        <v>2021</v>
      </c>
      <c r="W6" s="48">
        <v>2022</v>
      </c>
      <c r="X6" s="46">
        <v>2022</v>
      </c>
      <c r="Y6" s="48">
        <v>2023</v>
      </c>
      <c r="Z6" s="46">
        <v>2023</v>
      </c>
      <c r="AA6" s="48">
        <v>2024</v>
      </c>
      <c r="AB6" s="46">
        <v>2024</v>
      </c>
      <c r="AC6" s="138" t="s">
        <v>18</v>
      </c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</row>
    <row r="7" spans="1:66" ht="47.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46"/>
      <c r="M7" s="47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6" t="s">
        <v>19</v>
      </c>
      <c r="AD7" s="119" t="s">
        <v>20</v>
      </c>
      <c r="AE7" s="71" t="s">
        <v>21</v>
      </c>
      <c r="AF7" s="6" t="s">
        <v>22</v>
      </c>
      <c r="AG7" s="119" t="s">
        <v>23</v>
      </c>
      <c r="AH7" s="71" t="s">
        <v>21</v>
      </c>
      <c r="AI7" s="6" t="s">
        <v>24</v>
      </c>
      <c r="AJ7" s="119" t="s">
        <v>25</v>
      </c>
      <c r="AK7" s="71" t="s">
        <v>21</v>
      </c>
      <c r="AL7" s="6" t="s">
        <v>26</v>
      </c>
      <c r="AM7" s="119" t="s">
        <v>27</v>
      </c>
      <c r="AN7" s="71" t="s">
        <v>21</v>
      </c>
      <c r="AO7" s="6" t="s">
        <v>28</v>
      </c>
      <c r="AP7" s="119" t="s">
        <v>29</v>
      </c>
      <c r="AQ7" s="71" t="s">
        <v>21</v>
      </c>
      <c r="AR7" s="6" t="s">
        <v>30</v>
      </c>
      <c r="AS7" s="119" t="s">
        <v>31</v>
      </c>
      <c r="AT7" s="71" t="s">
        <v>21</v>
      </c>
      <c r="AU7" s="6" t="s">
        <v>32</v>
      </c>
      <c r="AV7" s="119" t="s">
        <v>33</v>
      </c>
      <c r="AW7" s="71" t="s">
        <v>21</v>
      </c>
      <c r="AX7" s="71" t="s">
        <v>34</v>
      </c>
      <c r="AY7" s="119" t="s">
        <v>35</v>
      </c>
      <c r="AZ7" s="71" t="s">
        <v>21</v>
      </c>
      <c r="BA7" s="71" t="s">
        <v>36</v>
      </c>
      <c r="BB7" s="119" t="s">
        <v>37</v>
      </c>
      <c r="BC7" s="71" t="s">
        <v>21</v>
      </c>
      <c r="BD7" s="71" t="s">
        <v>38</v>
      </c>
      <c r="BE7" s="120" t="s">
        <v>39</v>
      </c>
      <c r="BF7" s="71" t="s">
        <v>21</v>
      </c>
      <c r="BG7" s="6" t="s">
        <v>40</v>
      </c>
      <c r="BH7" s="119" t="s">
        <v>41</v>
      </c>
      <c r="BI7" s="71" t="s">
        <v>21</v>
      </c>
      <c r="BJ7" s="6" t="s">
        <v>42</v>
      </c>
      <c r="BK7" s="119" t="s">
        <v>43</v>
      </c>
      <c r="BL7" s="71" t="s">
        <v>21</v>
      </c>
      <c r="BM7" s="121" t="s">
        <v>175</v>
      </c>
      <c r="BN7" s="121" t="s">
        <v>176</v>
      </c>
    </row>
    <row r="8" spans="1:66" ht="63" customHeight="1" x14ac:dyDescent="0.2">
      <c r="A8" s="7">
        <v>1</v>
      </c>
      <c r="B8" s="8" t="s">
        <v>44</v>
      </c>
      <c r="C8" s="7">
        <v>2</v>
      </c>
      <c r="D8" s="8" t="s">
        <v>45</v>
      </c>
      <c r="E8" s="7">
        <v>1</v>
      </c>
      <c r="F8" s="8" t="s">
        <v>46</v>
      </c>
      <c r="G8" s="7">
        <v>3</v>
      </c>
      <c r="H8" s="8" t="s">
        <v>47</v>
      </c>
      <c r="I8" s="7">
        <v>3</v>
      </c>
      <c r="J8" s="8" t="s">
        <v>48</v>
      </c>
      <c r="K8" s="7">
        <v>0</v>
      </c>
      <c r="L8" s="44">
        <v>7885</v>
      </c>
      <c r="M8" s="49">
        <v>2020110010217</v>
      </c>
      <c r="N8" s="44" t="s">
        <v>49</v>
      </c>
      <c r="O8" s="44">
        <v>1</v>
      </c>
      <c r="P8" s="50" t="s">
        <v>50</v>
      </c>
      <c r="Q8" s="44" t="s">
        <v>51</v>
      </c>
      <c r="R8" s="51">
        <v>1</v>
      </c>
      <c r="S8" s="51">
        <v>1</v>
      </c>
      <c r="T8" s="122">
        <v>1.0349999999999999</v>
      </c>
      <c r="U8" s="51">
        <v>1</v>
      </c>
      <c r="V8" s="51">
        <f>BK8</f>
        <v>1</v>
      </c>
      <c r="W8" s="51">
        <v>1</v>
      </c>
      <c r="X8" s="51"/>
      <c r="Y8" s="51">
        <v>1</v>
      </c>
      <c r="Z8" s="51"/>
      <c r="AA8" s="51">
        <v>1</v>
      </c>
      <c r="AB8" s="51"/>
      <c r="AC8" s="9">
        <v>0</v>
      </c>
      <c r="AD8" s="9">
        <v>0</v>
      </c>
      <c r="AE8" s="40">
        <f>IF($U8,AD8/$U8,0)</f>
        <v>0</v>
      </c>
      <c r="AF8" s="9">
        <v>0</v>
      </c>
      <c r="AG8" s="9">
        <v>0</v>
      </c>
      <c r="AH8" s="40">
        <f>IF($U8,AG8/$U8,0)</f>
        <v>0</v>
      </c>
      <c r="AI8" s="9">
        <v>0</v>
      </c>
      <c r="AJ8" s="9">
        <v>0</v>
      </c>
      <c r="AK8" s="40">
        <f>IF($U8,AJ8/$U8,0)</f>
        <v>0</v>
      </c>
      <c r="AL8" s="9">
        <v>0</v>
      </c>
      <c r="AM8" s="9">
        <v>0</v>
      </c>
      <c r="AN8" s="40">
        <f>IF($U8,AM8/$U8,0)</f>
        <v>0</v>
      </c>
      <c r="AO8" s="9">
        <v>0</v>
      </c>
      <c r="AP8" s="9">
        <v>0</v>
      </c>
      <c r="AQ8" s="40">
        <f>IF($U8,AP8/$U8,0)</f>
        <v>0</v>
      </c>
      <c r="AR8" s="9">
        <v>0</v>
      </c>
      <c r="AS8" s="9">
        <v>0</v>
      </c>
      <c r="AT8" s="40">
        <f>IF($U8,AS8/$U8,0)</f>
        <v>0</v>
      </c>
      <c r="AU8" s="9">
        <v>0.5</v>
      </c>
      <c r="AV8" s="9">
        <v>0.52</v>
      </c>
      <c r="AW8" s="40">
        <f>IF($U8,AV8/$U8,0)</f>
        <v>0.52</v>
      </c>
      <c r="AX8" s="9">
        <v>0.5</v>
      </c>
      <c r="AY8" s="9">
        <v>0.52</v>
      </c>
      <c r="AZ8" s="40">
        <f>IF($U8,AY8/$U8,0)</f>
        <v>0.52</v>
      </c>
      <c r="BA8" s="9">
        <v>0.5</v>
      </c>
      <c r="BB8" s="9">
        <v>0.52</v>
      </c>
      <c r="BC8" s="40">
        <f>IF($U8,BB8/$U8,0)</f>
        <v>0.52</v>
      </c>
      <c r="BD8" s="9">
        <v>0.5</v>
      </c>
      <c r="BE8" s="9">
        <v>0.52</v>
      </c>
      <c r="BF8" s="40">
        <f>IF($U8,BE8/$U8,0)</f>
        <v>0.52</v>
      </c>
      <c r="BG8" s="131">
        <v>0.5</v>
      </c>
      <c r="BH8" s="9">
        <v>0.52</v>
      </c>
      <c r="BI8" s="40">
        <f>IF($U8,BH8/$U8,0)</f>
        <v>0.52</v>
      </c>
      <c r="BJ8" s="131">
        <v>1</v>
      </c>
      <c r="BK8" s="131">
        <v>1</v>
      </c>
      <c r="BL8" s="40">
        <f>IF($U8,BK8/$U8,0)</f>
        <v>1</v>
      </c>
      <c r="BM8" s="96">
        <f>(T8+V8)/(S8+U8)</f>
        <v>1.0175000000000001</v>
      </c>
      <c r="BN8" s="101">
        <f>(T8+V8+X8+Z8+AB8)/(S8+U8+W8+Y8+AA8)</f>
        <v>0.40700000000000003</v>
      </c>
    </row>
    <row r="9" spans="1:66" ht="96.75" customHeight="1" x14ac:dyDescent="0.2">
      <c r="A9" s="10">
        <f t="shared" ref="A9:P9" si="0">+A8</f>
        <v>1</v>
      </c>
      <c r="B9" s="10" t="str">
        <f t="shared" si="0"/>
        <v>Hacer un nuevo contrato social con igualdad de oportunidades para la inclusión social, productiva
y política</v>
      </c>
      <c r="C9" s="10">
        <f t="shared" si="0"/>
        <v>2</v>
      </c>
      <c r="D9" s="10" t="str">
        <f t="shared" si="0"/>
        <v>Mejores ingresos de los hogares y combatir la feminización de la pobreza</v>
      </c>
      <c r="E9" s="10">
        <f t="shared" si="0"/>
        <v>1</v>
      </c>
      <c r="F9" s="10" t="str">
        <f t="shared" si="0"/>
        <v>Subsidios y transferencias para la equidad</v>
      </c>
      <c r="G9" s="10">
        <f t="shared" si="0"/>
        <v>3</v>
      </c>
      <c r="H9" s="10" t="str">
        <f t="shared" si="0"/>
        <v>Entregar el 100% de los recursos previstos para Beneficios Económicos Periódicos (BEPS)</v>
      </c>
      <c r="I9" s="10">
        <f t="shared" si="0"/>
        <v>3</v>
      </c>
      <c r="J9" s="10" t="str">
        <f t="shared" si="0"/>
        <v>Porcentaje de Beneficios Económicos Periódicos (BEPS) entregados</v>
      </c>
      <c r="K9" s="10">
        <f t="shared" si="0"/>
        <v>0</v>
      </c>
      <c r="L9" s="52">
        <f t="shared" si="0"/>
        <v>7885</v>
      </c>
      <c r="M9" s="53">
        <f t="shared" si="0"/>
        <v>2020110010217</v>
      </c>
      <c r="N9" s="52" t="str">
        <f t="shared" si="0"/>
        <v>Aportes para los creadores y gestores culturales de Bogotá</v>
      </c>
      <c r="O9" s="52">
        <f t="shared" si="0"/>
        <v>1</v>
      </c>
      <c r="P9" s="52" t="str">
        <f t="shared" si="0"/>
        <v>Entregar el 100% de los recursos previstos para Beneficios Económico Periódicos (BEPS)</v>
      </c>
      <c r="Q9" s="52" t="s">
        <v>51</v>
      </c>
      <c r="R9" s="54">
        <f t="shared" ref="R9:AA9" si="1">+R8</f>
        <v>1</v>
      </c>
      <c r="S9" s="54">
        <f t="shared" si="1"/>
        <v>1</v>
      </c>
      <c r="T9" s="123">
        <f t="shared" si="1"/>
        <v>1.0349999999999999</v>
      </c>
      <c r="U9" s="54">
        <f t="shared" si="1"/>
        <v>1</v>
      </c>
      <c r="V9" s="54">
        <f t="shared" ref="V9:V72" si="2">BK9</f>
        <v>1</v>
      </c>
      <c r="W9" s="54">
        <f t="shared" si="1"/>
        <v>1</v>
      </c>
      <c r="X9" s="54"/>
      <c r="Y9" s="54">
        <f t="shared" si="1"/>
        <v>1</v>
      </c>
      <c r="Z9" s="54"/>
      <c r="AA9" s="54">
        <f t="shared" si="1"/>
        <v>1</v>
      </c>
      <c r="AB9" s="54"/>
      <c r="AC9" s="11">
        <f>AC8</f>
        <v>0</v>
      </c>
      <c r="AD9" s="11">
        <f t="shared" ref="AD9:BL9" si="3">AD8</f>
        <v>0</v>
      </c>
      <c r="AE9" s="39">
        <f t="shared" si="3"/>
        <v>0</v>
      </c>
      <c r="AF9" s="11">
        <f t="shared" si="3"/>
        <v>0</v>
      </c>
      <c r="AG9" s="11">
        <f t="shared" si="3"/>
        <v>0</v>
      </c>
      <c r="AH9" s="39">
        <f t="shared" si="3"/>
        <v>0</v>
      </c>
      <c r="AI9" s="11">
        <f t="shared" si="3"/>
        <v>0</v>
      </c>
      <c r="AJ9" s="11">
        <f t="shared" si="3"/>
        <v>0</v>
      </c>
      <c r="AK9" s="39">
        <f t="shared" si="3"/>
        <v>0</v>
      </c>
      <c r="AL9" s="11">
        <f t="shared" si="3"/>
        <v>0</v>
      </c>
      <c r="AM9" s="11">
        <f t="shared" si="3"/>
        <v>0</v>
      </c>
      <c r="AN9" s="39">
        <f t="shared" si="3"/>
        <v>0</v>
      </c>
      <c r="AO9" s="11">
        <f t="shared" si="3"/>
        <v>0</v>
      </c>
      <c r="AP9" s="11">
        <f t="shared" si="3"/>
        <v>0</v>
      </c>
      <c r="AQ9" s="39">
        <f t="shared" si="3"/>
        <v>0</v>
      </c>
      <c r="AR9" s="11">
        <f t="shared" si="3"/>
        <v>0</v>
      </c>
      <c r="AS9" s="11">
        <f t="shared" si="3"/>
        <v>0</v>
      </c>
      <c r="AT9" s="39">
        <f t="shared" si="3"/>
        <v>0</v>
      </c>
      <c r="AU9" s="11">
        <f t="shared" si="3"/>
        <v>0.5</v>
      </c>
      <c r="AV9" s="11">
        <f t="shared" si="3"/>
        <v>0.52</v>
      </c>
      <c r="AW9" s="39">
        <f t="shared" si="3"/>
        <v>0.52</v>
      </c>
      <c r="AX9" s="11">
        <f t="shared" si="3"/>
        <v>0.5</v>
      </c>
      <c r="AY9" s="11">
        <f t="shared" si="3"/>
        <v>0.52</v>
      </c>
      <c r="AZ9" s="39">
        <f t="shared" si="3"/>
        <v>0.52</v>
      </c>
      <c r="BA9" s="11">
        <f t="shared" si="3"/>
        <v>0.5</v>
      </c>
      <c r="BB9" s="11">
        <f t="shared" si="3"/>
        <v>0.52</v>
      </c>
      <c r="BC9" s="39">
        <f t="shared" si="3"/>
        <v>0.52</v>
      </c>
      <c r="BD9" s="11">
        <f t="shared" si="3"/>
        <v>0.5</v>
      </c>
      <c r="BE9" s="11">
        <f t="shared" si="3"/>
        <v>0.52</v>
      </c>
      <c r="BF9" s="39">
        <f t="shared" si="3"/>
        <v>0.52</v>
      </c>
      <c r="BG9" s="11">
        <f t="shared" si="3"/>
        <v>0.5</v>
      </c>
      <c r="BH9" s="11">
        <f t="shared" si="3"/>
        <v>0.52</v>
      </c>
      <c r="BI9" s="39">
        <f t="shared" si="3"/>
        <v>0.52</v>
      </c>
      <c r="BJ9" s="11">
        <f t="shared" si="3"/>
        <v>1</v>
      </c>
      <c r="BK9" s="11">
        <f t="shared" si="3"/>
        <v>1</v>
      </c>
      <c r="BL9" s="39">
        <f t="shared" si="3"/>
        <v>1</v>
      </c>
      <c r="BM9" s="97">
        <f t="shared" ref="BM9:BM71" si="4">(T9+V9)/(S9+U9)</f>
        <v>1.0175000000000001</v>
      </c>
      <c r="BN9" s="97">
        <f t="shared" ref="BN9:BN72" si="5">(T9+V9+X9+Z9+AB9)/(S9+U9+W9+Y9+AA9)</f>
        <v>0.40700000000000003</v>
      </c>
    </row>
    <row r="10" spans="1:66" ht="62.25" customHeight="1" x14ac:dyDescent="0.2">
      <c r="A10" s="7">
        <v>1</v>
      </c>
      <c r="B10" s="8" t="s">
        <v>44</v>
      </c>
      <c r="C10" s="7">
        <v>1</v>
      </c>
      <c r="D10" s="8" t="s">
        <v>52</v>
      </c>
      <c r="E10" s="7">
        <v>15</v>
      </c>
      <c r="F10" s="8" t="s">
        <v>53</v>
      </c>
      <c r="G10" s="7">
        <v>101</v>
      </c>
      <c r="H10" s="8" t="s">
        <v>54</v>
      </c>
      <c r="I10" s="7">
        <v>109</v>
      </c>
      <c r="J10" s="8" t="s">
        <v>55</v>
      </c>
      <c r="K10" s="12">
        <v>0</v>
      </c>
      <c r="L10" s="44">
        <v>7880</v>
      </c>
      <c r="M10" s="49">
        <v>2020110010197</v>
      </c>
      <c r="N10" s="44" t="s">
        <v>56</v>
      </c>
      <c r="O10" s="44">
        <v>1</v>
      </c>
      <c r="P10" s="50" t="s">
        <v>57</v>
      </c>
      <c r="Q10" s="44" t="s">
        <v>51</v>
      </c>
      <c r="R10" s="49">
        <v>1</v>
      </c>
      <c r="S10" s="55">
        <v>1</v>
      </c>
      <c r="T10" s="55">
        <v>1</v>
      </c>
      <c r="U10" s="55">
        <v>1</v>
      </c>
      <c r="V10" s="55">
        <f t="shared" si="2"/>
        <v>1</v>
      </c>
      <c r="W10" s="55">
        <v>1</v>
      </c>
      <c r="X10" s="55"/>
      <c r="Y10" s="55">
        <v>1</v>
      </c>
      <c r="Z10" s="55"/>
      <c r="AA10" s="55">
        <v>1</v>
      </c>
      <c r="AB10" s="55"/>
      <c r="AC10" s="7">
        <v>7.0000000000000007E-2</v>
      </c>
      <c r="AD10" s="7">
        <v>7.0000000000000007E-2</v>
      </c>
      <c r="AE10" s="40">
        <f>IF(U10,AD10/U10,0)</f>
        <v>7.0000000000000007E-2</v>
      </c>
      <c r="AF10" s="15">
        <v>0.13</v>
      </c>
      <c r="AG10" s="7">
        <v>7.0000000000000007E-2</v>
      </c>
      <c r="AH10" s="40">
        <f>IF($U10,AG10/$U10,0)</f>
        <v>7.0000000000000007E-2</v>
      </c>
      <c r="AI10" s="15">
        <v>0.21</v>
      </c>
      <c r="AJ10" s="25">
        <v>0.12</v>
      </c>
      <c r="AK10" s="40">
        <f>IF($U10,AJ10/$U10,0)</f>
        <v>0.12</v>
      </c>
      <c r="AL10" s="15">
        <v>0.44</v>
      </c>
      <c r="AM10" s="25">
        <v>0.17</v>
      </c>
      <c r="AN10" s="40">
        <f>IF($U10,AM10/$U10,0)</f>
        <v>0.17</v>
      </c>
      <c r="AO10" s="15">
        <v>0.54</v>
      </c>
      <c r="AP10" s="7">
        <v>0.21</v>
      </c>
      <c r="AQ10" s="40">
        <f>IF($U10,AP10/$U10,0)</f>
        <v>0.21</v>
      </c>
      <c r="AR10" s="15">
        <v>0.62</v>
      </c>
      <c r="AS10" s="7">
        <v>0.27</v>
      </c>
      <c r="AT10" s="40">
        <f>IF($U10,AS10/$U10,0)</f>
        <v>0.27</v>
      </c>
      <c r="AU10" s="7">
        <v>0.68</v>
      </c>
      <c r="AV10" s="15">
        <v>0.46</v>
      </c>
      <c r="AW10" s="40">
        <f>IF($U10,AV10/$U10,0)</f>
        <v>0.46</v>
      </c>
      <c r="AX10" s="7">
        <v>0.75</v>
      </c>
      <c r="AY10" s="7">
        <v>0.7</v>
      </c>
      <c r="AZ10" s="40">
        <f>IF($U10,AY10/$U10,0)</f>
        <v>0.7</v>
      </c>
      <c r="BA10" s="7">
        <v>0.82</v>
      </c>
      <c r="BB10" s="7">
        <v>0.75</v>
      </c>
      <c r="BC10" s="40">
        <f>IF($U10,BB10/$U10,0)</f>
        <v>0.75</v>
      </c>
      <c r="BD10" s="7">
        <v>0.88</v>
      </c>
      <c r="BE10" s="7">
        <v>0.82</v>
      </c>
      <c r="BF10" s="40">
        <f>IF($U10,BE10/$U10,0)</f>
        <v>0.82</v>
      </c>
      <c r="BG10" s="7">
        <v>0.94</v>
      </c>
      <c r="BH10" s="7">
        <v>0.89</v>
      </c>
      <c r="BI10" s="40">
        <f>IF($U10,BH10/$U10,0)</f>
        <v>0.89</v>
      </c>
      <c r="BJ10" s="7">
        <v>1</v>
      </c>
      <c r="BK10" s="44">
        <v>1</v>
      </c>
      <c r="BL10" s="40">
        <f>IF($U10,BK10/$U10,0)</f>
        <v>1</v>
      </c>
      <c r="BM10" s="96">
        <f t="shared" si="4"/>
        <v>1</v>
      </c>
      <c r="BN10" s="101">
        <f t="shared" si="5"/>
        <v>0.4</v>
      </c>
    </row>
    <row r="11" spans="1:66" ht="99" customHeight="1" x14ac:dyDescent="0.2">
      <c r="A11" s="10">
        <f t="shared" ref="A11:J11" si="6">+A10</f>
        <v>1</v>
      </c>
      <c r="B11" s="10" t="str">
        <f t="shared" si="6"/>
        <v>Hacer un nuevo contrato social con igualdad de oportunidades para la inclusión social, productiva
y política</v>
      </c>
      <c r="C11" s="10">
        <f t="shared" si="6"/>
        <v>1</v>
      </c>
      <c r="D11" s="10" t="str">
        <f t="shared" si="6"/>
        <v>Oportunidades de educación, salud y cultura para mujeres, jóvenes, niños, niñas y adolescentes</v>
      </c>
      <c r="E11" s="10">
        <f t="shared" si="6"/>
        <v>15</v>
      </c>
      <c r="F11" s="10" t="str">
        <f t="shared" si="6"/>
        <v>Plan Distrital de Lectura, Escritura y oralidad: Leer para la vid</v>
      </c>
      <c r="G11" s="10">
        <f t="shared" si="6"/>
        <v>101</v>
      </c>
      <c r="H11" s="10" t="str">
        <f t="shared" si="6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1" s="10">
        <f t="shared" si="6"/>
        <v>109</v>
      </c>
      <c r="J11" s="10" t="str">
        <f t="shared" si="6"/>
        <v>Número de sistemas distritales de bibliotecas y espacios no convencionales creados</v>
      </c>
      <c r="K11" s="10">
        <v>0</v>
      </c>
      <c r="L11" s="52">
        <f t="shared" ref="L11:BL11" si="7">+L10</f>
        <v>7880</v>
      </c>
      <c r="M11" s="53">
        <f t="shared" si="7"/>
        <v>2020110010197</v>
      </c>
      <c r="N11" s="52" t="str">
        <f t="shared" si="7"/>
        <v>Fortalecimiento de la inclusión a la Cultura Escrita de todos los habitantes de Bogotá.</v>
      </c>
      <c r="O11" s="52">
        <f t="shared" si="7"/>
        <v>1</v>
      </c>
      <c r="P11" s="52" t="str">
        <f t="shared" si="7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1" s="52" t="str">
        <f t="shared" si="7"/>
        <v>CONSTANTE</v>
      </c>
      <c r="R11" s="53">
        <f t="shared" si="7"/>
        <v>1</v>
      </c>
      <c r="S11" s="56">
        <f t="shared" si="7"/>
        <v>1</v>
      </c>
      <c r="T11" s="56">
        <f t="shared" si="7"/>
        <v>1</v>
      </c>
      <c r="U11" s="56">
        <f t="shared" si="7"/>
        <v>1</v>
      </c>
      <c r="V11" s="56">
        <f t="shared" si="2"/>
        <v>1</v>
      </c>
      <c r="W11" s="56">
        <f t="shared" si="7"/>
        <v>1</v>
      </c>
      <c r="X11" s="56"/>
      <c r="Y11" s="56">
        <f t="shared" si="7"/>
        <v>1</v>
      </c>
      <c r="Z11" s="56"/>
      <c r="AA11" s="56">
        <f t="shared" si="7"/>
        <v>1</v>
      </c>
      <c r="AB11" s="56"/>
      <c r="AC11" s="10">
        <f t="shared" si="7"/>
        <v>7.0000000000000007E-2</v>
      </c>
      <c r="AD11" s="10">
        <f t="shared" si="7"/>
        <v>7.0000000000000007E-2</v>
      </c>
      <c r="AE11" s="39">
        <f t="shared" si="7"/>
        <v>7.0000000000000007E-2</v>
      </c>
      <c r="AF11" s="10">
        <f t="shared" si="7"/>
        <v>0.13</v>
      </c>
      <c r="AG11" s="10">
        <f t="shared" si="7"/>
        <v>7.0000000000000007E-2</v>
      </c>
      <c r="AH11" s="39">
        <f t="shared" si="7"/>
        <v>7.0000000000000007E-2</v>
      </c>
      <c r="AI11" s="10">
        <f t="shared" si="7"/>
        <v>0.21</v>
      </c>
      <c r="AJ11" s="10">
        <f t="shared" si="7"/>
        <v>0.12</v>
      </c>
      <c r="AK11" s="39">
        <f t="shared" si="7"/>
        <v>0.12</v>
      </c>
      <c r="AL11" s="10">
        <f t="shared" si="7"/>
        <v>0.44</v>
      </c>
      <c r="AM11" s="10">
        <f t="shared" si="7"/>
        <v>0.17</v>
      </c>
      <c r="AN11" s="39">
        <f t="shared" si="7"/>
        <v>0.17</v>
      </c>
      <c r="AO11" s="10">
        <f t="shared" si="7"/>
        <v>0.54</v>
      </c>
      <c r="AP11" s="10">
        <f t="shared" si="7"/>
        <v>0.21</v>
      </c>
      <c r="AQ11" s="39">
        <f t="shared" si="7"/>
        <v>0.21</v>
      </c>
      <c r="AR11" s="10">
        <f t="shared" si="7"/>
        <v>0.62</v>
      </c>
      <c r="AS11" s="10">
        <f t="shared" si="7"/>
        <v>0.27</v>
      </c>
      <c r="AT11" s="39">
        <f t="shared" si="7"/>
        <v>0.27</v>
      </c>
      <c r="AU11" s="10">
        <f t="shared" si="7"/>
        <v>0.68</v>
      </c>
      <c r="AV11" s="10">
        <f t="shared" si="7"/>
        <v>0.46</v>
      </c>
      <c r="AW11" s="39">
        <f t="shared" si="7"/>
        <v>0.46</v>
      </c>
      <c r="AX11" s="10">
        <f t="shared" si="7"/>
        <v>0.75</v>
      </c>
      <c r="AY11" s="10">
        <f t="shared" si="7"/>
        <v>0.7</v>
      </c>
      <c r="AZ11" s="39">
        <f t="shared" si="7"/>
        <v>0.7</v>
      </c>
      <c r="BA11" s="10">
        <f t="shared" si="7"/>
        <v>0.82</v>
      </c>
      <c r="BB11" s="10">
        <f t="shared" si="7"/>
        <v>0.75</v>
      </c>
      <c r="BC11" s="39">
        <f t="shared" si="7"/>
        <v>0.75</v>
      </c>
      <c r="BD11" s="10">
        <f t="shared" si="7"/>
        <v>0.88</v>
      </c>
      <c r="BE11" s="10">
        <f t="shared" si="7"/>
        <v>0.82</v>
      </c>
      <c r="BF11" s="39">
        <f t="shared" si="7"/>
        <v>0.82</v>
      </c>
      <c r="BG11" s="10">
        <f t="shared" si="7"/>
        <v>0.94</v>
      </c>
      <c r="BH11" s="10">
        <f t="shared" si="7"/>
        <v>0.89</v>
      </c>
      <c r="BI11" s="39">
        <f t="shared" si="7"/>
        <v>0.89</v>
      </c>
      <c r="BJ11" s="10">
        <f t="shared" si="7"/>
        <v>1</v>
      </c>
      <c r="BK11" s="10">
        <f t="shared" si="7"/>
        <v>1</v>
      </c>
      <c r="BL11" s="39">
        <f t="shared" si="7"/>
        <v>1</v>
      </c>
      <c r="BM11" s="97">
        <f t="shared" si="4"/>
        <v>1</v>
      </c>
      <c r="BN11" s="97">
        <f t="shared" si="5"/>
        <v>0.4</v>
      </c>
    </row>
    <row r="12" spans="1:66" ht="62.25" customHeight="1" x14ac:dyDescent="0.2">
      <c r="A12" s="7">
        <v>1</v>
      </c>
      <c r="B12" s="8" t="s">
        <v>44</v>
      </c>
      <c r="C12" s="7">
        <v>1</v>
      </c>
      <c r="D12" s="8" t="s">
        <v>52</v>
      </c>
      <c r="E12" s="7">
        <v>15</v>
      </c>
      <c r="F12" s="8" t="s">
        <v>179</v>
      </c>
      <c r="G12" s="7">
        <v>102</v>
      </c>
      <c r="H12" s="8" t="s">
        <v>58</v>
      </c>
      <c r="I12" s="7">
        <v>110</v>
      </c>
      <c r="J12" s="8" t="s">
        <v>59</v>
      </c>
      <c r="K12" s="7">
        <v>0</v>
      </c>
      <c r="L12" s="44">
        <v>7880</v>
      </c>
      <c r="M12" s="49">
        <v>2020110010197</v>
      </c>
      <c r="N12" s="44" t="s">
        <v>56</v>
      </c>
      <c r="O12" s="44">
        <v>2</v>
      </c>
      <c r="P12" s="50" t="s">
        <v>58</v>
      </c>
      <c r="Q12" s="44" t="s">
        <v>60</v>
      </c>
      <c r="R12" s="49">
        <v>1</v>
      </c>
      <c r="S12" s="64">
        <v>0.1</v>
      </c>
      <c r="T12" s="64">
        <v>0.1</v>
      </c>
      <c r="U12" s="64">
        <v>0.5</v>
      </c>
      <c r="V12" s="64">
        <f t="shared" si="2"/>
        <v>0.5</v>
      </c>
      <c r="W12" s="64">
        <v>0.9</v>
      </c>
      <c r="X12" s="64"/>
      <c r="Y12" s="64">
        <v>1</v>
      </c>
      <c r="Z12" s="64"/>
      <c r="AA12" s="64">
        <v>1</v>
      </c>
      <c r="AB12" s="64"/>
      <c r="AC12" s="7">
        <v>7.4999999999999997E-3</v>
      </c>
      <c r="AD12" s="7">
        <v>0</v>
      </c>
      <c r="AE12" s="40">
        <f>IF(U12,AD12/U12,0)</f>
        <v>0</v>
      </c>
      <c r="AF12" s="15">
        <v>1.0500000000000001E-2</v>
      </c>
      <c r="AG12" s="7">
        <v>1.7999999999999999E-2</v>
      </c>
      <c r="AH12" s="40">
        <f>IF($U12,AG12/$U12,0)</f>
        <v>3.5999999999999997E-2</v>
      </c>
      <c r="AI12" s="15">
        <v>0.02</v>
      </c>
      <c r="AJ12" s="25">
        <v>8.7999999999999995E-2</v>
      </c>
      <c r="AK12" s="40">
        <f>IF($U12,AJ12/$U12,0)</f>
        <v>0.17599999999999999</v>
      </c>
      <c r="AL12" s="15">
        <v>0.05</v>
      </c>
      <c r="AM12" s="25">
        <v>0.13</v>
      </c>
      <c r="AN12" s="40">
        <f>IF($U12,AM12/$U12,0)</f>
        <v>0.26</v>
      </c>
      <c r="AO12" s="15">
        <v>0.08</v>
      </c>
      <c r="AP12" s="7">
        <v>0.17</v>
      </c>
      <c r="AQ12" s="40">
        <f>IF($U12,AP12/$U12,0)</f>
        <v>0.34</v>
      </c>
      <c r="AR12" s="15">
        <v>0.11</v>
      </c>
      <c r="AS12" s="7">
        <v>0.22</v>
      </c>
      <c r="AT12" s="40">
        <f>IF($U12,AS12/$U12,0)</f>
        <v>0.44</v>
      </c>
      <c r="AU12" s="7">
        <v>0.19</v>
      </c>
      <c r="AV12" s="15">
        <v>0.27</v>
      </c>
      <c r="AW12" s="40">
        <f>IF($U12,AV12/$U12,0)</f>
        <v>0.54</v>
      </c>
      <c r="AX12" s="7">
        <v>0.24</v>
      </c>
      <c r="AY12" s="7">
        <v>0.34</v>
      </c>
      <c r="AZ12" s="40">
        <f>IF($U12,AY12/$U12,0)</f>
        <v>0.68</v>
      </c>
      <c r="BA12" s="7">
        <v>0.28999999999999998</v>
      </c>
      <c r="BB12" s="25">
        <f>0.36+S12</f>
        <v>0.45999999999999996</v>
      </c>
      <c r="BC12" s="40">
        <f>IF($U12,BB12/$U12,0)</f>
        <v>0.91999999999999993</v>
      </c>
      <c r="BD12" s="7">
        <v>0.31</v>
      </c>
      <c r="BE12" s="7">
        <v>0.48</v>
      </c>
      <c r="BF12" s="40">
        <f>IF($U12,BE12/$U12,0)</f>
        <v>0.96</v>
      </c>
      <c r="BG12" s="7">
        <v>0.33</v>
      </c>
      <c r="BH12" s="7">
        <v>0.49</v>
      </c>
      <c r="BI12" s="40">
        <f>IF($U12,BH12/$U12,0)</f>
        <v>0.98</v>
      </c>
      <c r="BJ12" s="7">
        <v>0.5</v>
      </c>
      <c r="BK12" s="7">
        <v>0.5</v>
      </c>
      <c r="BL12" s="40">
        <f>IF($U12,BK12/$U12,0)</f>
        <v>1</v>
      </c>
      <c r="BM12" s="96">
        <f t="shared" si="4"/>
        <v>1</v>
      </c>
      <c r="BN12" s="101">
        <f>+BN13</f>
        <v>0.5</v>
      </c>
    </row>
    <row r="13" spans="1:66" ht="86.25" customHeight="1" x14ac:dyDescent="0.2">
      <c r="A13" s="10">
        <f t="shared" ref="A13:BK13" si="8">+A12</f>
        <v>1</v>
      </c>
      <c r="B13" s="10" t="str">
        <f t="shared" si="8"/>
        <v>Hacer un nuevo contrato social con igualdad de oportunidades para la inclusión social, productiva
y política</v>
      </c>
      <c r="C13" s="10">
        <f t="shared" si="8"/>
        <v>1</v>
      </c>
      <c r="D13" s="10" t="str">
        <f t="shared" si="8"/>
        <v>Oportunidades de educación, salud y cultura para mujeres, jóvenes, niños, niñas y adolescentes</v>
      </c>
      <c r="E13" s="10">
        <f t="shared" si="8"/>
        <v>15</v>
      </c>
      <c r="F13" s="10" t="str">
        <f t="shared" si="8"/>
        <v>Plan Distrital de Lectura, Escritura y oralidad: Leer para la vida</v>
      </c>
      <c r="G13" s="10">
        <f t="shared" si="8"/>
        <v>102</v>
      </c>
      <c r="H13" s="10" t="str">
        <f t="shared" si="8"/>
        <v>Formular 1 política distrital de lectura, escritura y bibliotecas y otros espacios de circulación del libro</v>
      </c>
      <c r="I13" s="10">
        <f t="shared" si="8"/>
        <v>110</v>
      </c>
      <c r="J13" s="10" t="str">
        <f t="shared" si="8"/>
        <v>Número de políticas de lectura, escritura y bibliotecas formuladas</v>
      </c>
      <c r="K13" s="10">
        <f t="shared" si="8"/>
        <v>0</v>
      </c>
      <c r="L13" s="52">
        <f t="shared" si="8"/>
        <v>7880</v>
      </c>
      <c r="M13" s="53">
        <f t="shared" si="8"/>
        <v>2020110010197</v>
      </c>
      <c r="N13" s="52" t="str">
        <f t="shared" si="8"/>
        <v>Fortalecimiento de la inclusión a la Cultura Escrita de todos los habitantes de Bogotá.</v>
      </c>
      <c r="O13" s="52">
        <f t="shared" si="8"/>
        <v>2</v>
      </c>
      <c r="P13" s="52" t="str">
        <f t="shared" si="8"/>
        <v>Formular 1 política distrital de lectura, escritura y bibliotecas y otros espacios de circulación del libro</v>
      </c>
      <c r="Q13" s="52" t="str">
        <f t="shared" si="8"/>
        <v>CRECIENTE</v>
      </c>
      <c r="R13" s="53">
        <f t="shared" si="8"/>
        <v>1</v>
      </c>
      <c r="S13" s="65">
        <f t="shared" si="8"/>
        <v>0.1</v>
      </c>
      <c r="T13" s="65">
        <f t="shared" si="8"/>
        <v>0.1</v>
      </c>
      <c r="U13" s="65">
        <f t="shared" si="8"/>
        <v>0.5</v>
      </c>
      <c r="V13" s="65">
        <f t="shared" si="2"/>
        <v>0.5</v>
      </c>
      <c r="W13" s="65">
        <f t="shared" si="8"/>
        <v>0.9</v>
      </c>
      <c r="X13" s="65"/>
      <c r="Y13" s="65">
        <f t="shared" si="8"/>
        <v>1</v>
      </c>
      <c r="Z13" s="65"/>
      <c r="AA13" s="65">
        <f t="shared" si="8"/>
        <v>1</v>
      </c>
      <c r="AB13" s="65"/>
      <c r="AC13" s="10">
        <v>7.4999999999999997E-3</v>
      </c>
      <c r="AD13" s="10">
        <f t="shared" si="8"/>
        <v>0</v>
      </c>
      <c r="AE13" s="39">
        <f t="shared" ref="AE13:AE57" si="9">IF(AC13,AD13/AC13,0)</f>
        <v>0</v>
      </c>
      <c r="AF13" s="18">
        <v>0.01</v>
      </c>
      <c r="AG13" s="10">
        <f t="shared" si="8"/>
        <v>1.7999999999999999E-2</v>
      </c>
      <c r="AH13" s="39">
        <f>IF($U13,AG13/$U13,0)</f>
        <v>3.5999999999999997E-2</v>
      </c>
      <c r="AI13" s="18">
        <v>0.02</v>
      </c>
      <c r="AJ13" s="94">
        <f t="shared" si="8"/>
        <v>8.7999999999999995E-2</v>
      </c>
      <c r="AK13" s="39">
        <f>IF($U13,AJ13/$U13,0)</f>
        <v>0.17599999999999999</v>
      </c>
      <c r="AL13" s="18">
        <v>0.05</v>
      </c>
      <c r="AM13" s="94">
        <f t="shared" si="8"/>
        <v>0.13</v>
      </c>
      <c r="AN13" s="39">
        <f>IF($U13,AM13/$U13,0)</f>
        <v>0.26</v>
      </c>
      <c r="AO13" s="18">
        <v>0.08</v>
      </c>
      <c r="AP13" s="10">
        <f t="shared" si="8"/>
        <v>0.17</v>
      </c>
      <c r="AQ13" s="39">
        <f>IF($U13,AP13/$U13,0)</f>
        <v>0.34</v>
      </c>
      <c r="AR13" s="18">
        <v>0.11</v>
      </c>
      <c r="AS13" s="10">
        <f t="shared" si="8"/>
        <v>0.22</v>
      </c>
      <c r="AT13" s="39">
        <f>IF($U13,AS13/$U13,0)</f>
        <v>0.44</v>
      </c>
      <c r="AU13" s="10">
        <v>0.19</v>
      </c>
      <c r="AV13" s="18">
        <f t="shared" si="8"/>
        <v>0.27</v>
      </c>
      <c r="AW13" s="39">
        <f>IF($U13,AV13/$U13,0)</f>
        <v>0.54</v>
      </c>
      <c r="AX13" s="10">
        <v>0.24</v>
      </c>
      <c r="AY13" s="10">
        <f t="shared" si="8"/>
        <v>0.34</v>
      </c>
      <c r="AZ13" s="39">
        <f>IF($U13,AY13/$U13,0)</f>
        <v>0.68</v>
      </c>
      <c r="BA13" s="10">
        <v>0.28999999999999998</v>
      </c>
      <c r="BB13" s="10">
        <f t="shared" si="8"/>
        <v>0.45999999999999996</v>
      </c>
      <c r="BC13" s="39">
        <f>IF($U13,BB13/$U13,0)</f>
        <v>0.91999999999999993</v>
      </c>
      <c r="BD13" s="10">
        <v>0.31</v>
      </c>
      <c r="BE13" s="10">
        <f t="shared" si="8"/>
        <v>0.48</v>
      </c>
      <c r="BF13" s="39">
        <f>IF($U13,BE13/$U13,0)</f>
        <v>0.96</v>
      </c>
      <c r="BG13" s="10">
        <v>0.33</v>
      </c>
      <c r="BH13" s="10">
        <f t="shared" si="8"/>
        <v>0.49</v>
      </c>
      <c r="BI13" s="39">
        <f>IF($U13,BH13/$U13,0)</f>
        <v>0.98</v>
      </c>
      <c r="BJ13" s="18">
        <v>0.5</v>
      </c>
      <c r="BK13" s="10">
        <f t="shared" si="8"/>
        <v>0.5</v>
      </c>
      <c r="BL13" s="39">
        <f>IF($U13,BK13/$U13,0)</f>
        <v>1</v>
      </c>
      <c r="BM13" s="97">
        <f t="shared" si="4"/>
        <v>1</v>
      </c>
      <c r="BN13" s="97">
        <f>V13/R13</f>
        <v>0.5</v>
      </c>
    </row>
    <row r="14" spans="1:66" ht="75.75" customHeight="1" x14ac:dyDescent="0.2">
      <c r="A14" s="7">
        <v>1</v>
      </c>
      <c r="B14" s="8" t="s">
        <v>44</v>
      </c>
      <c r="C14" s="7">
        <v>1</v>
      </c>
      <c r="D14" s="8" t="s">
        <v>52</v>
      </c>
      <c r="E14" s="7">
        <v>15</v>
      </c>
      <c r="F14" s="8" t="s">
        <v>53</v>
      </c>
      <c r="G14" s="7">
        <v>103</v>
      </c>
      <c r="H14" s="8" t="s">
        <v>61</v>
      </c>
      <c r="I14" s="7">
        <v>111</v>
      </c>
      <c r="J14" s="8" t="s">
        <v>62</v>
      </c>
      <c r="K14" s="7">
        <v>8</v>
      </c>
      <c r="L14" s="44">
        <v>7880</v>
      </c>
      <c r="M14" s="49">
        <v>2020110010197</v>
      </c>
      <c r="N14" s="44" t="s">
        <v>56</v>
      </c>
      <c r="O14" s="44">
        <v>3</v>
      </c>
      <c r="P14" s="50" t="s">
        <v>178</v>
      </c>
      <c r="Q14" s="44" t="s">
        <v>63</v>
      </c>
      <c r="R14" s="49">
        <v>5</v>
      </c>
      <c r="S14" s="55">
        <v>0</v>
      </c>
      <c r="T14" s="55">
        <v>0</v>
      </c>
      <c r="U14" s="55">
        <v>2</v>
      </c>
      <c r="V14" s="55">
        <f t="shared" si="2"/>
        <v>2</v>
      </c>
      <c r="W14" s="55">
        <v>1</v>
      </c>
      <c r="X14" s="55"/>
      <c r="Y14" s="55">
        <v>1</v>
      </c>
      <c r="Z14" s="55"/>
      <c r="AA14" s="55">
        <v>1</v>
      </c>
      <c r="AB14" s="55"/>
      <c r="AC14" s="7">
        <v>0</v>
      </c>
      <c r="AD14" s="7">
        <v>0</v>
      </c>
      <c r="AE14" s="40">
        <f>IF(U14,AD14/U14,0)</f>
        <v>0</v>
      </c>
      <c r="AF14" s="15">
        <v>0.04</v>
      </c>
      <c r="AG14" s="7">
        <v>0</v>
      </c>
      <c r="AH14" s="40">
        <f>IF($U14,AG14/$U14,0)</f>
        <v>0</v>
      </c>
      <c r="AI14" s="15">
        <v>0.16</v>
      </c>
      <c r="AJ14" s="14">
        <v>0</v>
      </c>
      <c r="AK14" s="40">
        <f>IF($U14,AJ14/$U14,0)</f>
        <v>0</v>
      </c>
      <c r="AL14" s="15">
        <v>0.43</v>
      </c>
      <c r="AM14" s="25">
        <v>0.01</v>
      </c>
      <c r="AN14" s="40">
        <f>IF($U14,AM14/$U14,0)</f>
        <v>5.0000000000000001E-3</v>
      </c>
      <c r="AO14" s="15">
        <v>0.52</v>
      </c>
      <c r="AP14" s="7">
        <v>0.01</v>
      </c>
      <c r="AQ14" s="40">
        <f>IF($U14,AP14/$U14,0)</f>
        <v>5.0000000000000001E-3</v>
      </c>
      <c r="AR14" s="15">
        <v>0.57999999999999996</v>
      </c>
      <c r="AS14" s="7">
        <v>0.51</v>
      </c>
      <c r="AT14" s="40">
        <f>IF($U14,AS14/$U14,0)</f>
        <v>0.255</v>
      </c>
      <c r="AU14" s="7">
        <v>0.63</v>
      </c>
      <c r="AV14" s="7">
        <v>0.62</v>
      </c>
      <c r="AW14" s="40">
        <f>IF($U14,AV14/$U14,0)</f>
        <v>0.31</v>
      </c>
      <c r="AX14" s="7">
        <v>0.67</v>
      </c>
      <c r="AY14" s="7">
        <v>0.77</v>
      </c>
      <c r="AZ14" s="40">
        <f>IF($U14,AY14/$U14,0)</f>
        <v>0.38500000000000001</v>
      </c>
      <c r="BA14" s="7">
        <v>0.77</v>
      </c>
      <c r="BB14" s="25">
        <v>1</v>
      </c>
      <c r="BC14" s="40">
        <f>IF($U14,BB14/$U14,0)</f>
        <v>0.5</v>
      </c>
      <c r="BD14" s="25">
        <v>1</v>
      </c>
      <c r="BE14" s="15">
        <v>1</v>
      </c>
      <c r="BF14" s="40">
        <f>IF($U14,BE14/$U14,0)</f>
        <v>0.5</v>
      </c>
      <c r="BG14" s="25">
        <v>1</v>
      </c>
      <c r="BH14" s="15">
        <v>1</v>
      </c>
      <c r="BI14" s="40">
        <f>IF($U14,BH14/$U14,0)</f>
        <v>0.5</v>
      </c>
      <c r="BJ14" s="7">
        <v>2</v>
      </c>
      <c r="BK14" s="7">
        <v>2</v>
      </c>
      <c r="BL14" s="40">
        <f>IF($U14,BK14/$U14,0)</f>
        <v>1</v>
      </c>
      <c r="BM14" s="96">
        <f t="shared" si="4"/>
        <v>1</v>
      </c>
      <c r="BN14" s="96">
        <f>(T14+V14+X14+Z14+AB14)/(S14+U14+W14+Y14+AA14)</f>
        <v>0.4</v>
      </c>
    </row>
    <row r="15" spans="1:66" ht="96" customHeight="1" x14ac:dyDescent="0.2">
      <c r="A15" s="10">
        <f t="shared" ref="A15:BL15" si="10">+A14</f>
        <v>1</v>
      </c>
      <c r="B15" s="10" t="str">
        <f t="shared" si="10"/>
        <v>Hacer un nuevo contrato social con igualdad de oportunidades para la inclusión social, productiva
y política</v>
      </c>
      <c r="C15" s="10">
        <f t="shared" si="10"/>
        <v>1</v>
      </c>
      <c r="D15" s="10" t="str">
        <f t="shared" si="10"/>
        <v>Oportunidades de educación, salud y cultura para mujeres, jóvenes, niños, niñas y adolescentes</v>
      </c>
      <c r="E15" s="10">
        <f t="shared" si="10"/>
        <v>15</v>
      </c>
      <c r="F15" s="10" t="str">
        <f t="shared" si="10"/>
        <v>Plan Distrital de Lectura, Escritura y oralidad: Leer para la vid</v>
      </c>
      <c r="G15" s="10">
        <f t="shared" si="10"/>
        <v>103</v>
      </c>
      <c r="H15" s="10" t="str">
        <f t="shared" si="10"/>
        <v>Promover 16 espacios y/o eventos de valoración social del libro, la lectura y la literatura en la ciudad.</v>
      </c>
      <c r="I15" s="10">
        <f t="shared" si="10"/>
        <v>111</v>
      </c>
      <c r="J15" s="10" t="str">
        <f t="shared" si="10"/>
        <v>Número de espacios y/o eventos de valoración social del libro, la lectura y la escritura promovidos</v>
      </c>
      <c r="K15" s="10">
        <f t="shared" si="10"/>
        <v>8</v>
      </c>
      <c r="L15" s="52">
        <f t="shared" si="10"/>
        <v>7880</v>
      </c>
      <c r="M15" s="53">
        <f t="shared" si="10"/>
        <v>2020110010197</v>
      </c>
      <c r="N15" s="52" t="str">
        <f t="shared" si="10"/>
        <v>Fortalecimiento de la inclusión a la Cultura Escrita de todos los habitantes de Bogotá.</v>
      </c>
      <c r="O15" s="52">
        <f t="shared" si="10"/>
        <v>3</v>
      </c>
      <c r="P15" s="52" t="str">
        <f t="shared" si="10"/>
        <v>Promover 5 espacios y/o eventos de valoración social del libro, la lectura y la literatura en la ciudad.</v>
      </c>
      <c r="Q15" s="52" t="str">
        <f t="shared" si="10"/>
        <v>SUMA</v>
      </c>
      <c r="R15" s="53">
        <f t="shared" si="10"/>
        <v>5</v>
      </c>
      <c r="S15" s="56">
        <f t="shared" si="10"/>
        <v>0</v>
      </c>
      <c r="T15" s="56">
        <f t="shared" si="10"/>
        <v>0</v>
      </c>
      <c r="U15" s="56">
        <f t="shared" si="10"/>
        <v>2</v>
      </c>
      <c r="V15" s="56">
        <f t="shared" si="2"/>
        <v>2</v>
      </c>
      <c r="W15" s="56">
        <f t="shared" si="10"/>
        <v>1</v>
      </c>
      <c r="X15" s="56"/>
      <c r="Y15" s="56">
        <f t="shared" si="10"/>
        <v>1</v>
      </c>
      <c r="Z15" s="56"/>
      <c r="AA15" s="56">
        <f t="shared" si="10"/>
        <v>1</v>
      </c>
      <c r="AB15" s="56"/>
      <c r="AC15" s="10">
        <f t="shared" si="10"/>
        <v>0</v>
      </c>
      <c r="AD15" s="10">
        <f t="shared" si="10"/>
        <v>0</v>
      </c>
      <c r="AE15" s="39">
        <f t="shared" si="10"/>
        <v>0</v>
      </c>
      <c r="AF15" s="10">
        <f t="shared" si="10"/>
        <v>0.04</v>
      </c>
      <c r="AG15" s="10">
        <f t="shared" si="10"/>
        <v>0</v>
      </c>
      <c r="AH15" s="39">
        <f t="shared" si="10"/>
        <v>0</v>
      </c>
      <c r="AI15" s="10">
        <f t="shared" si="10"/>
        <v>0.16</v>
      </c>
      <c r="AJ15" s="10">
        <f t="shared" si="10"/>
        <v>0</v>
      </c>
      <c r="AK15" s="39">
        <f t="shared" si="10"/>
        <v>0</v>
      </c>
      <c r="AL15" s="10">
        <f t="shared" si="10"/>
        <v>0.43</v>
      </c>
      <c r="AM15" s="94">
        <f t="shared" si="10"/>
        <v>0.01</v>
      </c>
      <c r="AN15" s="39">
        <f t="shared" si="10"/>
        <v>5.0000000000000001E-3</v>
      </c>
      <c r="AO15" s="10">
        <f t="shared" si="10"/>
        <v>0.52</v>
      </c>
      <c r="AP15" s="10">
        <f t="shared" si="10"/>
        <v>0.01</v>
      </c>
      <c r="AQ15" s="39">
        <f t="shared" si="10"/>
        <v>5.0000000000000001E-3</v>
      </c>
      <c r="AR15" s="10">
        <f t="shared" si="10"/>
        <v>0.57999999999999996</v>
      </c>
      <c r="AS15" s="10">
        <f t="shared" si="10"/>
        <v>0.51</v>
      </c>
      <c r="AT15" s="39">
        <f t="shared" si="10"/>
        <v>0.255</v>
      </c>
      <c r="AU15" s="10">
        <f t="shared" si="10"/>
        <v>0.63</v>
      </c>
      <c r="AV15" s="10">
        <f t="shared" si="10"/>
        <v>0.62</v>
      </c>
      <c r="AW15" s="39">
        <f t="shared" si="10"/>
        <v>0.31</v>
      </c>
      <c r="AX15" s="10">
        <f t="shared" si="10"/>
        <v>0.67</v>
      </c>
      <c r="AY15" s="10">
        <f t="shared" si="10"/>
        <v>0.77</v>
      </c>
      <c r="AZ15" s="39">
        <f t="shared" si="10"/>
        <v>0.38500000000000001</v>
      </c>
      <c r="BA15" s="10">
        <f t="shared" si="10"/>
        <v>0.77</v>
      </c>
      <c r="BB15" s="10">
        <f t="shared" si="10"/>
        <v>1</v>
      </c>
      <c r="BC15" s="39">
        <f t="shared" si="10"/>
        <v>0.5</v>
      </c>
      <c r="BD15" s="10">
        <f t="shared" si="10"/>
        <v>1</v>
      </c>
      <c r="BE15" s="10">
        <f t="shared" si="10"/>
        <v>1</v>
      </c>
      <c r="BF15" s="39">
        <f t="shared" si="10"/>
        <v>0.5</v>
      </c>
      <c r="BG15" s="10">
        <f t="shared" si="10"/>
        <v>1</v>
      </c>
      <c r="BH15" s="10">
        <f t="shared" si="10"/>
        <v>1</v>
      </c>
      <c r="BI15" s="39">
        <f t="shared" si="10"/>
        <v>0.5</v>
      </c>
      <c r="BJ15" s="10">
        <f t="shared" si="10"/>
        <v>2</v>
      </c>
      <c r="BK15" s="10">
        <f t="shared" si="10"/>
        <v>2</v>
      </c>
      <c r="BL15" s="39">
        <f t="shared" si="10"/>
        <v>1</v>
      </c>
      <c r="BM15" s="97">
        <f t="shared" si="4"/>
        <v>1</v>
      </c>
      <c r="BN15" s="97">
        <f t="shared" si="5"/>
        <v>0.4</v>
      </c>
    </row>
    <row r="16" spans="1:66" s="78" customFormat="1" ht="78" customHeight="1" x14ac:dyDescent="0.2">
      <c r="A16" s="7">
        <v>1</v>
      </c>
      <c r="B16" s="8" t="s">
        <v>44</v>
      </c>
      <c r="C16" s="7">
        <v>3</v>
      </c>
      <c r="D16" s="8" t="s">
        <v>64</v>
      </c>
      <c r="E16" s="7">
        <v>20</v>
      </c>
      <c r="F16" s="8" t="s">
        <v>65</v>
      </c>
      <c r="G16" s="7">
        <v>136</v>
      </c>
      <c r="H16" s="8" t="s">
        <v>66</v>
      </c>
      <c r="I16" s="7">
        <v>148</v>
      </c>
      <c r="J16" s="8" t="s">
        <v>67</v>
      </c>
      <c r="K16" s="12">
        <v>0</v>
      </c>
      <c r="L16" s="44">
        <v>7884</v>
      </c>
      <c r="M16" s="49">
        <v>2020110010214</v>
      </c>
      <c r="N16" s="44" t="s">
        <v>68</v>
      </c>
      <c r="O16" s="44">
        <v>1</v>
      </c>
      <c r="P16" s="50" t="s">
        <v>69</v>
      </c>
      <c r="Q16" s="44" t="s">
        <v>63</v>
      </c>
      <c r="R16" s="49">
        <v>4500</v>
      </c>
      <c r="S16" s="55">
        <v>360</v>
      </c>
      <c r="T16" s="55">
        <v>380</v>
      </c>
      <c r="U16" s="55">
        <v>1000</v>
      </c>
      <c r="V16" s="55">
        <f t="shared" si="2"/>
        <v>1032</v>
      </c>
      <c r="W16" s="55">
        <v>1080</v>
      </c>
      <c r="X16" s="55"/>
      <c r="Y16" s="55">
        <v>1440</v>
      </c>
      <c r="Z16" s="55"/>
      <c r="AA16" s="55">
        <v>600</v>
      </c>
      <c r="AB16" s="55"/>
      <c r="AC16" s="80">
        <v>60</v>
      </c>
      <c r="AD16" s="80">
        <v>76</v>
      </c>
      <c r="AE16" s="40">
        <f>IF(U16,AD16/U16,0)</f>
        <v>7.5999999999999998E-2</v>
      </c>
      <c r="AF16" s="80">
        <v>120</v>
      </c>
      <c r="AG16" s="80">
        <v>116</v>
      </c>
      <c r="AH16" s="40">
        <f>IF($U16,AG16/$U16,0)</f>
        <v>0.11600000000000001</v>
      </c>
      <c r="AI16" s="15">
        <v>180</v>
      </c>
      <c r="AJ16" s="15">
        <v>147</v>
      </c>
      <c r="AK16" s="96">
        <f t="shared" ref="AK16:AK19" si="11">IF($U16,AJ16/$U16,0)</f>
        <v>0.14699999999999999</v>
      </c>
      <c r="AL16" s="15">
        <v>240</v>
      </c>
      <c r="AM16" s="15">
        <v>196</v>
      </c>
      <c r="AN16" s="40">
        <f t="shared" ref="AN16:AN19" si="12">IF($U16,AM16/$U16,0)</f>
        <v>0.19600000000000001</v>
      </c>
      <c r="AO16" s="15">
        <v>300</v>
      </c>
      <c r="AP16" s="15">
        <v>486</v>
      </c>
      <c r="AQ16" s="40">
        <f t="shared" ref="AQ16:AQ19" si="13">IF($U16,AP16/$U16,0)</f>
        <v>0.48599999999999999</v>
      </c>
      <c r="AR16" s="15">
        <v>360</v>
      </c>
      <c r="AS16" s="15">
        <v>594</v>
      </c>
      <c r="AT16" s="40">
        <f t="shared" ref="AT16:AT19" si="14">IF($U16,AS16/$U16,0)</f>
        <v>0.59399999999999997</v>
      </c>
      <c r="AU16" s="15">
        <v>420</v>
      </c>
      <c r="AV16" s="15">
        <v>659</v>
      </c>
      <c r="AW16" s="40">
        <f t="shared" ref="AW16:AW18" si="15">IF(AU16,AV16/AU16,0)</f>
        <v>1.569047619047619</v>
      </c>
      <c r="AX16" s="15">
        <v>766</v>
      </c>
      <c r="AY16" s="15">
        <v>775</v>
      </c>
      <c r="AZ16" s="40">
        <f t="shared" ref="AZ16:AZ18" si="16">IF(AX16,AY16/AX16,0)</f>
        <v>1.0117493472584855</v>
      </c>
      <c r="BA16" s="15">
        <v>820</v>
      </c>
      <c r="BB16" s="15">
        <v>892</v>
      </c>
      <c r="BC16" s="40">
        <f t="shared" ref="BC16:BC19" si="17">IF(BA16,BB16/BA16,0)</f>
        <v>1.0878048780487806</v>
      </c>
      <c r="BD16" s="15">
        <v>900</v>
      </c>
      <c r="BE16" s="15">
        <v>959</v>
      </c>
      <c r="BF16" s="40">
        <f t="shared" ref="BF16:BF19" si="18">IF(BD16,BE16/BD16,0)</f>
        <v>1.0655555555555556</v>
      </c>
      <c r="BG16" s="15">
        <v>960</v>
      </c>
      <c r="BH16" s="15">
        <v>993</v>
      </c>
      <c r="BI16" s="40">
        <f t="shared" ref="BI16:BI19" si="19">IF(BG16,BH16/BG16,0)</f>
        <v>1.034375</v>
      </c>
      <c r="BJ16" s="15">
        <v>1000</v>
      </c>
      <c r="BK16" s="15">
        <v>1032</v>
      </c>
      <c r="BL16" s="40">
        <f t="shared" ref="BL16:BL19" si="20">IF(BJ16,BK16/BJ16,0)</f>
        <v>1.032</v>
      </c>
      <c r="BM16" s="127">
        <f t="shared" si="4"/>
        <v>1.0382352941176471</v>
      </c>
      <c r="BN16" s="102">
        <f t="shared" si="5"/>
        <v>0.31517857142857142</v>
      </c>
    </row>
    <row r="17" spans="1:66" s="78" customFormat="1" ht="72.75" customHeight="1" x14ac:dyDescent="0.2">
      <c r="A17" s="19">
        <v>1</v>
      </c>
      <c r="B17" s="20" t="s">
        <v>44</v>
      </c>
      <c r="C17" s="19">
        <v>3</v>
      </c>
      <c r="D17" s="20" t="s">
        <v>64</v>
      </c>
      <c r="E17" s="19">
        <v>20</v>
      </c>
      <c r="F17" s="20" t="s">
        <v>65</v>
      </c>
      <c r="G17" s="19">
        <v>136</v>
      </c>
      <c r="H17" s="20" t="s">
        <v>66</v>
      </c>
      <c r="I17" s="19">
        <v>148</v>
      </c>
      <c r="J17" s="20" t="s">
        <v>67</v>
      </c>
      <c r="K17" s="21">
        <v>0</v>
      </c>
      <c r="L17" s="38">
        <v>7884</v>
      </c>
      <c r="M17" s="58">
        <v>2020110010214</v>
      </c>
      <c r="N17" s="38" t="s">
        <v>68</v>
      </c>
      <c r="O17" s="38">
        <v>2</v>
      </c>
      <c r="P17" s="59" t="s">
        <v>70</v>
      </c>
      <c r="Q17" s="38" t="s">
        <v>63</v>
      </c>
      <c r="R17" s="58">
        <v>215</v>
      </c>
      <c r="S17" s="60">
        <v>35</v>
      </c>
      <c r="T17" s="60">
        <v>34</v>
      </c>
      <c r="U17" s="60">
        <v>46</v>
      </c>
      <c r="V17" s="60">
        <f t="shared" si="2"/>
        <v>46</v>
      </c>
      <c r="W17" s="60">
        <v>45</v>
      </c>
      <c r="X17" s="60"/>
      <c r="Y17" s="60">
        <v>45</v>
      </c>
      <c r="Z17" s="60"/>
      <c r="AA17" s="60">
        <v>45</v>
      </c>
      <c r="AB17" s="60"/>
      <c r="AC17" s="27">
        <v>0</v>
      </c>
      <c r="AD17" s="27">
        <v>0</v>
      </c>
      <c r="AE17" s="41">
        <f t="shared" ref="AE17:AE19" si="21">IF(U17,AD17/U17,0)</f>
        <v>0</v>
      </c>
      <c r="AF17" s="27">
        <v>0</v>
      </c>
      <c r="AG17" s="27">
        <v>0</v>
      </c>
      <c r="AH17" s="41">
        <f>IF($U17,AG17/$U17,0)</f>
        <v>0</v>
      </c>
      <c r="AI17" s="27">
        <v>0</v>
      </c>
      <c r="AJ17" s="27">
        <v>0</v>
      </c>
      <c r="AK17" s="41">
        <f t="shared" si="11"/>
        <v>0</v>
      </c>
      <c r="AL17" s="27">
        <v>0</v>
      </c>
      <c r="AM17" s="27">
        <v>0</v>
      </c>
      <c r="AN17" s="41">
        <f t="shared" si="12"/>
        <v>0</v>
      </c>
      <c r="AO17" s="27">
        <v>0</v>
      </c>
      <c r="AP17" s="27">
        <v>0</v>
      </c>
      <c r="AQ17" s="41">
        <f t="shared" si="13"/>
        <v>0</v>
      </c>
      <c r="AR17" s="27">
        <v>0</v>
      </c>
      <c r="AS17" s="27">
        <v>0</v>
      </c>
      <c r="AT17" s="41">
        <f t="shared" si="14"/>
        <v>0</v>
      </c>
      <c r="AU17" s="27">
        <v>0</v>
      </c>
      <c r="AV17" s="27">
        <v>46</v>
      </c>
      <c r="AW17" s="41">
        <f t="shared" si="15"/>
        <v>0</v>
      </c>
      <c r="AX17" s="27">
        <v>46</v>
      </c>
      <c r="AY17" s="27">
        <v>46</v>
      </c>
      <c r="AZ17" s="41">
        <f t="shared" si="16"/>
        <v>1</v>
      </c>
      <c r="BA17" s="27">
        <v>46</v>
      </c>
      <c r="BB17" s="27">
        <v>46</v>
      </c>
      <c r="BC17" s="41">
        <f t="shared" si="17"/>
        <v>1</v>
      </c>
      <c r="BD17" s="27">
        <v>46</v>
      </c>
      <c r="BE17" s="27">
        <v>46</v>
      </c>
      <c r="BF17" s="41">
        <f t="shared" si="18"/>
        <v>1</v>
      </c>
      <c r="BG17" s="27">
        <v>46</v>
      </c>
      <c r="BH17" s="27">
        <v>46</v>
      </c>
      <c r="BI17" s="41">
        <f t="shared" si="19"/>
        <v>1</v>
      </c>
      <c r="BJ17" s="27">
        <v>46</v>
      </c>
      <c r="BK17" s="27">
        <v>46</v>
      </c>
      <c r="BL17" s="41">
        <f t="shared" si="20"/>
        <v>1</v>
      </c>
      <c r="BM17" s="118">
        <f t="shared" si="4"/>
        <v>0.98765432098765427</v>
      </c>
      <c r="BN17" s="103">
        <f t="shared" si="5"/>
        <v>0.37037037037037035</v>
      </c>
    </row>
    <row r="18" spans="1:66" s="78" customFormat="1" ht="72" customHeight="1" x14ac:dyDescent="0.2">
      <c r="A18" s="19">
        <v>1</v>
      </c>
      <c r="B18" s="20" t="s">
        <v>44</v>
      </c>
      <c r="C18" s="19">
        <v>3</v>
      </c>
      <c r="D18" s="20" t="s">
        <v>64</v>
      </c>
      <c r="E18" s="19">
        <v>20</v>
      </c>
      <c r="F18" s="20" t="s">
        <v>65</v>
      </c>
      <c r="G18" s="19">
        <v>136</v>
      </c>
      <c r="H18" s="20" t="s">
        <v>66</v>
      </c>
      <c r="I18" s="19">
        <v>148</v>
      </c>
      <c r="J18" s="20" t="s">
        <v>67</v>
      </c>
      <c r="K18" s="21">
        <v>0</v>
      </c>
      <c r="L18" s="38">
        <v>7884</v>
      </c>
      <c r="M18" s="58">
        <v>2020110010214</v>
      </c>
      <c r="N18" s="38" t="s">
        <v>68</v>
      </c>
      <c r="O18" s="38">
        <v>3</v>
      </c>
      <c r="P18" s="59" t="s">
        <v>71</v>
      </c>
      <c r="Q18" s="38" t="s">
        <v>63</v>
      </c>
      <c r="R18" s="58">
        <v>1</v>
      </c>
      <c r="S18" s="61">
        <v>0.12</v>
      </c>
      <c r="T18" s="61">
        <v>0.12</v>
      </c>
      <c r="U18" s="61">
        <v>0.25</v>
      </c>
      <c r="V18" s="61">
        <f t="shared" si="2"/>
        <v>0.25</v>
      </c>
      <c r="W18" s="61">
        <v>0.25</v>
      </c>
      <c r="X18" s="61"/>
      <c r="Y18" s="61">
        <v>0.26</v>
      </c>
      <c r="Z18" s="61"/>
      <c r="AA18" s="61">
        <v>0.12</v>
      </c>
      <c r="AB18" s="61"/>
      <c r="AC18" s="27">
        <v>0.03</v>
      </c>
      <c r="AD18" s="27">
        <v>0.03</v>
      </c>
      <c r="AE18" s="41">
        <f t="shared" si="21"/>
        <v>0.12</v>
      </c>
      <c r="AF18" s="27">
        <v>0.05</v>
      </c>
      <c r="AG18" s="27">
        <v>0.05</v>
      </c>
      <c r="AH18" s="41">
        <f>IF($U18,AG18/$U18,0)</f>
        <v>0.2</v>
      </c>
      <c r="AI18" s="27">
        <v>0.08</v>
      </c>
      <c r="AJ18" s="27">
        <v>0.08</v>
      </c>
      <c r="AK18" s="41">
        <f t="shared" si="11"/>
        <v>0.32</v>
      </c>
      <c r="AL18" s="27">
        <v>0.1</v>
      </c>
      <c r="AM18" s="27">
        <v>0.1</v>
      </c>
      <c r="AN18" s="41">
        <f t="shared" si="12"/>
        <v>0.4</v>
      </c>
      <c r="AO18" s="27">
        <v>0.13</v>
      </c>
      <c r="AP18" s="27">
        <v>0.13</v>
      </c>
      <c r="AQ18" s="41">
        <f t="shared" si="13"/>
        <v>0.52</v>
      </c>
      <c r="AR18" s="27">
        <v>0.16</v>
      </c>
      <c r="AS18" s="27">
        <v>0.16</v>
      </c>
      <c r="AT18" s="41">
        <f t="shared" si="14"/>
        <v>0.64</v>
      </c>
      <c r="AU18" s="27">
        <v>0.16</v>
      </c>
      <c r="AV18" s="27">
        <v>0.16</v>
      </c>
      <c r="AW18" s="41">
        <f t="shared" si="15"/>
        <v>1</v>
      </c>
      <c r="AX18" s="27">
        <v>0.18</v>
      </c>
      <c r="AY18" s="27">
        <v>0.18</v>
      </c>
      <c r="AZ18" s="41">
        <f t="shared" si="16"/>
        <v>1</v>
      </c>
      <c r="BA18" s="27">
        <v>0.2</v>
      </c>
      <c r="BB18" s="27">
        <v>0.2</v>
      </c>
      <c r="BC18" s="41">
        <f t="shared" si="17"/>
        <v>1</v>
      </c>
      <c r="BD18" s="27">
        <v>0.21</v>
      </c>
      <c r="BE18" s="27">
        <v>0.21</v>
      </c>
      <c r="BF18" s="41">
        <f t="shared" si="18"/>
        <v>1</v>
      </c>
      <c r="BG18" s="27">
        <v>0.23</v>
      </c>
      <c r="BH18" s="27">
        <v>0.23</v>
      </c>
      <c r="BI18" s="41">
        <f t="shared" si="19"/>
        <v>1</v>
      </c>
      <c r="BJ18" s="27">
        <v>0.25</v>
      </c>
      <c r="BK18" s="27">
        <v>0.25</v>
      </c>
      <c r="BL18" s="41">
        <f t="shared" si="20"/>
        <v>1</v>
      </c>
      <c r="BM18" s="118">
        <f t="shared" si="4"/>
        <v>1</v>
      </c>
      <c r="BN18" s="103">
        <f t="shared" si="5"/>
        <v>0.37</v>
      </c>
    </row>
    <row r="19" spans="1:66" s="78" customFormat="1" ht="72" customHeight="1" x14ac:dyDescent="0.2">
      <c r="A19" s="19">
        <v>1</v>
      </c>
      <c r="B19" s="20" t="s">
        <v>44</v>
      </c>
      <c r="C19" s="19">
        <v>3</v>
      </c>
      <c r="D19" s="20" t="s">
        <v>64</v>
      </c>
      <c r="E19" s="19">
        <v>20</v>
      </c>
      <c r="F19" s="20" t="s">
        <v>65</v>
      </c>
      <c r="G19" s="19">
        <v>136</v>
      </c>
      <c r="H19" s="20" t="s">
        <v>66</v>
      </c>
      <c r="I19" s="19">
        <v>148</v>
      </c>
      <c r="J19" s="20" t="s">
        <v>67</v>
      </c>
      <c r="K19" s="21"/>
      <c r="L19" s="38">
        <v>7884</v>
      </c>
      <c r="M19" s="58">
        <v>2020110010214</v>
      </c>
      <c r="N19" s="38" t="s">
        <v>68</v>
      </c>
      <c r="O19" s="38">
        <v>3</v>
      </c>
      <c r="P19" s="59" t="s">
        <v>180</v>
      </c>
      <c r="Q19" s="38" t="s">
        <v>63</v>
      </c>
      <c r="R19" s="58">
        <v>1</v>
      </c>
      <c r="S19" s="61">
        <v>0</v>
      </c>
      <c r="T19" s="61">
        <v>0</v>
      </c>
      <c r="U19" s="61">
        <v>1</v>
      </c>
      <c r="V19" s="61">
        <f t="shared" si="2"/>
        <v>0.85</v>
      </c>
      <c r="W19" s="61">
        <v>0</v>
      </c>
      <c r="X19" s="61"/>
      <c r="Y19" s="61">
        <v>0</v>
      </c>
      <c r="Z19" s="61"/>
      <c r="AA19" s="61">
        <v>0</v>
      </c>
      <c r="AB19" s="61"/>
      <c r="AC19" s="27">
        <v>0</v>
      </c>
      <c r="AD19" s="27">
        <v>0</v>
      </c>
      <c r="AE19" s="41">
        <f t="shared" si="21"/>
        <v>0</v>
      </c>
      <c r="AF19" s="27">
        <v>0</v>
      </c>
      <c r="AG19" s="27">
        <v>0</v>
      </c>
      <c r="AH19" s="41">
        <f>IF($U19,AG19/$U19,0)</f>
        <v>0</v>
      </c>
      <c r="AI19" s="27">
        <v>0</v>
      </c>
      <c r="AJ19" s="27">
        <v>0</v>
      </c>
      <c r="AK19" s="41">
        <f t="shared" si="11"/>
        <v>0</v>
      </c>
      <c r="AL19" s="27">
        <v>0</v>
      </c>
      <c r="AM19" s="27">
        <v>0</v>
      </c>
      <c r="AN19" s="41">
        <f t="shared" si="12"/>
        <v>0</v>
      </c>
      <c r="AO19" s="27">
        <v>0</v>
      </c>
      <c r="AP19" s="27">
        <v>0</v>
      </c>
      <c r="AQ19" s="41">
        <f t="shared" si="13"/>
        <v>0</v>
      </c>
      <c r="AR19" s="27">
        <v>0</v>
      </c>
      <c r="AS19" s="27">
        <v>0</v>
      </c>
      <c r="AT19" s="41">
        <f t="shared" si="14"/>
        <v>0</v>
      </c>
      <c r="AU19" s="27">
        <v>0</v>
      </c>
      <c r="AV19" s="27">
        <v>0</v>
      </c>
      <c r="AW19" s="41">
        <v>0</v>
      </c>
      <c r="AX19" s="27">
        <v>0</v>
      </c>
      <c r="AY19" s="27">
        <v>0</v>
      </c>
      <c r="AZ19" s="41">
        <v>0</v>
      </c>
      <c r="BA19" s="27">
        <v>0.27</v>
      </c>
      <c r="BB19" s="27">
        <v>0.27</v>
      </c>
      <c r="BC19" s="41">
        <f t="shared" si="17"/>
        <v>1</v>
      </c>
      <c r="BD19" s="27">
        <v>0.57999999999999996</v>
      </c>
      <c r="BE19" s="27">
        <v>0.57999999999999996</v>
      </c>
      <c r="BF19" s="41">
        <f t="shared" si="18"/>
        <v>1</v>
      </c>
      <c r="BG19" s="27">
        <v>0.73</v>
      </c>
      <c r="BH19" s="27">
        <v>0.73</v>
      </c>
      <c r="BI19" s="41">
        <f t="shared" si="19"/>
        <v>1</v>
      </c>
      <c r="BJ19" s="27">
        <v>1</v>
      </c>
      <c r="BK19" s="27">
        <v>0.85</v>
      </c>
      <c r="BL19" s="41">
        <f t="shared" si="20"/>
        <v>0.85</v>
      </c>
      <c r="BM19" s="118">
        <f t="shared" si="4"/>
        <v>0.85</v>
      </c>
      <c r="BN19" s="118">
        <f t="shared" si="5"/>
        <v>0.85</v>
      </c>
    </row>
    <row r="20" spans="1:66" s="78" customFormat="1" ht="99" customHeight="1" x14ac:dyDescent="0.2">
      <c r="A20" s="10">
        <f t="shared" ref="A20:AC20" si="22">+A16</f>
        <v>1</v>
      </c>
      <c r="B20" s="10" t="str">
        <f t="shared" si="22"/>
        <v>Hacer un nuevo contrato social con igualdad de oportunidades para la inclusión social, productiva
y política</v>
      </c>
      <c r="C20" s="10">
        <f t="shared" si="22"/>
        <v>3</v>
      </c>
      <c r="D20" s="10" t="str">
        <f t="shared" si="22"/>
        <v>Sistema Distrital de cuidado</v>
      </c>
      <c r="E20" s="10">
        <f t="shared" si="22"/>
        <v>20</v>
      </c>
      <c r="F20" s="10" t="str">
        <f t="shared" si="22"/>
        <v>Bogotá, referente en cultura, deporte, recreación y actividad física, con parques para el desarrollo
y la salud</v>
      </c>
      <c r="G20" s="10">
        <f t="shared" si="22"/>
        <v>136</v>
      </c>
      <c r="H20" s="10" t="str">
        <f t="shared" si="22"/>
        <v>Cualificación de 4.500 agentes del sector y demás talento humano en el marco de la estrategia de cualificación de mediadores culturales.</v>
      </c>
      <c r="I20" s="10">
        <f t="shared" si="22"/>
        <v>148</v>
      </c>
      <c r="J20" s="10" t="str">
        <f t="shared" si="22"/>
        <v>Número de personas cualificadas</v>
      </c>
      <c r="K20" s="24">
        <f t="shared" si="22"/>
        <v>0</v>
      </c>
      <c r="L20" s="52">
        <f t="shared" si="22"/>
        <v>7884</v>
      </c>
      <c r="M20" s="53">
        <f t="shared" si="22"/>
        <v>2020110010214</v>
      </c>
      <c r="N20" s="52" t="str">
        <f t="shared" si="22"/>
        <v>Formación y cualificación para agentes culturales y ciudadanía en Bogotá</v>
      </c>
      <c r="O20" s="52">
        <f t="shared" si="22"/>
        <v>1</v>
      </c>
      <c r="P20" s="52" t="str">
        <f t="shared" si="22"/>
        <v>Beneficiar 4.500 personas en procesos de educación informal del sector artístico y cultural</v>
      </c>
      <c r="Q20" s="52" t="str">
        <f t="shared" si="22"/>
        <v>SUMA</v>
      </c>
      <c r="R20" s="53">
        <f t="shared" si="22"/>
        <v>4500</v>
      </c>
      <c r="S20" s="56">
        <f t="shared" si="22"/>
        <v>360</v>
      </c>
      <c r="T20" s="56">
        <f>T16</f>
        <v>380</v>
      </c>
      <c r="U20" s="56">
        <f t="shared" si="22"/>
        <v>1000</v>
      </c>
      <c r="V20" s="56">
        <f t="shared" si="2"/>
        <v>1032</v>
      </c>
      <c r="W20" s="56">
        <f t="shared" si="22"/>
        <v>1080</v>
      </c>
      <c r="X20" s="56"/>
      <c r="Y20" s="56">
        <f t="shared" si="22"/>
        <v>1440</v>
      </c>
      <c r="Z20" s="56"/>
      <c r="AA20" s="56">
        <f t="shared" si="22"/>
        <v>600</v>
      </c>
      <c r="AB20" s="56"/>
      <c r="AC20" s="10">
        <f t="shared" si="22"/>
        <v>60</v>
      </c>
      <c r="AD20" s="10">
        <f t="shared" ref="AD20:BL20" si="23">+AD16</f>
        <v>76</v>
      </c>
      <c r="AE20" s="39">
        <f t="shared" si="23"/>
        <v>7.5999999999999998E-2</v>
      </c>
      <c r="AF20" s="10">
        <f t="shared" si="23"/>
        <v>120</v>
      </c>
      <c r="AG20" s="10">
        <f t="shared" si="23"/>
        <v>116</v>
      </c>
      <c r="AH20" s="39">
        <f t="shared" si="23"/>
        <v>0.11600000000000001</v>
      </c>
      <c r="AI20" s="10">
        <f t="shared" si="23"/>
        <v>180</v>
      </c>
      <c r="AJ20" s="10">
        <f t="shared" si="23"/>
        <v>147</v>
      </c>
      <c r="AK20" s="97">
        <f t="shared" si="23"/>
        <v>0.14699999999999999</v>
      </c>
      <c r="AL20" s="10">
        <f t="shared" si="23"/>
        <v>240</v>
      </c>
      <c r="AM20" s="10">
        <f t="shared" si="23"/>
        <v>196</v>
      </c>
      <c r="AN20" s="39">
        <f t="shared" si="23"/>
        <v>0.19600000000000001</v>
      </c>
      <c r="AO20" s="10">
        <f t="shared" si="23"/>
        <v>300</v>
      </c>
      <c r="AP20" s="10">
        <f t="shared" si="23"/>
        <v>486</v>
      </c>
      <c r="AQ20" s="39">
        <f t="shared" si="23"/>
        <v>0.48599999999999999</v>
      </c>
      <c r="AR20" s="10">
        <f t="shared" si="23"/>
        <v>360</v>
      </c>
      <c r="AS20" s="10">
        <f t="shared" si="23"/>
        <v>594</v>
      </c>
      <c r="AT20" s="39">
        <f t="shared" si="23"/>
        <v>0.59399999999999997</v>
      </c>
      <c r="AU20" s="10">
        <f t="shared" si="23"/>
        <v>420</v>
      </c>
      <c r="AV20" s="10">
        <f t="shared" si="23"/>
        <v>659</v>
      </c>
      <c r="AW20" s="39">
        <f t="shared" si="23"/>
        <v>1.569047619047619</v>
      </c>
      <c r="AX20" s="10">
        <f t="shared" si="23"/>
        <v>766</v>
      </c>
      <c r="AY20" s="10">
        <f t="shared" si="23"/>
        <v>775</v>
      </c>
      <c r="AZ20" s="39">
        <f t="shared" si="23"/>
        <v>1.0117493472584855</v>
      </c>
      <c r="BA20" s="10">
        <f t="shared" si="23"/>
        <v>820</v>
      </c>
      <c r="BB20" s="10">
        <f t="shared" si="23"/>
        <v>892</v>
      </c>
      <c r="BC20" s="39">
        <f t="shared" si="23"/>
        <v>1.0878048780487806</v>
      </c>
      <c r="BD20" s="10">
        <f t="shared" si="23"/>
        <v>900</v>
      </c>
      <c r="BE20" s="10">
        <f t="shared" si="23"/>
        <v>959</v>
      </c>
      <c r="BF20" s="39">
        <f t="shared" si="23"/>
        <v>1.0655555555555556</v>
      </c>
      <c r="BG20" s="10">
        <f t="shared" si="23"/>
        <v>960</v>
      </c>
      <c r="BH20" s="10">
        <f t="shared" si="23"/>
        <v>993</v>
      </c>
      <c r="BI20" s="39">
        <f t="shared" si="23"/>
        <v>1.034375</v>
      </c>
      <c r="BJ20" s="10">
        <f t="shared" si="23"/>
        <v>1000</v>
      </c>
      <c r="BK20" s="10">
        <f t="shared" si="23"/>
        <v>1032</v>
      </c>
      <c r="BL20" s="39">
        <f t="shared" si="23"/>
        <v>1.032</v>
      </c>
      <c r="BM20" s="97">
        <f t="shared" si="4"/>
        <v>1.0382352941176471</v>
      </c>
      <c r="BN20" s="97">
        <f t="shared" si="5"/>
        <v>0.31517857142857142</v>
      </c>
    </row>
    <row r="21" spans="1:66" ht="78" customHeight="1" x14ac:dyDescent="0.2">
      <c r="A21" s="7">
        <v>1</v>
      </c>
      <c r="B21" s="8" t="s">
        <v>44</v>
      </c>
      <c r="C21" s="7">
        <v>2</v>
      </c>
      <c r="D21" s="8" t="s">
        <v>45</v>
      </c>
      <c r="E21" s="7">
        <v>20</v>
      </c>
      <c r="F21" s="8" t="s">
        <v>65</v>
      </c>
      <c r="G21" s="7">
        <v>139</v>
      </c>
      <c r="H21" s="8" t="s">
        <v>72</v>
      </c>
      <c r="I21" s="7">
        <v>151</v>
      </c>
      <c r="J21" s="8" t="s">
        <v>73</v>
      </c>
      <c r="K21" s="7">
        <v>0</v>
      </c>
      <c r="L21" s="44">
        <v>7656</v>
      </c>
      <c r="M21" s="49">
        <v>2020110010040</v>
      </c>
      <c r="N21" s="44" t="s">
        <v>74</v>
      </c>
      <c r="O21" s="44">
        <v>1</v>
      </c>
      <c r="P21" s="50" t="s">
        <v>75</v>
      </c>
      <c r="Q21" s="44" t="s">
        <v>63</v>
      </c>
      <c r="R21" s="49">
        <v>1</v>
      </c>
      <c r="S21" s="64">
        <v>0.1</v>
      </c>
      <c r="T21" s="64">
        <v>0.1</v>
      </c>
      <c r="U21" s="64">
        <v>0.2</v>
      </c>
      <c r="V21" s="64">
        <f t="shared" si="2"/>
        <v>0.2</v>
      </c>
      <c r="W21" s="64">
        <v>0.3</v>
      </c>
      <c r="X21" s="64"/>
      <c r="Y21" s="64">
        <v>0.2</v>
      </c>
      <c r="Z21" s="64"/>
      <c r="AA21" s="64">
        <v>0.2</v>
      </c>
      <c r="AB21" s="64"/>
      <c r="AC21" s="15">
        <v>0</v>
      </c>
      <c r="AD21" s="15">
        <v>0</v>
      </c>
      <c r="AE21" s="40">
        <f t="shared" ref="AE21:AE23" si="24">IF(U21,AD21/U21,0)</f>
        <v>0</v>
      </c>
      <c r="AF21" s="15">
        <v>0</v>
      </c>
      <c r="AG21" s="40">
        <v>0</v>
      </c>
      <c r="AH21" s="40">
        <f>IF($U21,AG21/$U21,0)</f>
        <v>0</v>
      </c>
      <c r="AI21" s="15">
        <v>0.02</v>
      </c>
      <c r="AJ21" s="15">
        <v>0.02</v>
      </c>
      <c r="AK21" s="40">
        <f t="shared" ref="AK21:AK23" si="25">IF($U21,AJ21/$U21,0)</f>
        <v>9.9999999999999992E-2</v>
      </c>
      <c r="AL21" s="15">
        <v>0.04</v>
      </c>
      <c r="AM21" s="15">
        <v>0.04</v>
      </c>
      <c r="AN21" s="40">
        <f t="shared" ref="AN21:AN23" si="26">IF($U21,AM21/$U21,0)</f>
        <v>0.19999999999999998</v>
      </c>
      <c r="AO21" s="15">
        <v>0.06</v>
      </c>
      <c r="AP21" s="15">
        <v>0.06</v>
      </c>
      <c r="AQ21" s="40">
        <f t="shared" ref="AQ21:AQ23" si="27">IF($U21,AP21/$U21,0)</f>
        <v>0.3</v>
      </c>
      <c r="AR21" s="15">
        <v>0.08</v>
      </c>
      <c r="AS21" s="15">
        <v>0.08</v>
      </c>
      <c r="AT21" s="40">
        <f t="shared" ref="AT21:AT23" si="28">IF($U21,AS21/$U21,0)</f>
        <v>0.39999999999999997</v>
      </c>
      <c r="AU21" s="15">
        <v>0.1</v>
      </c>
      <c r="AV21" s="15">
        <v>0.1</v>
      </c>
      <c r="AW21" s="40">
        <f t="shared" ref="AW21:AW23" si="29">IF($U21,AV21/$U21,0)</f>
        <v>0.5</v>
      </c>
      <c r="AX21" s="15">
        <v>0.12</v>
      </c>
      <c r="AY21" s="15">
        <v>0.12</v>
      </c>
      <c r="AZ21" s="40">
        <f t="shared" ref="AZ21:AZ23" si="30">IF($U21,AY21/$U21,0)</f>
        <v>0.6</v>
      </c>
      <c r="BA21" s="15">
        <v>0.14000000000000001</v>
      </c>
      <c r="BB21" s="15">
        <v>0.14000000000000001</v>
      </c>
      <c r="BC21" s="40">
        <f t="shared" ref="BC21:BC23" si="31">IF($U21,BB21/$U21,0)</f>
        <v>0.70000000000000007</v>
      </c>
      <c r="BD21" s="15">
        <v>0.16</v>
      </c>
      <c r="BE21" s="15">
        <v>0.16</v>
      </c>
      <c r="BF21" s="40">
        <f t="shared" ref="BF21:BF23" si="32">IF($U21,BE21/$U21,0)</f>
        <v>0.79999999999999993</v>
      </c>
      <c r="BG21" s="15">
        <v>0.18</v>
      </c>
      <c r="BH21" s="15">
        <v>0.18</v>
      </c>
      <c r="BI21" s="84">
        <f t="shared" ref="BI21:BI23" si="33">IF($U21,BH21/$U21,0)</f>
        <v>0.89999999999999991</v>
      </c>
      <c r="BJ21" s="15">
        <v>0.2</v>
      </c>
      <c r="BK21" s="15">
        <v>0.2</v>
      </c>
      <c r="BL21" s="40">
        <f>IF($U21,BK21/$U21,0)</f>
        <v>1</v>
      </c>
      <c r="BM21" s="127">
        <f t="shared" si="4"/>
        <v>1</v>
      </c>
      <c r="BN21" s="102">
        <f t="shared" si="5"/>
        <v>0.30000000000000004</v>
      </c>
    </row>
    <row r="22" spans="1:66" ht="71.25" customHeight="1" x14ac:dyDescent="0.2">
      <c r="A22" s="19">
        <v>1</v>
      </c>
      <c r="B22" s="20" t="s">
        <v>44</v>
      </c>
      <c r="C22" s="19">
        <v>2</v>
      </c>
      <c r="D22" s="20" t="s">
        <v>45</v>
      </c>
      <c r="E22" s="19">
        <v>20</v>
      </c>
      <c r="F22" s="20" t="s">
        <v>65</v>
      </c>
      <c r="G22" s="19">
        <v>139</v>
      </c>
      <c r="H22" s="20" t="s">
        <v>72</v>
      </c>
      <c r="I22" s="19">
        <v>151</v>
      </c>
      <c r="J22" s="20" t="s">
        <v>73</v>
      </c>
      <c r="K22" s="19">
        <v>0</v>
      </c>
      <c r="L22" s="38">
        <v>7656</v>
      </c>
      <c r="M22" s="58">
        <v>2020110010040</v>
      </c>
      <c r="N22" s="38" t="s">
        <v>74</v>
      </c>
      <c r="O22" s="38">
        <v>2</v>
      </c>
      <c r="P22" s="59" t="s">
        <v>76</v>
      </c>
      <c r="Q22" s="38" t="s">
        <v>63</v>
      </c>
      <c r="R22" s="58">
        <v>1</v>
      </c>
      <c r="S22" s="61">
        <v>0.1</v>
      </c>
      <c r="T22" s="61">
        <v>0.1</v>
      </c>
      <c r="U22" s="61">
        <v>0.2</v>
      </c>
      <c r="V22" s="61">
        <f t="shared" si="2"/>
        <v>0.2</v>
      </c>
      <c r="W22" s="61">
        <v>0.3</v>
      </c>
      <c r="X22" s="61"/>
      <c r="Y22" s="61">
        <v>0.2</v>
      </c>
      <c r="Z22" s="61"/>
      <c r="AA22" s="61">
        <v>0.2</v>
      </c>
      <c r="AB22" s="61"/>
      <c r="AC22" s="27">
        <v>0</v>
      </c>
      <c r="AD22" s="27">
        <v>0</v>
      </c>
      <c r="AE22" s="41">
        <f t="shared" si="24"/>
        <v>0</v>
      </c>
      <c r="AF22" s="27">
        <v>0</v>
      </c>
      <c r="AG22" s="41">
        <v>0</v>
      </c>
      <c r="AH22" s="41">
        <f>IF($U22,AG22/$U22,0)</f>
        <v>0</v>
      </c>
      <c r="AI22" s="27">
        <v>0.02</v>
      </c>
      <c r="AJ22" s="27">
        <v>0.02</v>
      </c>
      <c r="AK22" s="41">
        <f t="shared" si="25"/>
        <v>9.9999999999999992E-2</v>
      </c>
      <c r="AL22" s="27">
        <v>0.04</v>
      </c>
      <c r="AM22" s="27">
        <v>0.04</v>
      </c>
      <c r="AN22" s="41">
        <f t="shared" si="26"/>
        <v>0.19999999999999998</v>
      </c>
      <c r="AO22" s="27">
        <v>0.06</v>
      </c>
      <c r="AP22" s="27">
        <v>0.06</v>
      </c>
      <c r="AQ22" s="41">
        <f t="shared" si="27"/>
        <v>0.3</v>
      </c>
      <c r="AR22" s="27">
        <v>0.08</v>
      </c>
      <c r="AS22" s="27">
        <v>0.08</v>
      </c>
      <c r="AT22" s="41">
        <f t="shared" si="28"/>
        <v>0.39999999999999997</v>
      </c>
      <c r="AU22" s="27">
        <v>0.1</v>
      </c>
      <c r="AV22" s="27">
        <v>0.1</v>
      </c>
      <c r="AW22" s="41">
        <f t="shared" si="29"/>
        <v>0.5</v>
      </c>
      <c r="AX22" s="27">
        <v>0.12</v>
      </c>
      <c r="AY22" s="27">
        <v>0.12</v>
      </c>
      <c r="AZ22" s="41">
        <f t="shared" si="30"/>
        <v>0.6</v>
      </c>
      <c r="BA22" s="27">
        <v>0.14000000000000001</v>
      </c>
      <c r="BB22" s="27">
        <v>0.14000000000000001</v>
      </c>
      <c r="BC22" s="41">
        <f t="shared" si="31"/>
        <v>0.70000000000000007</v>
      </c>
      <c r="BD22" s="27">
        <v>0.16</v>
      </c>
      <c r="BE22" s="27">
        <v>0.16</v>
      </c>
      <c r="BF22" s="41">
        <f t="shared" si="32"/>
        <v>0.79999999999999993</v>
      </c>
      <c r="BG22" s="27">
        <v>0.18</v>
      </c>
      <c r="BH22" s="27">
        <v>0.18</v>
      </c>
      <c r="BI22" s="85">
        <f t="shared" si="33"/>
        <v>0.89999999999999991</v>
      </c>
      <c r="BJ22" s="27">
        <v>0.2</v>
      </c>
      <c r="BK22" s="27">
        <v>0.2</v>
      </c>
      <c r="BL22" s="41">
        <f t="shared" ref="BL22:BL23" si="34">IF($U22,BK22/$U22,0)</f>
        <v>1</v>
      </c>
      <c r="BM22" s="118">
        <f t="shared" si="4"/>
        <v>1</v>
      </c>
      <c r="BN22" s="103">
        <f t="shared" si="5"/>
        <v>0.30000000000000004</v>
      </c>
    </row>
    <row r="23" spans="1:66" ht="79.5" customHeight="1" x14ac:dyDescent="0.2">
      <c r="A23" s="19">
        <v>1</v>
      </c>
      <c r="B23" s="20" t="s">
        <v>44</v>
      </c>
      <c r="C23" s="19">
        <v>2</v>
      </c>
      <c r="D23" s="20" t="s">
        <v>45</v>
      </c>
      <c r="E23" s="19">
        <v>20</v>
      </c>
      <c r="F23" s="20" t="s">
        <v>65</v>
      </c>
      <c r="G23" s="19">
        <v>139</v>
      </c>
      <c r="H23" s="20" t="s">
        <v>72</v>
      </c>
      <c r="I23" s="19">
        <v>151</v>
      </c>
      <c r="J23" s="20" t="s">
        <v>73</v>
      </c>
      <c r="K23" s="19">
        <v>0</v>
      </c>
      <c r="L23" s="38">
        <v>7656</v>
      </c>
      <c r="M23" s="58">
        <v>2020110010040</v>
      </c>
      <c r="N23" s="38" t="s">
        <v>74</v>
      </c>
      <c r="O23" s="38">
        <v>3</v>
      </c>
      <c r="P23" s="59" t="s">
        <v>77</v>
      </c>
      <c r="Q23" s="38" t="s">
        <v>63</v>
      </c>
      <c r="R23" s="58">
        <v>1</v>
      </c>
      <c r="S23" s="61">
        <v>0.1</v>
      </c>
      <c r="T23" s="61">
        <v>0.1</v>
      </c>
      <c r="U23" s="61">
        <v>0.2</v>
      </c>
      <c r="V23" s="61">
        <f t="shared" si="2"/>
        <v>0.2</v>
      </c>
      <c r="W23" s="61">
        <v>0.4</v>
      </c>
      <c r="X23" s="61"/>
      <c r="Y23" s="61">
        <v>0.2</v>
      </c>
      <c r="Z23" s="61"/>
      <c r="AA23" s="61">
        <v>0.1</v>
      </c>
      <c r="AB23" s="61"/>
      <c r="AC23" s="27">
        <v>0</v>
      </c>
      <c r="AD23" s="27">
        <v>0</v>
      </c>
      <c r="AE23" s="41">
        <f t="shared" si="24"/>
        <v>0</v>
      </c>
      <c r="AF23" s="27">
        <v>0</v>
      </c>
      <c r="AG23" s="41">
        <v>0</v>
      </c>
      <c r="AH23" s="41">
        <f>IF($U23,AG23/$U23,0)</f>
        <v>0</v>
      </c>
      <c r="AI23" s="27">
        <v>0</v>
      </c>
      <c r="AJ23" s="27">
        <v>0</v>
      </c>
      <c r="AK23" s="41">
        <f t="shared" si="25"/>
        <v>0</v>
      </c>
      <c r="AL23" s="27">
        <v>0</v>
      </c>
      <c r="AM23" s="27">
        <v>0</v>
      </c>
      <c r="AN23" s="41">
        <f t="shared" si="26"/>
        <v>0</v>
      </c>
      <c r="AO23" s="27">
        <v>0</v>
      </c>
      <c r="AP23" s="27">
        <v>0</v>
      </c>
      <c r="AQ23" s="41">
        <f t="shared" si="27"/>
        <v>0</v>
      </c>
      <c r="AR23" s="27">
        <v>0</v>
      </c>
      <c r="AS23" s="27">
        <v>0</v>
      </c>
      <c r="AT23" s="41">
        <f t="shared" si="28"/>
        <v>0</v>
      </c>
      <c r="AU23" s="27">
        <v>0</v>
      </c>
      <c r="AV23" s="27">
        <v>0</v>
      </c>
      <c r="AW23" s="43">
        <f t="shared" si="29"/>
        <v>0</v>
      </c>
      <c r="AX23" s="27">
        <v>0.2</v>
      </c>
      <c r="AY23" s="27">
        <v>0.1</v>
      </c>
      <c r="AZ23" s="43">
        <f t="shared" si="30"/>
        <v>0.5</v>
      </c>
      <c r="BA23" s="27">
        <v>0.2</v>
      </c>
      <c r="BB23" s="27">
        <v>0.11</v>
      </c>
      <c r="BC23" s="43">
        <f t="shared" si="31"/>
        <v>0.54999999999999993</v>
      </c>
      <c r="BD23" s="27">
        <v>0.2</v>
      </c>
      <c r="BE23" s="27">
        <v>0.2</v>
      </c>
      <c r="BF23" s="43">
        <f t="shared" si="32"/>
        <v>1</v>
      </c>
      <c r="BG23" s="27">
        <v>0.2</v>
      </c>
      <c r="BH23" s="27">
        <v>0.2</v>
      </c>
      <c r="BI23" s="43">
        <f t="shared" si="33"/>
        <v>1</v>
      </c>
      <c r="BJ23" s="27">
        <v>0.2</v>
      </c>
      <c r="BK23" s="27">
        <v>0.2</v>
      </c>
      <c r="BL23" s="43">
        <f t="shared" si="34"/>
        <v>1</v>
      </c>
      <c r="BM23" s="104">
        <f t="shared" si="4"/>
        <v>1</v>
      </c>
      <c r="BN23" s="104">
        <f t="shared" si="5"/>
        <v>0.3</v>
      </c>
    </row>
    <row r="24" spans="1:66" ht="96.75" customHeight="1" x14ac:dyDescent="0.2">
      <c r="A24" s="10">
        <f t="shared" ref="A24:BL24" si="35">+A21</f>
        <v>1</v>
      </c>
      <c r="B24" s="10" t="str">
        <f t="shared" si="35"/>
        <v>Hacer un nuevo contrato social con igualdad de oportunidades para la inclusión social, productiva
y política</v>
      </c>
      <c r="C24" s="10">
        <f t="shared" si="35"/>
        <v>2</v>
      </c>
      <c r="D24" s="10" t="str">
        <f t="shared" si="35"/>
        <v>Mejores ingresos de los hogares y combatir la feminización de la pobreza</v>
      </c>
      <c r="E24" s="10">
        <f t="shared" si="35"/>
        <v>20</v>
      </c>
      <c r="F24" s="10" t="str">
        <f t="shared" si="35"/>
        <v>Bogotá, referente en cultura, deporte, recreación y actividad física, con parques para el desarrollo
y la salud</v>
      </c>
      <c r="G24" s="10">
        <f t="shared" si="35"/>
        <v>139</v>
      </c>
      <c r="H24" s="10" t="str">
        <f t="shared" si="35"/>
        <v>Generar 1 estrategia de internacionalización que promueva el posicionamiento de Bogotá como referente en temas culturales y deportivos y que permita la movilización dinámica de recursos técnicos, humanos y financieros</v>
      </c>
      <c r="I24" s="10">
        <f t="shared" si="35"/>
        <v>151</v>
      </c>
      <c r="J24" s="10" t="str">
        <f t="shared" si="35"/>
        <v>Número de estrategias de internacionalización generadas</v>
      </c>
      <c r="K24" s="10">
        <f t="shared" si="35"/>
        <v>0</v>
      </c>
      <c r="L24" s="52">
        <f t="shared" si="35"/>
        <v>7656</v>
      </c>
      <c r="M24" s="53">
        <f t="shared" si="35"/>
        <v>2020110010040</v>
      </c>
      <c r="N24" s="52" t="str">
        <f t="shared" si="35"/>
        <v>Generación de una estrategia de internacionalización del Sector Cultura, Recreación y Deporte para la ciudad de Bogotá</v>
      </c>
      <c r="O24" s="52">
        <f t="shared" si="35"/>
        <v>1</v>
      </c>
      <c r="P24" s="91" t="str">
        <f>P21</f>
        <v>Elaborar 1 documento técnico sobre el relacionamiento internacional del sector para gestionar cooperación técnica y financiera al interior del sector.</v>
      </c>
      <c r="Q24" s="52" t="str">
        <f t="shared" si="35"/>
        <v>SUMA</v>
      </c>
      <c r="R24" s="53">
        <f t="shared" si="35"/>
        <v>1</v>
      </c>
      <c r="S24" s="57">
        <f t="shared" si="35"/>
        <v>0.1</v>
      </c>
      <c r="T24" s="57">
        <f t="shared" si="35"/>
        <v>0.1</v>
      </c>
      <c r="U24" s="57">
        <f t="shared" si="35"/>
        <v>0.2</v>
      </c>
      <c r="V24" s="57">
        <f t="shared" si="2"/>
        <v>0.2</v>
      </c>
      <c r="W24" s="57">
        <f t="shared" si="35"/>
        <v>0.3</v>
      </c>
      <c r="X24" s="57"/>
      <c r="Y24" s="57">
        <f t="shared" si="35"/>
        <v>0.2</v>
      </c>
      <c r="Z24" s="57"/>
      <c r="AA24" s="57">
        <f t="shared" si="35"/>
        <v>0.2</v>
      </c>
      <c r="AB24" s="57"/>
      <c r="AC24" s="10">
        <f t="shared" si="35"/>
        <v>0</v>
      </c>
      <c r="AD24" s="10">
        <f t="shared" si="35"/>
        <v>0</v>
      </c>
      <c r="AE24" s="39">
        <f t="shared" si="35"/>
        <v>0</v>
      </c>
      <c r="AF24" s="10">
        <f t="shared" si="35"/>
        <v>0</v>
      </c>
      <c r="AG24" s="10">
        <f t="shared" si="35"/>
        <v>0</v>
      </c>
      <c r="AH24" s="39">
        <f t="shared" si="35"/>
        <v>0</v>
      </c>
      <c r="AI24" s="10">
        <f t="shared" si="35"/>
        <v>0.02</v>
      </c>
      <c r="AJ24" s="10">
        <f t="shared" si="35"/>
        <v>0.02</v>
      </c>
      <c r="AK24" s="39">
        <f t="shared" si="35"/>
        <v>9.9999999999999992E-2</v>
      </c>
      <c r="AL24" s="10">
        <f t="shared" si="35"/>
        <v>0.04</v>
      </c>
      <c r="AM24" s="10">
        <f t="shared" si="35"/>
        <v>0.04</v>
      </c>
      <c r="AN24" s="39">
        <f t="shared" si="35"/>
        <v>0.19999999999999998</v>
      </c>
      <c r="AO24" s="10">
        <f t="shared" si="35"/>
        <v>0.06</v>
      </c>
      <c r="AP24" s="10">
        <f t="shared" si="35"/>
        <v>0.06</v>
      </c>
      <c r="AQ24" s="39">
        <f t="shared" si="35"/>
        <v>0.3</v>
      </c>
      <c r="AR24" s="10">
        <f t="shared" si="35"/>
        <v>0.08</v>
      </c>
      <c r="AS24" s="10">
        <f t="shared" si="35"/>
        <v>0.08</v>
      </c>
      <c r="AT24" s="39">
        <f t="shared" si="35"/>
        <v>0.39999999999999997</v>
      </c>
      <c r="AU24" s="10">
        <f t="shared" si="35"/>
        <v>0.1</v>
      </c>
      <c r="AV24" s="10">
        <f t="shared" si="35"/>
        <v>0.1</v>
      </c>
      <c r="AW24" s="39">
        <f t="shared" si="35"/>
        <v>0.5</v>
      </c>
      <c r="AX24" s="10">
        <f t="shared" si="35"/>
        <v>0.12</v>
      </c>
      <c r="AY24" s="10">
        <f t="shared" si="35"/>
        <v>0.12</v>
      </c>
      <c r="AZ24" s="39">
        <f t="shared" si="35"/>
        <v>0.6</v>
      </c>
      <c r="BA24" s="10">
        <f t="shared" si="35"/>
        <v>0.14000000000000001</v>
      </c>
      <c r="BB24" s="10">
        <f t="shared" si="35"/>
        <v>0.14000000000000001</v>
      </c>
      <c r="BC24" s="39">
        <f t="shared" si="35"/>
        <v>0.70000000000000007</v>
      </c>
      <c r="BD24" s="10">
        <f t="shared" si="35"/>
        <v>0.16</v>
      </c>
      <c r="BE24" s="10">
        <f t="shared" si="35"/>
        <v>0.16</v>
      </c>
      <c r="BF24" s="39">
        <f t="shared" si="35"/>
        <v>0.79999999999999993</v>
      </c>
      <c r="BG24" s="10">
        <f t="shared" si="35"/>
        <v>0.18</v>
      </c>
      <c r="BH24" s="10">
        <f t="shared" si="35"/>
        <v>0.18</v>
      </c>
      <c r="BI24" s="39">
        <f t="shared" si="35"/>
        <v>0.89999999999999991</v>
      </c>
      <c r="BJ24" s="10">
        <f t="shared" si="35"/>
        <v>0.2</v>
      </c>
      <c r="BK24" s="10">
        <f t="shared" si="35"/>
        <v>0.2</v>
      </c>
      <c r="BL24" s="39">
        <f t="shared" si="35"/>
        <v>1</v>
      </c>
      <c r="BM24" s="97">
        <f t="shared" si="4"/>
        <v>1</v>
      </c>
      <c r="BN24" s="97">
        <f t="shared" si="5"/>
        <v>0.30000000000000004</v>
      </c>
    </row>
    <row r="25" spans="1:66" ht="78.75" customHeight="1" x14ac:dyDescent="0.2">
      <c r="A25" s="7">
        <v>1</v>
      </c>
      <c r="B25" s="8" t="s">
        <v>44</v>
      </c>
      <c r="C25" s="7">
        <v>1</v>
      </c>
      <c r="D25" s="8" t="s">
        <v>52</v>
      </c>
      <c r="E25" s="7">
        <v>21</v>
      </c>
      <c r="F25" s="8" t="s">
        <v>78</v>
      </c>
      <c r="G25" s="7">
        <v>147</v>
      </c>
      <c r="H25" s="8" t="s">
        <v>79</v>
      </c>
      <c r="I25" s="7">
        <v>159</v>
      </c>
      <c r="J25" s="8" t="s">
        <v>80</v>
      </c>
      <c r="K25" s="12">
        <v>0</v>
      </c>
      <c r="L25" s="44">
        <v>7648</v>
      </c>
      <c r="M25" s="49">
        <v>2020110010198</v>
      </c>
      <c r="N25" s="44" t="s">
        <v>81</v>
      </c>
      <c r="O25" s="44">
        <v>3</v>
      </c>
      <c r="P25" s="50" t="s">
        <v>82</v>
      </c>
      <c r="Q25" s="44" t="s">
        <v>51</v>
      </c>
      <c r="R25" s="49">
        <v>23</v>
      </c>
      <c r="S25" s="49">
        <v>23</v>
      </c>
      <c r="T25" s="49">
        <v>23</v>
      </c>
      <c r="U25" s="49">
        <v>23</v>
      </c>
      <c r="V25" s="49">
        <f t="shared" si="2"/>
        <v>23</v>
      </c>
      <c r="W25" s="49">
        <v>23</v>
      </c>
      <c r="X25" s="49"/>
      <c r="Y25" s="49">
        <v>23</v>
      </c>
      <c r="Z25" s="49"/>
      <c r="AA25" s="49">
        <v>23</v>
      </c>
      <c r="AB25" s="49"/>
      <c r="AC25" s="7">
        <v>0</v>
      </c>
      <c r="AD25" s="7">
        <v>0</v>
      </c>
      <c r="AE25" s="40">
        <f>IF(U25,AD25/U25,0)</f>
        <v>0</v>
      </c>
      <c r="AF25" s="69">
        <v>2.09</v>
      </c>
      <c r="AG25" s="7">
        <f>2.09</f>
        <v>2.09</v>
      </c>
      <c r="AH25" s="40">
        <f>IF($U25,AG25/$U25,0)</f>
        <v>9.0869565217391299E-2</v>
      </c>
      <c r="AI25" s="69">
        <v>4.18</v>
      </c>
      <c r="AJ25" s="25">
        <v>4.18</v>
      </c>
      <c r="AK25" s="40">
        <f>IF($U25,AJ25/$U25,0)</f>
        <v>0.1817391304347826</v>
      </c>
      <c r="AL25" s="69">
        <v>6.27</v>
      </c>
      <c r="AM25" s="25">
        <v>6.27</v>
      </c>
      <c r="AN25" s="40">
        <f>IF($U25,AM25/$U25,0)</f>
        <v>0.27260869565217388</v>
      </c>
      <c r="AO25" s="69">
        <v>8.36</v>
      </c>
      <c r="AP25" s="7">
        <v>8.36</v>
      </c>
      <c r="AQ25" s="40">
        <f>IF($U25,AP25/$U25,0)</f>
        <v>0.3634782608695652</v>
      </c>
      <c r="AR25" s="7">
        <v>10.45</v>
      </c>
      <c r="AS25" s="7">
        <v>10.45</v>
      </c>
      <c r="AT25" s="40">
        <f t="shared" ref="AT25" si="36">IF($U25,AS25/$U25,0)</f>
        <v>0.45434782608695651</v>
      </c>
      <c r="AU25" s="7">
        <v>12.54</v>
      </c>
      <c r="AV25" s="15">
        <v>12.54</v>
      </c>
      <c r="AW25" s="40">
        <f t="shared" ref="AW25" si="37">IF($U25,AV25/$U25,0)</f>
        <v>0.54521739130434776</v>
      </c>
      <c r="AX25" s="7">
        <v>14.63</v>
      </c>
      <c r="AY25" s="15">
        <v>14.63</v>
      </c>
      <c r="AZ25" s="40">
        <f t="shared" ref="AZ25" si="38">IF($U25,AY25/$U25,0)</f>
        <v>0.63608695652173919</v>
      </c>
      <c r="BA25" s="7">
        <v>16.72</v>
      </c>
      <c r="BB25" s="15">
        <v>16.72</v>
      </c>
      <c r="BC25" s="40">
        <f t="shared" ref="BC25" si="39">IF($U25,BB25/$U25,0)</f>
        <v>0.72695652173913039</v>
      </c>
      <c r="BD25" s="7">
        <v>18.809999999999999</v>
      </c>
      <c r="BE25" s="15">
        <v>18.809999999999999</v>
      </c>
      <c r="BF25" s="40">
        <f t="shared" ref="BF25" si="40">IF($U25,BE25/$U25,0)</f>
        <v>0.8178260869565217</v>
      </c>
      <c r="BG25" s="7">
        <v>20.9</v>
      </c>
      <c r="BH25" s="15">
        <v>20.9</v>
      </c>
      <c r="BI25" s="40">
        <f t="shared" ref="BI25" si="41">IF($U25,BH25/$U25,0)</f>
        <v>0.90869565217391302</v>
      </c>
      <c r="BJ25" s="7">
        <v>23</v>
      </c>
      <c r="BK25" s="15">
        <v>23</v>
      </c>
      <c r="BL25" s="40">
        <f t="shared" ref="BL25" si="42">IF($U25,BK25/$U25,0)</f>
        <v>1</v>
      </c>
      <c r="BM25" s="127">
        <f t="shared" si="4"/>
        <v>1</v>
      </c>
      <c r="BN25" s="102">
        <f t="shared" si="5"/>
        <v>0.4</v>
      </c>
    </row>
    <row r="26" spans="1:66" ht="92.25" customHeight="1" x14ac:dyDescent="0.2">
      <c r="A26" s="10">
        <f t="shared" ref="A26:AD26" si="43">+A25</f>
        <v>1</v>
      </c>
      <c r="B26" s="10" t="str">
        <f t="shared" si="43"/>
        <v>Hacer un nuevo contrato social con igualdad de oportunidades para la inclusión social, productiva
y política</v>
      </c>
      <c r="C26" s="10">
        <f t="shared" si="43"/>
        <v>1</v>
      </c>
      <c r="D26" s="10" t="str">
        <f t="shared" si="43"/>
        <v>Oportunidades de educación, salud y cultura para mujeres, jóvenes, niños, niñas y adolescentes</v>
      </c>
      <c r="E26" s="10">
        <f t="shared" si="43"/>
        <v>21</v>
      </c>
      <c r="F26" s="10" t="str">
        <f t="shared" si="43"/>
        <v>Creación y vida cotidiana: Apropiación ciudadana del arte, la cultura y el patrimonio, para la  democracia cultura</v>
      </c>
      <c r="G26" s="10">
        <f t="shared" si="43"/>
        <v>147</v>
      </c>
      <c r="H26" s="10" t="str">
        <f t="shared" si="43"/>
        <v>Desarrollar una (1) estrategia intercultural para fortalecer los diálogos con la ciudadanía en sus múltiples diversidades poblacionales y territoriales.</v>
      </c>
      <c r="I26" s="10">
        <f t="shared" si="43"/>
        <v>159</v>
      </c>
      <c r="J26" s="10" t="str">
        <f t="shared" si="43"/>
        <v>Número de estrategias interculturales desarrolladas</v>
      </c>
      <c r="K26" s="24">
        <f t="shared" si="43"/>
        <v>0</v>
      </c>
      <c r="L26" s="52">
        <f t="shared" si="43"/>
        <v>7648</v>
      </c>
      <c r="M26" s="53">
        <f t="shared" si="43"/>
        <v>2020110010198</v>
      </c>
      <c r="N26" s="52" t="str">
        <f t="shared" si="43"/>
        <v>Fortalecimiento estratégico de la gestión cultural territorial, poblacional y de la participación incidente en Bogotá</v>
      </c>
      <c r="O26" s="52">
        <f t="shared" si="43"/>
        <v>3</v>
      </c>
      <c r="P26" s="52" t="str">
        <f t="shared" si="43"/>
        <v>Concertar e implementar 23 procesos para el fortalecimiento, reconocimiento, valoración y la pervivencia cultural de los grupos étnicos, etários y sectores sociales.</v>
      </c>
      <c r="Q26" s="52" t="str">
        <f t="shared" si="43"/>
        <v>CONSTANTE</v>
      </c>
      <c r="R26" s="53">
        <v>1</v>
      </c>
      <c r="S26" s="53">
        <v>1</v>
      </c>
      <c r="T26" s="53">
        <v>1</v>
      </c>
      <c r="U26" s="53">
        <v>1</v>
      </c>
      <c r="V26" s="53">
        <f t="shared" si="2"/>
        <v>1</v>
      </c>
      <c r="W26" s="53">
        <v>1</v>
      </c>
      <c r="X26" s="53"/>
      <c r="Y26" s="53">
        <v>1</v>
      </c>
      <c r="Z26" s="53"/>
      <c r="AA26" s="53">
        <v>1</v>
      </c>
      <c r="AB26" s="53"/>
      <c r="AC26" s="10">
        <f>(AC25*1)/23</f>
        <v>0</v>
      </c>
      <c r="AD26" s="10">
        <f t="shared" si="43"/>
        <v>0</v>
      </c>
      <c r="AE26" s="39">
        <f>IF(U26,AD26/U26,0)</f>
        <v>0</v>
      </c>
      <c r="AF26" s="18">
        <f>(AF25*1)/23</f>
        <v>9.0869565217391299E-2</v>
      </c>
      <c r="AG26" s="18">
        <f>(AG25*1)/23</f>
        <v>9.0869565217391299E-2</v>
      </c>
      <c r="AH26" s="39">
        <f>IF($U26,AG26/$U26,0)</f>
        <v>9.0869565217391299E-2</v>
      </c>
      <c r="AI26" s="18">
        <f>(AI25*1)/23</f>
        <v>0.1817391304347826</v>
      </c>
      <c r="AJ26" s="18">
        <f>(AJ25*1)/23</f>
        <v>0.1817391304347826</v>
      </c>
      <c r="AK26" s="39">
        <f>IF($U26,AJ26/$U26,0)</f>
        <v>0.1817391304347826</v>
      </c>
      <c r="AL26" s="18">
        <f>(AL25*1)/23</f>
        <v>0.27260869565217388</v>
      </c>
      <c r="AM26" s="94">
        <f>(AM25*1)/23</f>
        <v>0.27260869565217388</v>
      </c>
      <c r="AN26" s="39">
        <f>IF($U26,AM26/$U26,0)</f>
        <v>0.27260869565217388</v>
      </c>
      <c r="AO26" s="18">
        <f>(AO25*1)/23</f>
        <v>0.3634782608695652</v>
      </c>
      <c r="AP26" s="18">
        <f>(AP25*1)/23</f>
        <v>0.3634782608695652</v>
      </c>
      <c r="AQ26" s="39">
        <f>IF($U26,AP26/$U26,0)</f>
        <v>0.3634782608695652</v>
      </c>
      <c r="AR26" s="18">
        <f>(AR25*1)/23</f>
        <v>0.45434782608695651</v>
      </c>
      <c r="AS26" s="18">
        <f>(AS25*1)/23</f>
        <v>0.45434782608695651</v>
      </c>
      <c r="AT26" s="39">
        <f>IF($U26,AS26/$U26,0)</f>
        <v>0.45434782608695651</v>
      </c>
      <c r="AU26" s="18">
        <f>(AU25*1)/23</f>
        <v>0.54521739130434776</v>
      </c>
      <c r="AV26" s="18">
        <f>(AV25*1)/23</f>
        <v>0.54521739130434776</v>
      </c>
      <c r="AW26" s="39">
        <f>IF($U26,AV26/$U26,0)</f>
        <v>0.54521739130434776</v>
      </c>
      <c r="AX26" s="18">
        <f>(AX25*1)/23</f>
        <v>0.63608695652173919</v>
      </c>
      <c r="AY26" s="18">
        <f>(AY25*1)/23</f>
        <v>0.63608695652173919</v>
      </c>
      <c r="AZ26" s="39">
        <f>IF($U26,AY26/$U26,0)</f>
        <v>0.63608695652173919</v>
      </c>
      <c r="BA26" s="18">
        <f>(BA25*1)/23</f>
        <v>0.72695652173913039</v>
      </c>
      <c r="BB26" s="18">
        <f>(BB25*1)/23</f>
        <v>0.72695652173913039</v>
      </c>
      <c r="BC26" s="39">
        <f>IF($U26,BB26/$U26,0)</f>
        <v>0.72695652173913039</v>
      </c>
      <c r="BD26" s="18">
        <f>(BD25*1)/23</f>
        <v>0.8178260869565217</v>
      </c>
      <c r="BE26" s="18">
        <f>(BE25*1)/23</f>
        <v>0.8178260869565217</v>
      </c>
      <c r="BF26" s="39">
        <f>IF($U26,BE26/$U26,0)</f>
        <v>0.8178260869565217</v>
      </c>
      <c r="BG26" s="18">
        <f>(BG25*1)/23</f>
        <v>0.90869565217391302</v>
      </c>
      <c r="BH26" s="18">
        <f>(BH25*1)/23</f>
        <v>0.90869565217391302</v>
      </c>
      <c r="BI26" s="39">
        <f>IF($U26,BH26/$U26,0)</f>
        <v>0.90869565217391302</v>
      </c>
      <c r="BJ26" s="10">
        <f>(BJ25*1)/23</f>
        <v>1</v>
      </c>
      <c r="BK26" s="18">
        <f>(BK25*1)/23</f>
        <v>1</v>
      </c>
      <c r="BL26" s="39">
        <f>IF($U26,BK26/$U26,0)</f>
        <v>1</v>
      </c>
      <c r="BM26" s="97">
        <f t="shared" si="4"/>
        <v>1</v>
      </c>
      <c r="BN26" s="97">
        <f t="shared" si="5"/>
        <v>0.4</v>
      </c>
    </row>
    <row r="27" spans="1:66" ht="66" customHeight="1" x14ac:dyDescent="0.2">
      <c r="A27" s="7">
        <v>1</v>
      </c>
      <c r="B27" s="8" t="s">
        <v>44</v>
      </c>
      <c r="C27" s="7">
        <v>1</v>
      </c>
      <c r="D27" s="8" t="s">
        <v>52</v>
      </c>
      <c r="E27" s="7">
        <v>21</v>
      </c>
      <c r="F27" s="8" t="s">
        <v>78</v>
      </c>
      <c r="G27" s="7">
        <v>148</v>
      </c>
      <c r="H27" s="8" t="s">
        <v>83</v>
      </c>
      <c r="I27" s="7">
        <v>160</v>
      </c>
      <c r="J27" s="8" t="s">
        <v>84</v>
      </c>
      <c r="K27" s="7">
        <v>0</v>
      </c>
      <c r="L27" s="44">
        <v>7648</v>
      </c>
      <c r="M27" s="49">
        <v>2020110010198</v>
      </c>
      <c r="N27" s="44" t="s">
        <v>81</v>
      </c>
      <c r="O27" s="44">
        <v>1</v>
      </c>
      <c r="P27" s="50" t="s">
        <v>85</v>
      </c>
      <c r="Q27" s="44" t="s">
        <v>51</v>
      </c>
      <c r="R27" s="49">
        <v>20</v>
      </c>
      <c r="S27" s="49">
        <v>20</v>
      </c>
      <c r="T27" s="49">
        <v>20</v>
      </c>
      <c r="U27" s="49">
        <v>20</v>
      </c>
      <c r="V27" s="49">
        <f t="shared" si="2"/>
        <v>20</v>
      </c>
      <c r="W27" s="49">
        <v>20</v>
      </c>
      <c r="X27" s="49"/>
      <c r="Y27" s="49">
        <v>20</v>
      </c>
      <c r="Z27" s="49"/>
      <c r="AA27" s="49">
        <v>20</v>
      </c>
      <c r="AB27" s="49"/>
      <c r="AC27" s="7">
        <v>0</v>
      </c>
      <c r="AD27" s="7">
        <v>0</v>
      </c>
      <c r="AE27" s="40">
        <f t="shared" ref="AE27:AE28" si="44">IF(U27,AD27/U27,0)</f>
        <v>0</v>
      </c>
      <c r="AF27" s="69">
        <v>0</v>
      </c>
      <c r="AG27" s="7">
        <v>0</v>
      </c>
      <c r="AH27" s="40">
        <f>IF($U27,AG27/$U27,0)</f>
        <v>0</v>
      </c>
      <c r="AI27" s="69">
        <v>1.2</v>
      </c>
      <c r="AJ27" s="25">
        <v>1.2</v>
      </c>
      <c r="AK27" s="40">
        <f t="shared" ref="AK27:AK28" si="45">IF($U27,AJ27/$U27,0)</f>
        <v>0.06</v>
      </c>
      <c r="AL27" s="69">
        <v>3.4</v>
      </c>
      <c r="AM27" s="25">
        <v>3.4</v>
      </c>
      <c r="AN27" s="40">
        <f t="shared" ref="AN27:AN28" si="46">IF($U27,AM27/$U27,0)</f>
        <v>0.16999999999999998</v>
      </c>
      <c r="AO27" s="69">
        <v>5.6</v>
      </c>
      <c r="AP27" s="7">
        <v>5.6</v>
      </c>
      <c r="AQ27" s="40">
        <f t="shared" ref="AQ27:AQ28" si="47">IF($U27,AP27/$U27,0)</f>
        <v>0.27999999999999997</v>
      </c>
      <c r="AR27" s="7">
        <v>7.8</v>
      </c>
      <c r="AS27" s="7">
        <v>7.8</v>
      </c>
      <c r="AT27" s="40">
        <f t="shared" ref="AT27:AT28" si="48">IF($U27,AS27/$U27,0)</f>
        <v>0.39</v>
      </c>
      <c r="AU27" s="7">
        <v>10</v>
      </c>
      <c r="AV27" s="15">
        <v>10</v>
      </c>
      <c r="AW27" s="40">
        <f t="shared" ref="AW27:AW28" si="49">IF($U27,AV27/$U27,0)</f>
        <v>0.5</v>
      </c>
      <c r="AX27" s="7">
        <v>12.2</v>
      </c>
      <c r="AY27" s="7">
        <v>12.2</v>
      </c>
      <c r="AZ27" s="40">
        <f t="shared" ref="AZ27:AZ28" si="50">IF($U27,AY27/$U27,0)</f>
        <v>0.61</v>
      </c>
      <c r="BA27" s="15">
        <v>14.4</v>
      </c>
      <c r="BB27" s="15">
        <v>14.4</v>
      </c>
      <c r="BC27" s="40">
        <f t="shared" ref="BC27:BC28" si="51">IF($U27,BB27/$U27,0)</f>
        <v>0.72</v>
      </c>
      <c r="BD27" s="7">
        <v>16.600000000000001</v>
      </c>
      <c r="BE27" s="15">
        <v>16.16</v>
      </c>
      <c r="BF27" s="40">
        <f t="shared" ref="BF27:BF28" si="52">IF($U27,BE27/$U27,0)</f>
        <v>0.80800000000000005</v>
      </c>
      <c r="BG27" s="7">
        <v>18.8</v>
      </c>
      <c r="BH27" s="15">
        <v>18.8</v>
      </c>
      <c r="BI27" s="40">
        <f t="shared" ref="BI27:BI28" si="53">IF($U27,BH27/$U27,0)</f>
        <v>0.94000000000000006</v>
      </c>
      <c r="BJ27" s="7">
        <v>20</v>
      </c>
      <c r="BK27" s="15">
        <v>20</v>
      </c>
      <c r="BL27" s="40">
        <f t="shared" ref="BL27:BL28" si="54">IF($U27,BK27/$U27,0)</f>
        <v>1</v>
      </c>
      <c r="BM27" s="127">
        <f t="shared" si="4"/>
        <v>1</v>
      </c>
      <c r="BN27" s="102">
        <f t="shared" si="5"/>
        <v>0.4</v>
      </c>
    </row>
    <row r="28" spans="1:66" ht="66.75" customHeight="1" x14ac:dyDescent="0.2">
      <c r="A28" s="7">
        <v>1</v>
      </c>
      <c r="B28" s="8" t="s">
        <v>44</v>
      </c>
      <c r="C28" s="7">
        <v>1</v>
      </c>
      <c r="D28" s="8" t="s">
        <v>52</v>
      </c>
      <c r="E28" s="7">
        <v>21</v>
      </c>
      <c r="F28" s="8" t="s">
        <v>78</v>
      </c>
      <c r="G28" s="7">
        <v>148</v>
      </c>
      <c r="H28" s="8" t="s">
        <v>83</v>
      </c>
      <c r="I28" s="7">
        <v>160</v>
      </c>
      <c r="J28" s="8" t="s">
        <v>167</v>
      </c>
      <c r="K28" s="7">
        <v>0</v>
      </c>
      <c r="L28" s="44">
        <v>7648</v>
      </c>
      <c r="M28" s="49">
        <v>2020110010198</v>
      </c>
      <c r="N28" s="44" t="s">
        <v>81</v>
      </c>
      <c r="O28" s="44">
        <v>2</v>
      </c>
      <c r="P28" s="50" t="s">
        <v>86</v>
      </c>
      <c r="Q28" s="44" t="s">
        <v>51</v>
      </c>
      <c r="R28" s="49">
        <v>26</v>
      </c>
      <c r="S28" s="49">
        <v>26</v>
      </c>
      <c r="T28" s="63">
        <v>24.44</v>
      </c>
      <c r="U28" s="49">
        <v>26</v>
      </c>
      <c r="V28" s="49">
        <f t="shared" si="2"/>
        <v>26</v>
      </c>
      <c r="W28" s="49">
        <v>26</v>
      </c>
      <c r="X28" s="49"/>
      <c r="Y28" s="49">
        <v>26</v>
      </c>
      <c r="Z28" s="49"/>
      <c r="AA28" s="49">
        <v>26</v>
      </c>
      <c r="AB28" s="49"/>
      <c r="AC28" s="7">
        <v>0</v>
      </c>
      <c r="AD28" s="7">
        <v>0</v>
      </c>
      <c r="AE28" s="40">
        <f t="shared" si="44"/>
        <v>0</v>
      </c>
      <c r="AF28" s="69">
        <v>0</v>
      </c>
      <c r="AG28" s="7">
        <v>0</v>
      </c>
      <c r="AH28" s="40">
        <f>IF($U28,AG28/$U28,0)</f>
        <v>0</v>
      </c>
      <c r="AI28" s="69">
        <v>2.6</v>
      </c>
      <c r="AJ28" s="25">
        <v>2.6</v>
      </c>
      <c r="AK28" s="40">
        <f t="shared" si="45"/>
        <v>0.1</v>
      </c>
      <c r="AL28" s="69">
        <v>5.2</v>
      </c>
      <c r="AM28" s="25">
        <v>5.2</v>
      </c>
      <c r="AN28" s="40">
        <f t="shared" si="46"/>
        <v>0.2</v>
      </c>
      <c r="AO28" s="69">
        <v>7.8</v>
      </c>
      <c r="AP28" s="7">
        <v>7.8</v>
      </c>
      <c r="AQ28" s="40">
        <f t="shared" si="47"/>
        <v>0.3</v>
      </c>
      <c r="AR28" s="7">
        <v>10.4</v>
      </c>
      <c r="AS28" s="7">
        <v>10.4</v>
      </c>
      <c r="AT28" s="40">
        <f t="shared" si="48"/>
        <v>0.4</v>
      </c>
      <c r="AU28" s="7">
        <v>13</v>
      </c>
      <c r="AV28" s="15">
        <v>13</v>
      </c>
      <c r="AW28" s="40">
        <f t="shared" si="49"/>
        <v>0.5</v>
      </c>
      <c r="AX28" s="7">
        <v>15.6</v>
      </c>
      <c r="AY28" s="7">
        <v>15.6</v>
      </c>
      <c r="AZ28" s="40">
        <f t="shared" si="50"/>
        <v>0.6</v>
      </c>
      <c r="BA28" s="15">
        <v>18.2</v>
      </c>
      <c r="BB28" s="15">
        <v>18.2</v>
      </c>
      <c r="BC28" s="40">
        <f t="shared" si="51"/>
        <v>0.7</v>
      </c>
      <c r="BD28" s="7">
        <v>20.8</v>
      </c>
      <c r="BE28" s="15">
        <v>20.8</v>
      </c>
      <c r="BF28" s="40">
        <f t="shared" si="52"/>
        <v>0.8</v>
      </c>
      <c r="BG28" s="7">
        <v>23.4</v>
      </c>
      <c r="BH28" s="15">
        <v>23.4</v>
      </c>
      <c r="BI28" s="40">
        <f t="shared" si="53"/>
        <v>0.89999999999999991</v>
      </c>
      <c r="BJ28" s="7">
        <v>26</v>
      </c>
      <c r="BK28" s="63">
        <v>26</v>
      </c>
      <c r="BL28" s="88">
        <f t="shared" si="54"/>
        <v>1</v>
      </c>
      <c r="BM28" s="128">
        <f t="shared" si="4"/>
        <v>0.97</v>
      </c>
      <c r="BN28" s="102">
        <f t="shared" si="5"/>
        <v>0.38799999999999996</v>
      </c>
    </row>
    <row r="29" spans="1:66" ht="83.25" customHeight="1" x14ac:dyDescent="0.2">
      <c r="A29" s="10">
        <f t="shared" ref="A29:N29" si="55">+A28</f>
        <v>1</v>
      </c>
      <c r="B29" s="10" t="str">
        <f t="shared" si="55"/>
        <v>Hacer un nuevo contrato social con igualdad de oportunidades para la inclusión social, productiva
y política</v>
      </c>
      <c r="C29" s="10">
        <f t="shared" si="55"/>
        <v>1</v>
      </c>
      <c r="D29" s="10" t="str">
        <f t="shared" si="55"/>
        <v>Oportunidades de educación, salud y cultura para mujeres, jóvenes, niños, niñas y adolescentes</v>
      </c>
      <c r="E29" s="10">
        <f t="shared" si="55"/>
        <v>21</v>
      </c>
      <c r="F29" s="10" t="str">
        <f t="shared" si="55"/>
        <v>Creación y vida cotidiana: Apropiación ciudadana del arte, la cultura y el patrimonio, para la  democracia cultura</v>
      </c>
      <c r="G29" s="10">
        <f t="shared" si="55"/>
        <v>148</v>
      </c>
      <c r="H29" s="10" t="str">
        <f t="shared" si="55"/>
        <v>Desarrollar una (1) estrategia para promover y fortalecer la gestión cultural territorial y los espacios de participación ciudadana del sector cultura, y su incidencia en los presupuestos participativos.</v>
      </c>
      <c r="I29" s="52">
        <f t="shared" si="55"/>
        <v>160</v>
      </c>
      <c r="J29" s="52" t="str">
        <f t="shared" si="55"/>
        <v>Número de estrategias de gestión cultural territorial y los espacios de participación ciudadana desarrolladas</v>
      </c>
      <c r="K29" s="52">
        <f t="shared" si="55"/>
        <v>0</v>
      </c>
      <c r="L29" s="52">
        <f t="shared" si="55"/>
        <v>7648</v>
      </c>
      <c r="M29" s="53">
        <f t="shared" si="55"/>
        <v>2020110010198</v>
      </c>
      <c r="N29" s="52" t="str">
        <f t="shared" si="55"/>
        <v>Fortalecimiento estratégico de la gestión cultural territorial, poblacional y de la participación incidente en Bogotá</v>
      </c>
      <c r="O29" s="52"/>
      <c r="P29" s="52" t="str">
        <f>H29</f>
        <v>Desarrollar una (1) estrategia para promover y fortalecer la gestión cultural territorial y los espacios de participación ciudadana del sector cultura, y su incidencia en los presupuestos participativos.</v>
      </c>
      <c r="Q29" s="52" t="str">
        <f>+Q28</f>
        <v>CONSTANTE</v>
      </c>
      <c r="R29" s="52">
        <v>1</v>
      </c>
      <c r="S29" s="52">
        <v>1</v>
      </c>
      <c r="T29" s="62">
        <v>0.97</v>
      </c>
      <c r="U29" s="52">
        <v>1</v>
      </c>
      <c r="V29" s="124">
        <f>BK29</f>
        <v>1</v>
      </c>
      <c r="W29" s="52">
        <v>1</v>
      </c>
      <c r="X29" s="52"/>
      <c r="Y29" s="52">
        <v>1</v>
      </c>
      <c r="Z29" s="52"/>
      <c r="AA29" s="52">
        <v>1</v>
      </c>
      <c r="AB29" s="52"/>
      <c r="AC29" s="10">
        <f>(AC27+AC28)*1/46</f>
        <v>0</v>
      </c>
      <c r="AD29" s="10">
        <f t="shared" ref="AD29:BK29" si="56">(AD27+AD28)*1/46</f>
        <v>0</v>
      </c>
      <c r="AE29" s="39">
        <f t="shared" si="9"/>
        <v>0</v>
      </c>
      <c r="AF29" s="10">
        <f t="shared" si="56"/>
        <v>0</v>
      </c>
      <c r="AG29" s="10">
        <f t="shared" si="56"/>
        <v>0</v>
      </c>
      <c r="AH29" s="39">
        <f t="shared" ref="AH29:AH57" si="57">IF(AF29,AG29/AF29,0)</f>
        <v>0</v>
      </c>
      <c r="AI29" s="18">
        <f>(AI27+AI28)*1/46</f>
        <v>8.2608695652173908E-2</v>
      </c>
      <c r="AJ29" s="18">
        <f t="shared" si="56"/>
        <v>8.2608695652173908E-2</v>
      </c>
      <c r="AK29" s="39">
        <f>IF($U29,AJ29/$U29,0)</f>
        <v>8.2608695652173908E-2</v>
      </c>
      <c r="AL29" s="18">
        <f t="shared" si="56"/>
        <v>0.18695652173913044</v>
      </c>
      <c r="AM29" s="94">
        <f t="shared" si="56"/>
        <v>0.18695652173913044</v>
      </c>
      <c r="AN29" s="39">
        <f>IF($U29,AM29/$U29,0)</f>
        <v>0.18695652173913044</v>
      </c>
      <c r="AO29" s="18">
        <f t="shared" si="56"/>
        <v>0.29130434782608694</v>
      </c>
      <c r="AP29" s="18">
        <f t="shared" si="56"/>
        <v>0.29130434782608694</v>
      </c>
      <c r="AQ29" s="39">
        <f>IF($U29,AP29/$U29,0)</f>
        <v>0.29130434782608694</v>
      </c>
      <c r="AR29" s="18">
        <f t="shared" si="56"/>
        <v>0.39565217391304347</v>
      </c>
      <c r="AS29" s="18">
        <f t="shared" si="56"/>
        <v>0.39565217391304347</v>
      </c>
      <c r="AT29" s="39">
        <f>IF($U29,AS29/$U29,0)</f>
        <v>0.39565217391304347</v>
      </c>
      <c r="AU29" s="10">
        <f t="shared" si="56"/>
        <v>0.5</v>
      </c>
      <c r="AV29" s="10">
        <f t="shared" si="56"/>
        <v>0.5</v>
      </c>
      <c r="AW29" s="39">
        <f>IF($U29,AV29/$U29,0)</f>
        <v>0.5</v>
      </c>
      <c r="AX29" s="18">
        <f t="shared" si="56"/>
        <v>0.60434782608695647</v>
      </c>
      <c r="AY29" s="18">
        <f t="shared" si="56"/>
        <v>0.60434782608695647</v>
      </c>
      <c r="AZ29" s="39">
        <f>IF($U29,AY29/$U29,0)</f>
        <v>0.60434782608695647</v>
      </c>
      <c r="BA29" s="18">
        <f t="shared" si="56"/>
        <v>0.70869565217391306</v>
      </c>
      <c r="BB29" s="18">
        <f t="shared" si="56"/>
        <v>0.70869565217391306</v>
      </c>
      <c r="BC29" s="39">
        <f>IF($U29,BB29/$U29,0)</f>
        <v>0.70869565217391306</v>
      </c>
      <c r="BD29" s="18">
        <f t="shared" si="56"/>
        <v>0.81304347826086965</v>
      </c>
      <c r="BE29" s="18">
        <f t="shared" si="56"/>
        <v>0.8034782608695652</v>
      </c>
      <c r="BF29" s="39">
        <f>IF($U29,BE29/$U29,0)</f>
        <v>0.8034782608695652</v>
      </c>
      <c r="BG29" s="18">
        <f t="shared" si="56"/>
        <v>0.91739130434782612</v>
      </c>
      <c r="BH29" s="18">
        <f t="shared" si="56"/>
        <v>0.91739130434782612</v>
      </c>
      <c r="BI29" s="39">
        <f>IF($U29,BH29/$U29,0)</f>
        <v>0.91739130434782612</v>
      </c>
      <c r="BJ29" s="10">
        <f t="shared" si="56"/>
        <v>1</v>
      </c>
      <c r="BK29" s="10">
        <f t="shared" si="56"/>
        <v>1</v>
      </c>
      <c r="BL29" s="39">
        <f>IF($U29,BK29/$U29,0)</f>
        <v>1</v>
      </c>
      <c r="BM29" s="97">
        <f t="shared" si="4"/>
        <v>0.98499999999999999</v>
      </c>
      <c r="BN29" s="97">
        <f t="shared" si="5"/>
        <v>0.39400000000000002</v>
      </c>
    </row>
    <row r="30" spans="1:66" s="78" customFormat="1" ht="71.25" customHeight="1" x14ac:dyDescent="0.2">
      <c r="A30" s="19">
        <v>1</v>
      </c>
      <c r="B30" s="20" t="s">
        <v>44</v>
      </c>
      <c r="C30" s="19">
        <v>1</v>
      </c>
      <c r="D30" s="20" t="s">
        <v>52</v>
      </c>
      <c r="E30" s="19">
        <v>21</v>
      </c>
      <c r="F30" s="20" t="s">
        <v>87</v>
      </c>
      <c r="G30" s="19">
        <v>151</v>
      </c>
      <c r="H30" s="20" t="s">
        <v>88</v>
      </c>
      <c r="I30" s="19">
        <v>163</v>
      </c>
      <c r="J30" s="20" t="s">
        <v>89</v>
      </c>
      <c r="K30" s="21">
        <v>0</v>
      </c>
      <c r="L30" s="38">
        <v>7654</v>
      </c>
      <c r="M30" s="58">
        <v>2020110010205</v>
      </c>
      <c r="N30" s="38" t="s">
        <v>90</v>
      </c>
      <c r="O30" s="38">
        <v>1</v>
      </c>
      <c r="P30" s="59" t="s">
        <v>91</v>
      </c>
      <c r="Q30" s="38" t="s">
        <v>63</v>
      </c>
      <c r="R30" s="58">
        <v>6</v>
      </c>
      <c r="S30" s="60">
        <v>2</v>
      </c>
      <c r="T30" s="60">
        <v>2</v>
      </c>
      <c r="U30" s="60">
        <v>1</v>
      </c>
      <c r="V30" s="60">
        <f t="shared" si="2"/>
        <v>1</v>
      </c>
      <c r="W30" s="60">
        <v>1</v>
      </c>
      <c r="X30" s="60"/>
      <c r="Y30" s="60">
        <v>1</v>
      </c>
      <c r="Z30" s="60"/>
      <c r="AA30" s="60">
        <v>1</v>
      </c>
      <c r="AB30" s="60"/>
      <c r="AC30" s="19">
        <v>0</v>
      </c>
      <c r="AD30" s="19">
        <v>0</v>
      </c>
      <c r="AE30" s="41">
        <f t="shared" ref="AE30:AE32" si="58">IF(U30,AD30/U30,0)</f>
        <v>0</v>
      </c>
      <c r="AF30" s="19">
        <v>0</v>
      </c>
      <c r="AG30" s="19">
        <v>0</v>
      </c>
      <c r="AH30" s="41">
        <f>IF($U30,AG30/$U30,0)</f>
        <v>0</v>
      </c>
      <c r="AI30" s="19">
        <v>0</v>
      </c>
      <c r="AJ30" s="22">
        <v>0</v>
      </c>
      <c r="AK30" s="41">
        <f t="shared" ref="AK30:AK32" si="59">IF($U30,AJ30/$U30,0)</f>
        <v>0</v>
      </c>
      <c r="AL30" s="19">
        <v>0</v>
      </c>
      <c r="AM30" s="22">
        <v>0</v>
      </c>
      <c r="AN30" s="41">
        <f t="shared" ref="AN30:AN32" si="60">IF($U30,AM30/$U30,0)</f>
        <v>0</v>
      </c>
      <c r="AO30" s="19">
        <v>0</v>
      </c>
      <c r="AP30" s="19">
        <v>0</v>
      </c>
      <c r="AQ30" s="41">
        <f t="shared" ref="AQ30:AQ32" si="61">IF($U30,AP30/$U30,0)</f>
        <v>0</v>
      </c>
      <c r="AR30" s="19">
        <v>0</v>
      </c>
      <c r="AS30" s="19">
        <v>0</v>
      </c>
      <c r="AT30" s="41">
        <f t="shared" ref="AT30:AT32" si="62">IF($U30,AS30/$U30,0)</f>
        <v>0</v>
      </c>
      <c r="AU30" s="19">
        <v>0</v>
      </c>
      <c r="AV30" s="27">
        <v>0</v>
      </c>
      <c r="AW30" s="41">
        <f t="shared" ref="AW30:AW32" si="63">IF($U30,AV30/$U30,0)</f>
        <v>0</v>
      </c>
      <c r="AX30" s="27">
        <v>0</v>
      </c>
      <c r="AY30" s="27">
        <v>0</v>
      </c>
      <c r="AZ30" s="41">
        <f t="shared" ref="AZ30:AZ32" si="64">IF($U30,AY30/$U30,0)</f>
        <v>0</v>
      </c>
      <c r="BA30" s="27">
        <v>0.5</v>
      </c>
      <c r="BB30" s="27">
        <v>0.5</v>
      </c>
      <c r="BC30" s="41">
        <f t="shared" ref="BC30:BC32" si="65">IF($U30,BB30/$U30,0)</f>
        <v>0.5</v>
      </c>
      <c r="BD30" s="27">
        <v>0.5</v>
      </c>
      <c r="BE30" s="27">
        <v>0.5</v>
      </c>
      <c r="BF30" s="41">
        <f t="shared" ref="BF30:BF32" si="66">IF($U30,BE30/$U30,0)</f>
        <v>0.5</v>
      </c>
      <c r="BG30" s="27">
        <v>0.5</v>
      </c>
      <c r="BH30" s="27">
        <v>0.5</v>
      </c>
      <c r="BI30" s="41">
        <f t="shared" ref="BI30:BI32" si="67">IF($U30,BH30/$U30,0)</f>
        <v>0.5</v>
      </c>
      <c r="BJ30" s="27">
        <v>1</v>
      </c>
      <c r="BK30" s="27">
        <v>1</v>
      </c>
      <c r="BL30" s="41">
        <f t="shared" ref="BL30:BL32" si="68">IF($U30,BK30/$U30,0)</f>
        <v>1</v>
      </c>
      <c r="BM30" s="118">
        <f t="shared" si="4"/>
        <v>1</v>
      </c>
      <c r="BN30" s="103">
        <f t="shared" si="5"/>
        <v>0.5</v>
      </c>
    </row>
    <row r="31" spans="1:66" s="78" customFormat="1" ht="63" customHeight="1" x14ac:dyDescent="0.2">
      <c r="A31" s="7">
        <v>1</v>
      </c>
      <c r="B31" s="8" t="s">
        <v>44</v>
      </c>
      <c r="C31" s="7">
        <v>1</v>
      </c>
      <c r="D31" s="8" t="s">
        <v>52</v>
      </c>
      <c r="E31" s="7">
        <v>21</v>
      </c>
      <c r="F31" s="8" t="s">
        <v>87</v>
      </c>
      <c r="G31" s="7">
        <v>151</v>
      </c>
      <c r="H31" s="8" t="s">
        <v>88</v>
      </c>
      <c r="I31" s="7">
        <v>163</v>
      </c>
      <c r="J31" s="8" t="s">
        <v>89</v>
      </c>
      <c r="K31" s="12">
        <v>0</v>
      </c>
      <c r="L31" s="44">
        <v>7654</v>
      </c>
      <c r="M31" s="49">
        <v>2020110010205</v>
      </c>
      <c r="N31" s="44" t="s">
        <v>90</v>
      </c>
      <c r="O31" s="44">
        <v>2</v>
      </c>
      <c r="P31" s="50" t="s">
        <v>92</v>
      </c>
      <c r="Q31" s="44" t="s">
        <v>63</v>
      </c>
      <c r="R31" s="49">
        <v>10</v>
      </c>
      <c r="S31" s="77">
        <v>0.5</v>
      </c>
      <c r="T31" s="77">
        <v>0.1</v>
      </c>
      <c r="U31" s="77">
        <v>1</v>
      </c>
      <c r="V31" s="77">
        <f t="shared" si="2"/>
        <v>1</v>
      </c>
      <c r="W31" s="49">
        <v>1</v>
      </c>
      <c r="X31" s="49"/>
      <c r="Y31" s="77">
        <v>2.9</v>
      </c>
      <c r="Z31" s="49"/>
      <c r="AA31" s="49">
        <v>5</v>
      </c>
      <c r="AB31" s="49"/>
      <c r="AC31" s="7">
        <v>0</v>
      </c>
      <c r="AD31" s="7">
        <v>0</v>
      </c>
      <c r="AE31" s="40">
        <f t="shared" si="58"/>
        <v>0</v>
      </c>
      <c r="AF31" s="7">
        <v>0</v>
      </c>
      <c r="AG31" s="7">
        <v>0</v>
      </c>
      <c r="AH31" s="40">
        <f>IF($U31,AG31/$U31,0)</f>
        <v>0</v>
      </c>
      <c r="AI31" s="7">
        <v>0</v>
      </c>
      <c r="AJ31" s="14">
        <v>0</v>
      </c>
      <c r="AK31" s="40">
        <f t="shared" si="59"/>
        <v>0</v>
      </c>
      <c r="AL31" s="7">
        <v>0</v>
      </c>
      <c r="AM31" s="14">
        <v>0</v>
      </c>
      <c r="AN31" s="40">
        <f t="shared" si="60"/>
        <v>0</v>
      </c>
      <c r="AO31" s="7">
        <v>0</v>
      </c>
      <c r="AP31" s="7">
        <v>0</v>
      </c>
      <c r="AQ31" s="40">
        <f t="shared" si="61"/>
        <v>0</v>
      </c>
      <c r="AR31" s="7">
        <v>0</v>
      </c>
      <c r="AS31" s="7">
        <v>0</v>
      </c>
      <c r="AT31" s="40">
        <f t="shared" si="62"/>
        <v>0</v>
      </c>
      <c r="AU31" s="7">
        <v>0</v>
      </c>
      <c r="AV31" s="15">
        <v>0</v>
      </c>
      <c r="AW31" s="40">
        <f t="shared" si="63"/>
        <v>0</v>
      </c>
      <c r="AX31" s="15">
        <v>0</v>
      </c>
      <c r="AY31" s="15">
        <v>0</v>
      </c>
      <c r="AZ31" s="40">
        <f t="shared" si="64"/>
        <v>0</v>
      </c>
      <c r="BA31" s="15">
        <v>0</v>
      </c>
      <c r="BB31" s="15">
        <v>0</v>
      </c>
      <c r="BC31" s="40">
        <f t="shared" si="65"/>
        <v>0</v>
      </c>
      <c r="BD31" s="15">
        <v>0</v>
      </c>
      <c r="BE31" s="15">
        <v>1</v>
      </c>
      <c r="BF31" s="40">
        <f t="shared" si="66"/>
        <v>1</v>
      </c>
      <c r="BG31" s="15">
        <v>0</v>
      </c>
      <c r="BH31" s="15">
        <v>1</v>
      </c>
      <c r="BI31" s="40">
        <f t="shared" si="67"/>
        <v>1</v>
      </c>
      <c r="BJ31" s="15">
        <v>1</v>
      </c>
      <c r="BK31" s="15">
        <v>1</v>
      </c>
      <c r="BL31" s="40">
        <f t="shared" si="68"/>
        <v>1</v>
      </c>
      <c r="BM31" s="127">
        <f t="shared" si="4"/>
        <v>0.73333333333333339</v>
      </c>
      <c r="BN31" s="102">
        <f t="shared" si="5"/>
        <v>0.10576923076923077</v>
      </c>
    </row>
    <row r="32" spans="1:66" s="78" customFormat="1" ht="72" customHeight="1" x14ac:dyDescent="0.2">
      <c r="A32" s="19">
        <v>1</v>
      </c>
      <c r="B32" s="20" t="s">
        <v>44</v>
      </c>
      <c r="C32" s="19">
        <v>1</v>
      </c>
      <c r="D32" s="20" t="s">
        <v>52</v>
      </c>
      <c r="E32" s="19">
        <v>21</v>
      </c>
      <c r="F32" s="20" t="s">
        <v>87</v>
      </c>
      <c r="G32" s="19">
        <v>151</v>
      </c>
      <c r="H32" s="20" t="s">
        <v>88</v>
      </c>
      <c r="I32" s="19">
        <v>163</v>
      </c>
      <c r="J32" s="20" t="s">
        <v>89</v>
      </c>
      <c r="K32" s="21">
        <v>0</v>
      </c>
      <c r="L32" s="38">
        <v>7654</v>
      </c>
      <c r="M32" s="58">
        <v>2020110010205</v>
      </c>
      <c r="N32" s="38" t="s">
        <v>90</v>
      </c>
      <c r="O32" s="38">
        <v>3</v>
      </c>
      <c r="P32" s="59" t="s">
        <v>169</v>
      </c>
      <c r="Q32" s="38" t="s">
        <v>63</v>
      </c>
      <c r="R32" s="58">
        <v>68</v>
      </c>
      <c r="S32" s="60">
        <v>1</v>
      </c>
      <c r="T32" s="60">
        <v>1</v>
      </c>
      <c r="U32" s="60">
        <v>28</v>
      </c>
      <c r="V32" s="60">
        <f t="shared" si="2"/>
        <v>28</v>
      </c>
      <c r="W32" s="60">
        <v>20</v>
      </c>
      <c r="X32" s="60"/>
      <c r="Y32" s="60">
        <v>10</v>
      </c>
      <c r="Z32" s="60"/>
      <c r="AA32" s="60">
        <v>9</v>
      </c>
      <c r="AB32" s="60"/>
      <c r="AC32" s="19">
        <v>0</v>
      </c>
      <c r="AD32" s="19">
        <v>1</v>
      </c>
      <c r="AE32" s="41">
        <f t="shared" si="58"/>
        <v>3.5714285714285712E-2</v>
      </c>
      <c r="AF32" s="19">
        <v>3</v>
      </c>
      <c r="AG32" s="19">
        <v>2</v>
      </c>
      <c r="AH32" s="41">
        <f>IF($U32,AG32/$U32,0)</f>
        <v>7.1428571428571425E-2</v>
      </c>
      <c r="AI32" s="19">
        <v>6</v>
      </c>
      <c r="AJ32" s="22">
        <v>9</v>
      </c>
      <c r="AK32" s="41">
        <f t="shared" si="59"/>
        <v>0.32142857142857145</v>
      </c>
      <c r="AL32" s="19">
        <v>8</v>
      </c>
      <c r="AM32" s="22">
        <v>12</v>
      </c>
      <c r="AN32" s="41">
        <f t="shared" si="60"/>
        <v>0.42857142857142855</v>
      </c>
      <c r="AO32" s="19">
        <v>10</v>
      </c>
      <c r="AP32" s="19">
        <v>16</v>
      </c>
      <c r="AQ32" s="41">
        <f t="shared" si="61"/>
        <v>0.5714285714285714</v>
      </c>
      <c r="AR32" s="42">
        <v>20</v>
      </c>
      <c r="AS32" s="19">
        <v>20</v>
      </c>
      <c r="AT32" s="41">
        <f t="shared" si="62"/>
        <v>0.7142857142857143</v>
      </c>
      <c r="AU32" s="42">
        <v>21</v>
      </c>
      <c r="AV32" s="42">
        <v>23</v>
      </c>
      <c r="AW32" s="43">
        <f t="shared" si="63"/>
        <v>0.8214285714285714</v>
      </c>
      <c r="AX32" s="42">
        <v>22</v>
      </c>
      <c r="AY32" s="42">
        <v>24</v>
      </c>
      <c r="AZ32" s="43">
        <f t="shared" si="64"/>
        <v>0.8571428571428571</v>
      </c>
      <c r="BA32" s="42">
        <v>23</v>
      </c>
      <c r="BB32" s="42">
        <v>25</v>
      </c>
      <c r="BC32" s="43">
        <f t="shared" si="65"/>
        <v>0.8928571428571429</v>
      </c>
      <c r="BD32" s="42">
        <v>24</v>
      </c>
      <c r="BE32" s="42">
        <v>26</v>
      </c>
      <c r="BF32" s="43">
        <f t="shared" si="66"/>
        <v>0.9285714285714286</v>
      </c>
      <c r="BG32" s="42">
        <v>25</v>
      </c>
      <c r="BH32" s="42">
        <v>27</v>
      </c>
      <c r="BI32" s="43">
        <f t="shared" si="67"/>
        <v>0.9642857142857143</v>
      </c>
      <c r="BJ32" s="42">
        <v>28</v>
      </c>
      <c r="BK32" s="42">
        <v>28</v>
      </c>
      <c r="BL32" s="43">
        <f t="shared" si="68"/>
        <v>1</v>
      </c>
      <c r="BM32" s="104">
        <f t="shared" si="4"/>
        <v>1</v>
      </c>
      <c r="BN32" s="104">
        <f t="shared" si="5"/>
        <v>0.4264705882352941</v>
      </c>
    </row>
    <row r="33" spans="1:70" s="78" customFormat="1" ht="87.75" customHeight="1" x14ac:dyDescent="0.2">
      <c r="A33" s="10">
        <f t="shared" ref="A33:BL33" si="69">+A31</f>
        <v>1</v>
      </c>
      <c r="B33" s="10" t="str">
        <f t="shared" si="69"/>
        <v>Hacer un nuevo contrato social con igualdad de oportunidades para la inclusión social, productiva
y política</v>
      </c>
      <c r="C33" s="10">
        <f t="shared" si="69"/>
        <v>1</v>
      </c>
      <c r="D33" s="10" t="str">
        <f t="shared" si="69"/>
        <v>Oportunidades de educación, salud y cultura para mujeres, jóvenes, niños, niñas y adolescentes</v>
      </c>
      <c r="E33" s="10">
        <f t="shared" si="69"/>
        <v>21</v>
      </c>
      <c r="F33" s="10" t="str">
        <f t="shared" si="69"/>
        <v>Creación y vida cotidiana: Apropiación ciudadana del arte, la cultura y el patrimonio, para la democracia cultural</v>
      </c>
      <c r="G33" s="10">
        <f t="shared" si="69"/>
        <v>151</v>
      </c>
      <c r="H33" s="10" t="str">
        <f t="shared" si="69"/>
        <v>Fortalecer 10 equipamientos artísticos y culturales en diferentes localidades de la ciudad.</v>
      </c>
      <c r="I33" s="10">
        <f t="shared" si="69"/>
        <v>163</v>
      </c>
      <c r="J33" s="10" t="str">
        <f t="shared" si="69"/>
        <v>Numero de equipamientos fortalecidos</v>
      </c>
      <c r="K33" s="24">
        <f t="shared" si="69"/>
        <v>0</v>
      </c>
      <c r="L33" s="52">
        <f t="shared" si="69"/>
        <v>7654</v>
      </c>
      <c r="M33" s="53">
        <f t="shared" si="69"/>
        <v>2020110010205</v>
      </c>
      <c r="N33" s="52" t="str">
        <f t="shared" si="69"/>
        <v>Mejoramiento de la Infraestructura Cultural en la ciudad de Bogotá</v>
      </c>
      <c r="O33" s="52">
        <f t="shared" si="69"/>
        <v>2</v>
      </c>
      <c r="P33" s="52" t="str">
        <f t="shared" si="69"/>
        <v>Asistir técnicamente 10 Proyectos de infraestructura cultural</v>
      </c>
      <c r="Q33" s="52" t="str">
        <f t="shared" si="69"/>
        <v>SUMA</v>
      </c>
      <c r="R33" s="53">
        <f t="shared" si="69"/>
        <v>10</v>
      </c>
      <c r="S33" s="62">
        <f t="shared" si="69"/>
        <v>0.5</v>
      </c>
      <c r="T33" s="62">
        <f t="shared" si="69"/>
        <v>0.1</v>
      </c>
      <c r="U33" s="62">
        <f t="shared" si="69"/>
        <v>1</v>
      </c>
      <c r="V33" s="62">
        <f t="shared" si="2"/>
        <v>1</v>
      </c>
      <c r="W33" s="53">
        <f t="shared" si="69"/>
        <v>1</v>
      </c>
      <c r="X33" s="53"/>
      <c r="Y33" s="53">
        <f t="shared" si="69"/>
        <v>2.9</v>
      </c>
      <c r="Z33" s="53"/>
      <c r="AA33" s="53">
        <f t="shared" si="69"/>
        <v>5</v>
      </c>
      <c r="AB33" s="53"/>
      <c r="AC33" s="10">
        <f t="shared" si="69"/>
        <v>0</v>
      </c>
      <c r="AD33" s="10">
        <f t="shared" si="69"/>
        <v>0</v>
      </c>
      <c r="AE33" s="39">
        <f t="shared" si="69"/>
        <v>0</v>
      </c>
      <c r="AF33" s="10">
        <f t="shared" si="69"/>
        <v>0</v>
      </c>
      <c r="AG33" s="10">
        <f t="shared" si="69"/>
        <v>0</v>
      </c>
      <c r="AH33" s="39">
        <f t="shared" si="69"/>
        <v>0</v>
      </c>
      <c r="AI33" s="10">
        <f t="shared" si="69"/>
        <v>0</v>
      </c>
      <c r="AJ33" s="10">
        <f t="shared" si="69"/>
        <v>0</v>
      </c>
      <c r="AK33" s="39">
        <f t="shared" si="69"/>
        <v>0</v>
      </c>
      <c r="AL33" s="10">
        <f t="shared" si="69"/>
        <v>0</v>
      </c>
      <c r="AM33" s="10">
        <f t="shared" si="69"/>
        <v>0</v>
      </c>
      <c r="AN33" s="39">
        <f t="shared" si="69"/>
        <v>0</v>
      </c>
      <c r="AO33" s="10">
        <f t="shared" si="69"/>
        <v>0</v>
      </c>
      <c r="AP33" s="10">
        <f t="shared" si="69"/>
        <v>0</v>
      </c>
      <c r="AQ33" s="39">
        <f t="shared" si="69"/>
        <v>0</v>
      </c>
      <c r="AR33" s="10">
        <f t="shared" si="69"/>
        <v>0</v>
      </c>
      <c r="AS33" s="10">
        <f t="shared" si="69"/>
        <v>0</v>
      </c>
      <c r="AT33" s="39">
        <f t="shared" si="69"/>
        <v>0</v>
      </c>
      <c r="AU33" s="10">
        <f t="shared" si="69"/>
        <v>0</v>
      </c>
      <c r="AV33" s="10">
        <f t="shared" si="69"/>
        <v>0</v>
      </c>
      <c r="AW33" s="39">
        <f t="shared" si="69"/>
        <v>0</v>
      </c>
      <c r="AX33" s="10">
        <f t="shared" si="69"/>
        <v>0</v>
      </c>
      <c r="AY33" s="10">
        <f t="shared" si="69"/>
        <v>0</v>
      </c>
      <c r="AZ33" s="39">
        <f t="shared" si="69"/>
        <v>0</v>
      </c>
      <c r="BA33" s="10">
        <f t="shared" si="69"/>
        <v>0</v>
      </c>
      <c r="BB33" s="10">
        <f t="shared" si="69"/>
        <v>0</v>
      </c>
      <c r="BC33" s="39">
        <f t="shared" si="69"/>
        <v>0</v>
      </c>
      <c r="BD33" s="10">
        <f t="shared" si="69"/>
        <v>0</v>
      </c>
      <c r="BE33" s="10">
        <f t="shared" si="69"/>
        <v>1</v>
      </c>
      <c r="BF33" s="39">
        <f t="shared" si="69"/>
        <v>1</v>
      </c>
      <c r="BG33" s="10">
        <f t="shared" si="69"/>
        <v>0</v>
      </c>
      <c r="BH33" s="10">
        <f t="shared" si="69"/>
        <v>1</v>
      </c>
      <c r="BI33" s="39">
        <f t="shared" si="69"/>
        <v>1</v>
      </c>
      <c r="BJ33" s="10">
        <f t="shared" si="69"/>
        <v>1</v>
      </c>
      <c r="BK33" s="10">
        <f t="shared" si="69"/>
        <v>1</v>
      </c>
      <c r="BL33" s="39">
        <f t="shared" si="69"/>
        <v>1</v>
      </c>
      <c r="BM33" s="97">
        <f t="shared" si="4"/>
        <v>0.73333333333333339</v>
      </c>
      <c r="BN33" s="97">
        <f t="shared" si="5"/>
        <v>0.10576923076923077</v>
      </c>
    </row>
    <row r="34" spans="1:70" ht="69" customHeight="1" x14ac:dyDescent="0.2">
      <c r="A34" s="7">
        <v>1</v>
      </c>
      <c r="B34" s="8" t="s">
        <v>44</v>
      </c>
      <c r="C34" s="7">
        <v>1</v>
      </c>
      <c r="D34" s="8" t="s">
        <v>52</v>
      </c>
      <c r="E34" s="7">
        <v>21</v>
      </c>
      <c r="F34" s="8" t="s">
        <v>93</v>
      </c>
      <c r="G34" s="7">
        <v>154</v>
      </c>
      <c r="H34" s="8" t="s">
        <v>94</v>
      </c>
      <c r="I34" s="7">
        <v>167</v>
      </c>
      <c r="J34" s="8" t="s">
        <v>95</v>
      </c>
      <c r="K34" s="12">
        <v>0</v>
      </c>
      <c r="L34" s="44">
        <v>7886</v>
      </c>
      <c r="M34" s="49">
        <v>2020110010215</v>
      </c>
      <c r="N34" s="44" t="s">
        <v>96</v>
      </c>
      <c r="O34" s="44">
        <v>1</v>
      </c>
      <c r="P34" s="50" t="s">
        <v>97</v>
      </c>
      <c r="Q34" s="44" t="s">
        <v>63</v>
      </c>
      <c r="R34" s="49">
        <v>1</v>
      </c>
      <c r="S34" s="63">
        <v>0</v>
      </c>
      <c r="T34" s="63">
        <v>0</v>
      </c>
      <c r="U34" s="63">
        <v>0.3</v>
      </c>
      <c r="V34" s="63">
        <f t="shared" si="2"/>
        <v>0.3</v>
      </c>
      <c r="W34" s="63">
        <v>0.3</v>
      </c>
      <c r="X34" s="63"/>
      <c r="Y34" s="63">
        <v>0.3</v>
      </c>
      <c r="Z34" s="63"/>
      <c r="AA34" s="63">
        <v>0.1</v>
      </c>
      <c r="AB34" s="63"/>
      <c r="AC34" s="7">
        <v>0</v>
      </c>
      <c r="AD34" s="7">
        <v>0</v>
      </c>
      <c r="AE34" s="40">
        <f t="shared" ref="AE34:AE36" si="70">IF(U34,AD34/U34,0)</f>
        <v>0</v>
      </c>
      <c r="AF34" s="69">
        <v>0.02</v>
      </c>
      <c r="AG34" s="7">
        <v>0.02</v>
      </c>
      <c r="AH34" s="40">
        <f>IF($U34,AG34/$U34,0)</f>
        <v>6.6666666666666666E-2</v>
      </c>
      <c r="AI34" s="69">
        <v>0.02</v>
      </c>
      <c r="AJ34" s="25">
        <v>0.04</v>
      </c>
      <c r="AK34" s="40">
        <f t="shared" ref="AK34:AK37" si="71">IF($U34,AJ34/$U34,0)</f>
        <v>0.13333333333333333</v>
      </c>
      <c r="AL34" s="69">
        <v>0.05</v>
      </c>
      <c r="AM34" s="25">
        <v>0.05</v>
      </c>
      <c r="AN34" s="40">
        <f t="shared" ref="AN34:AN37" si="72">IF($U34,AM34/$U34,0)</f>
        <v>0.16666666666666669</v>
      </c>
      <c r="AO34" s="69">
        <v>7.0000000000000007E-2</v>
      </c>
      <c r="AP34" s="7">
        <v>7.0000000000000007E-2</v>
      </c>
      <c r="AQ34" s="40">
        <f t="shared" ref="AQ34:AQ37" si="73">IF($U34,AP34/$U34,0)</f>
        <v>0.23333333333333336</v>
      </c>
      <c r="AR34" s="7">
        <v>0.09</v>
      </c>
      <c r="AS34" s="7">
        <v>0.09</v>
      </c>
      <c r="AT34" s="40">
        <f t="shared" ref="AT34:AT37" si="74">IF($U34,AS34/$U34,0)</f>
        <v>0.3</v>
      </c>
      <c r="AU34" s="7">
        <v>0.11</v>
      </c>
      <c r="AV34" s="7">
        <v>0.11</v>
      </c>
      <c r="AW34" s="40">
        <f t="shared" ref="AW34:AW43" si="75">IF($U34,AV34/$U34,0)</f>
        <v>0.3666666666666667</v>
      </c>
      <c r="AX34" s="7">
        <v>0.15</v>
      </c>
      <c r="AY34" s="7">
        <v>0.15</v>
      </c>
      <c r="AZ34" s="40">
        <f t="shared" ref="AZ34:AZ43" si="76">IF($U34,AY34/$U34,0)</f>
        <v>0.5</v>
      </c>
      <c r="BA34" s="7">
        <v>0.19</v>
      </c>
      <c r="BB34" s="7">
        <v>0.19</v>
      </c>
      <c r="BC34" s="40">
        <f t="shared" ref="BC34:BC43" si="77">IF($U34,BB34/$U34,0)</f>
        <v>0.63333333333333341</v>
      </c>
      <c r="BD34" s="7">
        <v>0.22</v>
      </c>
      <c r="BE34" s="7">
        <v>0.22</v>
      </c>
      <c r="BF34" s="40">
        <f t="shared" ref="BF34:BF43" si="78">IF($U34,BE34/$U34,0)</f>
        <v>0.73333333333333339</v>
      </c>
      <c r="BG34" s="7">
        <v>0.26</v>
      </c>
      <c r="BH34" s="7">
        <v>0.26</v>
      </c>
      <c r="BI34" s="40">
        <f t="shared" ref="BI34:BI43" si="79">IF($U34,BH34/$U34,0)</f>
        <v>0.8666666666666667</v>
      </c>
      <c r="BJ34" s="7">
        <v>0.3</v>
      </c>
      <c r="BK34" s="7">
        <v>0.3</v>
      </c>
      <c r="BL34" s="40">
        <f t="shared" ref="BL34:BL43" si="80">IF($U34,BK34/$U34,0)</f>
        <v>1</v>
      </c>
      <c r="BM34" s="96">
        <f t="shared" si="4"/>
        <v>1</v>
      </c>
      <c r="BN34" s="96">
        <f t="shared" si="5"/>
        <v>0.30000000000000004</v>
      </c>
    </row>
    <row r="35" spans="1:70" ht="61.5" customHeight="1" x14ac:dyDescent="0.2">
      <c r="A35" s="19">
        <v>1</v>
      </c>
      <c r="B35" s="20" t="s">
        <v>44</v>
      </c>
      <c r="C35" s="19">
        <v>1</v>
      </c>
      <c r="D35" s="20" t="s">
        <v>52</v>
      </c>
      <c r="E35" s="19">
        <v>21</v>
      </c>
      <c r="F35" s="20" t="s">
        <v>93</v>
      </c>
      <c r="G35" s="19">
        <v>154</v>
      </c>
      <c r="H35" s="20" t="s">
        <v>94</v>
      </c>
      <c r="I35" s="19">
        <v>167</v>
      </c>
      <c r="J35" s="20" t="s">
        <v>95</v>
      </c>
      <c r="K35" s="21">
        <v>0</v>
      </c>
      <c r="L35" s="38">
        <v>7886</v>
      </c>
      <c r="M35" s="58">
        <v>2020110010215</v>
      </c>
      <c r="N35" s="38" t="s">
        <v>96</v>
      </c>
      <c r="O35" s="38">
        <v>2</v>
      </c>
      <c r="P35" s="59" t="s">
        <v>98</v>
      </c>
      <c r="Q35" s="38" t="s">
        <v>63</v>
      </c>
      <c r="R35" s="58">
        <v>20</v>
      </c>
      <c r="S35" s="60">
        <v>0</v>
      </c>
      <c r="T35" s="60">
        <v>0</v>
      </c>
      <c r="U35" s="60">
        <v>5</v>
      </c>
      <c r="V35" s="60">
        <f t="shared" si="2"/>
        <v>5</v>
      </c>
      <c r="W35" s="60">
        <v>5</v>
      </c>
      <c r="X35" s="60"/>
      <c r="Y35" s="60">
        <v>5</v>
      </c>
      <c r="Z35" s="60"/>
      <c r="AA35" s="60">
        <v>5</v>
      </c>
      <c r="AB35" s="60"/>
      <c r="AC35" s="19">
        <v>0</v>
      </c>
      <c r="AD35" s="19">
        <v>0</v>
      </c>
      <c r="AE35" s="41">
        <f t="shared" si="70"/>
        <v>0</v>
      </c>
      <c r="AF35" s="81">
        <v>1</v>
      </c>
      <c r="AG35" s="19">
        <v>0</v>
      </c>
      <c r="AH35" s="41">
        <f>IF($U35,AG35/$U35,0)</f>
        <v>0</v>
      </c>
      <c r="AI35" s="81">
        <v>1</v>
      </c>
      <c r="AJ35" s="22">
        <v>1</v>
      </c>
      <c r="AK35" s="41">
        <f t="shared" si="71"/>
        <v>0.2</v>
      </c>
      <c r="AL35" s="81">
        <v>1</v>
      </c>
      <c r="AM35" s="95">
        <v>1</v>
      </c>
      <c r="AN35" s="41">
        <f t="shared" si="72"/>
        <v>0.2</v>
      </c>
      <c r="AO35" s="81">
        <v>1</v>
      </c>
      <c r="AP35" s="19">
        <v>2</v>
      </c>
      <c r="AQ35" s="41">
        <f t="shared" si="73"/>
        <v>0.4</v>
      </c>
      <c r="AR35" s="42">
        <v>1</v>
      </c>
      <c r="AS35" s="19">
        <v>3</v>
      </c>
      <c r="AT35" s="41">
        <f t="shared" si="74"/>
        <v>0.6</v>
      </c>
      <c r="AU35" s="42">
        <v>2</v>
      </c>
      <c r="AV35" s="42">
        <v>3</v>
      </c>
      <c r="AW35" s="43">
        <f t="shared" si="75"/>
        <v>0.6</v>
      </c>
      <c r="AX35" s="42">
        <v>2</v>
      </c>
      <c r="AY35" s="42">
        <v>3</v>
      </c>
      <c r="AZ35" s="43">
        <f t="shared" si="76"/>
        <v>0.6</v>
      </c>
      <c r="BA35" s="42">
        <v>3</v>
      </c>
      <c r="BB35" s="42">
        <v>4</v>
      </c>
      <c r="BC35" s="43">
        <f t="shared" si="77"/>
        <v>0.8</v>
      </c>
      <c r="BD35" s="42">
        <v>4</v>
      </c>
      <c r="BE35" s="42">
        <v>4</v>
      </c>
      <c r="BF35" s="43">
        <f t="shared" si="78"/>
        <v>0.8</v>
      </c>
      <c r="BG35" s="42">
        <v>4</v>
      </c>
      <c r="BH35" s="42">
        <v>5</v>
      </c>
      <c r="BI35" s="43">
        <f t="shared" si="79"/>
        <v>1</v>
      </c>
      <c r="BJ35" s="42">
        <v>5</v>
      </c>
      <c r="BK35" s="42">
        <v>5</v>
      </c>
      <c r="BL35" s="43">
        <f t="shared" si="80"/>
        <v>1</v>
      </c>
      <c r="BM35" s="104">
        <f t="shared" si="4"/>
        <v>1</v>
      </c>
      <c r="BN35" s="104">
        <f t="shared" si="5"/>
        <v>0.25</v>
      </c>
    </row>
    <row r="36" spans="1:70" ht="68.25" customHeight="1" x14ac:dyDescent="0.2">
      <c r="A36" s="19">
        <v>1</v>
      </c>
      <c r="B36" s="20" t="s">
        <v>44</v>
      </c>
      <c r="C36" s="19">
        <v>1</v>
      </c>
      <c r="D36" s="20" t="s">
        <v>52</v>
      </c>
      <c r="E36" s="19">
        <v>21</v>
      </c>
      <c r="F36" s="20" t="s">
        <v>93</v>
      </c>
      <c r="G36" s="19">
        <v>154</v>
      </c>
      <c r="H36" s="20" t="s">
        <v>94</v>
      </c>
      <c r="I36" s="19">
        <v>167</v>
      </c>
      <c r="J36" s="20" t="s">
        <v>95</v>
      </c>
      <c r="K36" s="21">
        <v>0</v>
      </c>
      <c r="L36" s="38">
        <v>7886</v>
      </c>
      <c r="M36" s="58">
        <v>2020110010215</v>
      </c>
      <c r="N36" s="38" t="s">
        <v>96</v>
      </c>
      <c r="O36" s="38">
        <v>3</v>
      </c>
      <c r="P36" s="59" t="s">
        <v>183</v>
      </c>
      <c r="Q36" s="38" t="s">
        <v>63</v>
      </c>
      <c r="R36" s="58">
        <v>853</v>
      </c>
      <c r="S36" s="60">
        <v>50</v>
      </c>
      <c r="T36" s="60">
        <v>54</v>
      </c>
      <c r="U36" s="60">
        <v>307</v>
      </c>
      <c r="V36" s="60">
        <f t="shared" si="2"/>
        <v>307</v>
      </c>
      <c r="W36" s="60">
        <v>350</v>
      </c>
      <c r="X36" s="60"/>
      <c r="Y36" s="60">
        <v>106</v>
      </c>
      <c r="Z36" s="60"/>
      <c r="AA36" s="60">
        <v>40</v>
      </c>
      <c r="AB36" s="60"/>
      <c r="AC36" s="19">
        <v>20</v>
      </c>
      <c r="AD36" s="19">
        <v>29</v>
      </c>
      <c r="AE36" s="41">
        <f t="shared" si="70"/>
        <v>9.4462540716612378E-2</v>
      </c>
      <c r="AF36" s="81">
        <v>27</v>
      </c>
      <c r="AG36" s="19">
        <v>43</v>
      </c>
      <c r="AH36" s="41">
        <f>IF($U36,AG36/$U36,0)</f>
        <v>0.14006514657980457</v>
      </c>
      <c r="AI36" s="81">
        <v>34</v>
      </c>
      <c r="AJ36" s="22">
        <v>67</v>
      </c>
      <c r="AK36" s="41">
        <f t="shared" si="71"/>
        <v>0.21824104234527689</v>
      </c>
      <c r="AL36" s="76">
        <v>41</v>
      </c>
      <c r="AM36" s="95">
        <v>97</v>
      </c>
      <c r="AN36" s="41">
        <f t="shared" si="72"/>
        <v>0.31596091205211724</v>
      </c>
      <c r="AO36" s="76">
        <v>48</v>
      </c>
      <c r="AP36" s="19">
        <v>114</v>
      </c>
      <c r="AQ36" s="41">
        <f t="shared" si="73"/>
        <v>0.37133550488599348</v>
      </c>
      <c r="AR36" s="42">
        <v>128</v>
      </c>
      <c r="AS36" s="19">
        <v>128</v>
      </c>
      <c r="AT36" s="41">
        <f t="shared" si="74"/>
        <v>0.41693811074918569</v>
      </c>
      <c r="AU36" s="42">
        <v>140</v>
      </c>
      <c r="AV36" s="27">
        <v>156</v>
      </c>
      <c r="AW36" s="41">
        <f t="shared" si="75"/>
        <v>0.50814332247557004</v>
      </c>
      <c r="AX36" s="42">
        <v>152</v>
      </c>
      <c r="AY36" s="19">
        <v>175</v>
      </c>
      <c r="AZ36" s="43">
        <f t="shared" si="76"/>
        <v>0.57003257328990231</v>
      </c>
      <c r="BA36" s="42">
        <v>164</v>
      </c>
      <c r="BB36" s="19">
        <v>200</v>
      </c>
      <c r="BC36" s="41">
        <f t="shared" si="77"/>
        <v>0.65146579804560256</v>
      </c>
      <c r="BD36" s="42">
        <v>215</v>
      </c>
      <c r="BE36" s="19">
        <v>233</v>
      </c>
      <c r="BF36" s="41">
        <f t="shared" si="78"/>
        <v>0.75895765472312704</v>
      </c>
      <c r="BG36" s="42">
        <v>230</v>
      </c>
      <c r="BH36" s="19">
        <v>262</v>
      </c>
      <c r="BI36" s="41">
        <f t="shared" si="79"/>
        <v>0.85342019543973946</v>
      </c>
      <c r="BJ36" s="42">
        <v>307</v>
      </c>
      <c r="BK36" s="19">
        <v>307</v>
      </c>
      <c r="BL36" s="41">
        <f t="shared" si="80"/>
        <v>1</v>
      </c>
      <c r="BM36" s="105">
        <f>(T36+V36)/(S36+U36)</f>
        <v>1.011204481792717</v>
      </c>
      <c r="BN36" s="105">
        <f t="shared" si="5"/>
        <v>0.42321219226260259</v>
      </c>
    </row>
    <row r="37" spans="1:70" ht="97.5" customHeight="1" x14ac:dyDescent="0.2">
      <c r="A37" s="10">
        <f t="shared" ref="A37:BK37" si="81">+A34</f>
        <v>1</v>
      </c>
      <c r="B37" s="10" t="str">
        <f t="shared" si="81"/>
        <v>Hacer un nuevo contrato social con igualdad de oportunidades para la inclusión social, productiva
y política</v>
      </c>
      <c r="C37" s="10">
        <f t="shared" si="81"/>
        <v>1</v>
      </c>
      <c r="D37" s="10" t="str">
        <f t="shared" si="81"/>
        <v>Oportunidades de educación, salud y cultura para mujeres, jóvenes, niños, niñas y adolescentes</v>
      </c>
      <c r="E37" s="10">
        <f t="shared" si="81"/>
        <v>21</v>
      </c>
      <c r="F37" s="10" t="str">
        <f t="shared" si="81"/>
        <v>Creación y vida cotidiana: Apropiación ciudadana del arte, la cultura y el patrimonio, para la 
democracia cultural</v>
      </c>
      <c r="G37" s="10">
        <f t="shared" si="81"/>
        <v>154</v>
      </c>
      <c r="H37" s="10" t="str">
        <f t="shared" si="81"/>
        <v>Implementar una (1) estrategia que permita reconocer y difundir manifestaciones de patrimonio cultural material e inmaterial, para generar conocimiento en la ciudadanía.</v>
      </c>
      <c r="I37" s="10">
        <f t="shared" si="81"/>
        <v>167</v>
      </c>
      <c r="J37" s="10" t="str">
        <f t="shared" si="81"/>
        <v>Número de estrategias implementadas</v>
      </c>
      <c r="K37" s="24">
        <f t="shared" si="81"/>
        <v>0</v>
      </c>
      <c r="L37" s="52">
        <f t="shared" si="81"/>
        <v>7886</v>
      </c>
      <c r="M37" s="53">
        <f t="shared" si="81"/>
        <v>2020110010215</v>
      </c>
      <c r="N37" s="52" t="str">
        <f t="shared" si="81"/>
        <v>Reconocimiento y valoración del patrimonio material e inmaterial de Bogotá</v>
      </c>
      <c r="O37" s="52">
        <f t="shared" si="81"/>
        <v>1</v>
      </c>
      <c r="P37" s="52" t="str">
        <f t="shared" si="81"/>
        <v>Elaborar 1 documento de investigación con el objetivo de abordar datos cuantitativos del patrimonio cultural construido, a partir de la revisión de los resultados de la revisión de las políticas asociadas en la ciudad</v>
      </c>
      <c r="Q37" s="52" t="str">
        <f t="shared" si="81"/>
        <v>SUMA</v>
      </c>
      <c r="R37" s="53">
        <f t="shared" si="81"/>
        <v>1</v>
      </c>
      <c r="S37" s="62">
        <f t="shared" si="81"/>
        <v>0</v>
      </c>
      <c r="T37" s="62">
        <f t="shared" si="81"/>
        <v>0</v>
      </c>
      <c r="U37" s="62">
        <f t="shared" si="81"/>
        <v>0.3</v>
      </c>
      <c r="V37" s="62">
        <f t="shared" si="2"/>
        <v>0.3</v>
      </c>
      <c r="W37" s="62">
        <f t="shared" si="81"/>
        <v>0.3</v>
      </c>
      <c r="X37" s="62"/>
      <c r="Y37" s="62">
        <f t="shared" si="81"/>
        <v>0.3</v>
      </c>
      <c r="Z37" s="62"/>
      <c r="AA37" s="62">
        <f t="shared" si="81"/>
        <v>0.1</v>
      </c>
      <c r="AB37" s="62"/>
      <c r="AC37" s="10">
        <f t="shared" si="81"/>
        <v>0</v>
      </c>
      <c r="AD37" s="10">
        <f t="shared" si="81"/>
        <v>0</v>
      </c>
      <c r="AE37" s="39">
        <f t="shared" ref="AE37" si="82">IF($U37,AD37/$U37,0)</f>
        <v>0</v>
      </c>
      <c r="AF37" s="10">
        <f t="shared" si="81"/>
        <v>0.02</v>
      </c>
      <c r="AG37" s="10">
        <f t="shared" si="81"/>
        <v>0.02</v>
      </c>
      <c r="AH37" s="39">
        <f t="shared" ref="AH37" si="83">IF($U37,AG37/$U37,0)</f>
        <v>6.6666666666666666E-2</v>
      </c>
      <c r="AI37" s="10">
        <f t="shared" si="81"/>
        <v>0.02</v>
      </c>
      <c r="AJ37" s="94">
        <f t="shared" si="81"/>
        <v>0.04</v>
      </c>
      <c r="AK37" s="39">
        <f t="shared" si="71"/>
        <v>0.13333333333333333</v>
      </c>
      <c r="AL37" s="10">
        <f t="shared" si="81"/>
        <v>0.05</v>
      </c>
      <c r="AM37" s="94">
        <f t="shared" si="81"/>
        <v>0.05</v>
      </c>
      <c r="AN37" s="39">
        <f t="shared" si="72"/>
        <v>0.16666666666666669</v>
      </c>
      <c r="AO37" s="10">
        <f t="shared" si="81"/>
        <v>7.0000000000000007E-2</v>
      </c>
      <c r="AP37" s="10">
        <f t="shared" si="81"/>
        <v>7.0000000000000007E-2</v>
      </c>
      <c r="AQ37" s="39">
        <f t="shared" si="73"/>
        <v>0.23333333333333336</v>
      </c>
      <c r="AR37" s="10">
        <f t="shared" si="81"/>
        <v>0.09</v>
      </c>
      <c r="AS37" s="10">
        <f t="shared" si="81"/>
        <v>0.09</v>
      </c>
      <c r="AT37" s="39">
        <f t="shared" si="74"/>
        <v>0.3</v>
      </c>
      <c r="AU37" s="10">
        <f t="shared" si="81"/>
        <v>0.11</v>
      </c>
      <c r="AV37" s="18">
        <f t="shared" si="81"/>
        <v>0.11</v>
      </c>
      <c r="AW37" s="39">
        <f t="shared" si="75"/>
        <v>0.3666666666666667</v>
      </c>
      <c r="AX37" s="10">
        <f t="shared" si="81"/>
        <v>0.15</v>
      </c>
      <c r="AY37" s="18">
        <f t="shared" si="81"/>
        <v>0.15</v>
      </c>
      <c r="AZ37" s="39">
        <f t="shared" si="76"/>
        <v>0.5</v>
      </c>
      <c r="BA37" s="18">
        <f t="shared" si="81"/>
        <v>0.19</v>
      </c>
      <c r="BB37" s="18">
        <f t="shared" si="81"/>
        <v>0.19</v>
      </c>
      <c r="BC37" s="39">
        <f t="shared" si="77"/>
        <v>0.63333333333333341</v>
      </c>
      <c r="BD37" s="18">
        <f t="shared" si="81"/>
        <v>0.22</v>
      </c>
      <c r="BE37" s="18">
        <f t="shared" si="81"/>
        <v>0.22</v>
      </c>
      <c r="BF37" s="39">
        <f t="shared" si="78"/>
        <v>0.73333333333333339</v>
      </c>
      <c r="BG37" s="17">
        <f t="shared" si="81"/>
        <v>0.26</v>
      </c>
      <c r="BH37" s="18">
        <f t="shared" si="81"/>
        <v>0.26</v>
      </c>
      <c r="BI37" s="39">
        <f t="shared" si="79"/>
        <v>0.8666666666666667</v>
      </c>
      <c r="BJ37" s="17">
        <f t="shared" si="81"/>
        <v>0.3</v>
      </c>
      <c r="BK37" s="18">
        <f t="shared" si="81"/>
        <v>0.3</v>
      </c>
      <c r="BL37" s="39">
        <f t="shared" si="80"/>
        <v>1</v>
      </c>
      <c r="BM37" s="97">
        <f t="shared" si="4"/>
        <v>1</v>
      </c>
      <c r="BN37" s="97">
        <f>(T37+V37+X37+Z37+AB37)/(S37+U37+W37+Y37+AA37)</f>
        <v>0.30000000000000004</v>
      </c>
    </row>
    <row r="38" spans="1:70" ht="61.5" customHeight="1" x14ac:dyDescent="0.2">
      <c r="A38" s="19">
        <v>1</v>
      </c>
      <c r="B38" s="20" t="s">
        <v>44</v>
      </c>
      <c r="C38" s="19">
        <v>1</v>
      </c>
      <c r="D38" s="20" t="s">
        <v>52</v>
      </c>
      <c r="E38" s="19">
        <v>21</v>
      </c>
      <c r="F38" s="20" t="s">
        <v>93</v>
      </c>
      <c r="G38" s="19">
        <v>158</v>
      </c>
      <c r="H38" s="20" t="s">
        <v>99</v>
      </c>
      <c r="I38" s="19">
        <v>171</v>
      </c>
      <c r="J38" s="20" t="s">
        <v>100</v>
      </c>
      <c r="K38" s="21">
        <v>0</v>
      </c>
      <c r="L38" s="38">
        <v>7650</v>
      </c>
      <c r="M38" s="58">
        <v>2020110010039</v>
      </c>
      <c r="N38" s="38" t="s">
        <v>101</v>
      </c>
      <c r="O38" s="38">
        <v>1</v>
      </c>
      <c r="P38" s="59" t="s">
        <v>102</v>
      </c>
      <c r="Q38" s="38" t="s">
        <v>63</v>
      </c>
      <c r="R38" s="58">
        <v>8</v>
      </c>
      <c r="S38" s="60">
        <v>2</v>
      </c>
      <c r="T38" s="60">
        <v>2</v>
      </c>
      <c r="U38" s="60">
        <v>2</v>
      </c>
      <c r="V38" s="60">
        <f t="shared" si="2"/>
        <v>2</v>
      </c>
      <c r="W38" s="60">
        <v>2</v>
      </c>
      <c r="X38" s="60"/>
      <c r="Y38" s="60">
        <v>2</v>
      </c>
      <c r="Z38" s="60"/>
      <c r="AA38" s="60">
        <v>0</v>
      </c>
      <c r="AB38" s="60"/>
      <c r="AC38" s="19">
        <v>0</v>
      </c>
      <c r="AD38" s="19">
        <v>0</v>
      </c>
      <c r="AE38" s="41">
        <f t="shared" ref="AE38:AE43" si="84">IF(U38,AD38/U38,0)</f>
        <v>0</v>
      </c>
      <c r="AF38" s="19">
        <v>0</v>
      </c>
      <c r="AG38" s="19">
        <v>0</v>
      </c>
      <c r="AH38" s="41">
        <f t="shared" ref="AH38:AH43" si="85">IF($U38,AG38/$U38,0)</f>
        <v>0</v>
      </c>
      <c r="AI38" s="19">
        <v>0</v>
      </c>
      <c r="AJ38" s="22">
        <v>0</v>
      </c>
      <c r="AK38" s="41">
        <f t="shared" ref="AK38:AK43" si="86">IF($U38,AJ38/$U38,0)</f>
        <v>0</v>
      </c>
      <c r="AL38" s="19">
        <v>0</v>
      </c>
      <c r="AM38" s="22">
        <v>0</v>
      </c>
      <c r="AN38" s="41">
        <f t="shared" ref="AN38:AN44" si="87">IF($U38,AM38/$U38,0)</f>
        <v>0</v>
      </c>
      <c r="AO38" s="19">
        <v>0</v>
      </c>
      <c r="AP38" s="19">
        <v>0</v>
      </c>
      <c r="AQ38" s="41">
        <f t="shared" ref="AQ38:AQ40" si="88">IF($U38,AP38/$U38,0)</f>
        <v>0</v>
      </c>
      <c r="AR38" s="19">
        <v>0</v>
      </c>
      <c r="AS38" s="19">
        <v>0</v>
      </c>
      <c r="AT38" s="41">
        <f t="shared" ref="AT38:AT43" si="89">IF($U38,AS38/$U38,0)</f>
        <v>0</v>
      </c>
      <c r="AU38" s="19">
        <v>0</v>
      </c>
      <c r="AV38" s="95">
        <v>0</v>
      </c>
      <c r="AW38" s="41">
        <f t="shared" si="75"/>
        <v>0</v>
      </c>
      <c r="AX38" s="19">
        <v>0</v>
      </c>
      <c r="AY38" s="22">
        <v>0</v>
      </c>
      <c r="AZ38" s="41">
        <f t="shared" si="76"/>
        <v>0</v>
      </c>
      <c r="BA38" s="19">
        <v>0</v>
      </c>
      <c r="BB38" s="22">
        <v>0</v>
      </c>
      <c r="BC38" s="41">
        <f t="shared" si="77"/>
        <v>0</v>
      </c>
      <c r="BD38" s="19">
        <v>0</v>
      </c>
      <c r="BE38" s="22">
        <v>0</v>
      </c>
      <c r="BF38" s="41">
        <f t="shared" si="78"/>
        <v>0</v>
      </c>
      <c r="BG38" s="19">
        <v>0</v>
      </c>
      <c r="BH38" s="36">
        <v>0</v>
      </c>
      <c r="BI38" s="85">
        <f t="shared" si="79"/>
        <v>0</v>
      </c>
      <c r="BJ38" s="19">
        <v>2</v>
      </c>
      <c r="BK38" s="22">
        <v>2</v>
      </c>
      <c r="BL38" s="41">
        <f t="shared" si="80"/>
        <v>1</v>
      </c>
      <c r="BM38" s="118">
        <f t="shared" si="4"/>
        <v>1</v>
      </c>
      <c r="BN38" s="103">
        <f t="shared" si="5"/>
        <v>0.5</v>
      </c>
    </row>
    <row r="39" spans="1:70" ht="66" customHeight="1" x14ac:dyDescent="0.2">
      <c r="A39" s="19">
        <v>1</v>
      </c>
      <c r="B39" s="20" t="s">
        <v>44</v>
      </c>
      <c r="C39" s="19">
        <v>1</v>
      </c>
      <c r="D39" s="20" t="s">
        <v>52</v>
      </c>
      <c r="E39" s="19">
        <v>21</v>
      </c>
      <c r="F39" s="20" t="s">
        <v>93</v>
      </c>
      <c r="G39" s="19">
        <v>158</v>
      </c>
      <c r="H39" s="20" t="s">
        <v>99</v>
      </c>
      <c r="I39" s="19">
        <v>171</v>
      </c>
      <c r="J39" s="20" t="s">
        <v>100</v>
      </c>
      <c r="K39" s="21">
        <v>0</v>
      </c>
      <c r="L39" s="38">
        <v>7650</v>
      </c>
      <c r="M39" s="58">
        <v>2020110010039</v>
      </c>
      <c r="N39" s="38" t="s">
        <v>101</v>
      </c>
      <c r="O39" s="38">
        <v>2</v>
      </c>
      <c r="P39" s="59" t="s">
        <v>103</v>
      </c>
      <c r="Q39" s="38" t="s">
        <v>63</v>
      </c>
      <c r="R39" s="58">
        <v>4</v>
      </c>
      <c r="S39" s="60">
        <v>0</v>
      </c>
      <c r="T39" s="60">
        <v>0</v>
      </c>
      <c r="U39" s="60">
        <v>1</v>
      </c>
      <c r="V39" s="60">
        <f t="shared" si="2"/>
        <v>1</v>
      </c>
      <c r="W39" s="60">
        <v>2</v>
      </c>
      <c r="X39" s="60"/>
      <c r="Y39" s="60">
        <v>1</v>
      </c>
      <c r="Z39" s="60"/>
      <c r="AA39" s="60">
        <v>0</v>
      </c>
      <c r="AB39" s="60"/>
      <c r="AC39" s="19">
        <v>0</v>
      </c>
      <c r="AD39" s="19">
        <v>0</v>
      </c>
      <c r="AE39" s="41">
        <f t="shared" si="84"/>
        <v>0</v>
      </c>
      <c r="AF39" s="19">
        <v>0</v>
      </c>
      <c r="AG39" s="19">
        <v>0</v>
      </c>
      <c r="AH39" s="41">
        <f t="shared" si="85"/>
        <v>0</v>
      </c>
      <c r="AI39" s="19">
        <v>0</v>
      </c>
      <c r="AJ39" s="22">
        <v>0</v>
      </c>
      <c r="AK39" s="41">
        <f t="shared" si="86"/>
        <v>0</v>
      </c>
      <c r="AL39" s="19">
        <v>0</v>
      </c>
      <c r="AM39" s="22">
        <v>0</v>
      </c>
      <c r="AN39" s="41">
        <f t="shared" si="87"/>
        <v>0</v>
      </c>
      <c r="AO39" s="19">
        <v>0</v>
      </c>
      <c r="AP39" s="19">
        <v>0</v>
      </c>
      <c r="AQ39" s="41">
        <f t="shared" si="88"/>
        <v>0</v>
      </c>
      <c r="AR39" s="19">
        <v>1</v>
      </c>
      <c r="AS39" s="19">
        <v>1</v>
      </c>
      <c r="AT39" s="41">
        <f t="shared" si="89"/>
        <v>1</v>
      </c>
      <c r="AU39" s="19">
        <v>1</v>
      </c>
      <c r="AV39" s="26">
        <v>1</v>
      </c>
      <c r="AW39" s="41">
        <f t="shared" si="75"/>
        <v>1</v>
      </c>
      <c r="AX39" s="19">
        <v>1</v>
      </c>
      <c r="AY39" s="26">
        <v>1</v>
      </c>
      <c r="AZ39" s="41">
        <f t="shared" si="76"/>
        <v>1</v>
      </c>
      <c r="BA39" s="19">
        <v>1</v>
      </c>
      <c r="BB39" s="26">
        <v>1</v>
      </c>
      <c r="BC39" s="41">
        <f t="shared" si="77"/>
        <v>1</v>
      </c>
      <c r="BD39" s="19">
        <v>1</v>
      </c>
      <c r="BE39" s="26">
        <v>1</v>
      </c>
      <c r="BF39" s="41">
        <f t="shared" si="78"/>
        <v>1</v>
      </c>
      <c r="BG39" s="19">
        <v>1</v>
      </c>
      <c r="BH39" s="26">
        <v>1</v>
      </c>
      <c r="BI39" s="41">
        <f t="shared" si="79"/>
        <v>1</v>
      </c>
      <c r="BJ39" s="19">
        <v>1</v>
      </c>
      <c r="BK39" s="26">
        <v>1</v>
      </c>
      <c r="BL39" s="41">
        <f t="shared" si="80"/>
        <v>1</v>
      </c>
      <c r="BM39" s="105">
        <f t="shared" si="4"/>
        <v>1</v>
      </c>
      <c r="BN39" s="105">
        <f t="shared" si="5"/>
        <v>0.25</v>
      </c>
    </row>
    <row r="40" spans="1:70" ht="63.75" customHeight="1" x14ac:dyDescent="0.2">
      <c r="A40" s="19">
        <v>1</v>
      </c>
      <c r="B40" s="20" t="s">
        <v>44</v>
      </c>
      <c r="C40" s="19">
        <v>1</v>
      </c>
      <c r="D40" s="20" t="s">
        <v>52</v>
      </c>
      <c r="E40" s="19">
        <v>21</v>
      </c>
      <c r="F40" s="20" t="s">
        <v>93</v>
      </c>
      <c r="G40" s="19">
        <v>158</v>
      </c>
      <c r="H40" s="20" t="s">
        <v>99</v>
      </c>
      <c r="I40" s="19">
        <v>171</v>
      </c>
      <c r="J40" s="20" t="s">
        <v>100</v>
      </c>
      <c r="K40" s="21">
        <v>0</v>
      </c>
      <c r="L40" s="38">
        <v>7650</v>
      </c>
      <c r="M40" s="58">
        <v>2020110010039</v>
      </c>
      <c r="N40" s="38" t="s">
        <v>101</v>
      </c>
      <c r="O40" s="38">
        <v>3</v>
      </c>
      <c r="P40" s="59" t="s">
        <v>104</v>
      </c>
      <c r="Q40" s="38" t="s">
        <v>63</v>
      </c>
      <c r="R40" s="58">
        <v>3</v>
      </c>
      <c r="S40" s="60">
        <v>0</v>
      </c>
      <c r="T40" s="60">
        <v>0</v>
      </c>
      <c r="U40" s="61">
        <v>0.93</v>
      </c>
      <c r="V40" s="60">
        <f t="shared" si="2"/>
        <v>0.93</v>
      </c>
      <c r="W40" s="61">
        <v>1.07</v>
      </c>
      <c r="X40" s="60"/>
      <c r="Y40" s="60">
        <v>1</v>
      </c>
      <c r="Z40" s="60"/>
      <c r="AA40" s="60">
        <v>0</v>
      </c>
      <c r="AB40" s="60"/>
      <c r="AC40" s="19">
        <v>0</v>
      </c>
      <c r="AD40" s="19">
        <v>0</v>
      </c>
      <c r="AE40" s="41">
        <f t="shared" si="84"/>
        <v>0</v>
      </c>
      <c r="AF40" s="19">
        <v>0</v>
      </c>
      <c r="AG40" s="19">
        <v>0</v>
      </c>
      <c r="AH40" s="41">
        <f t="shared" si="85"/>
        <v>0</v>
      </c>
      <c r="AI40" s="19">
        <v>0</v>
      </c>
      <c r="AJ40" s="22">
        <v>0</v>
      </c>
      <c r="AK40" s="41">
        <f t="shared" si="86"/>
        <v>0</v>
      </c>
      <c r="AL40" s="19">
        <v>0</v>
      </c>
      <c r="AM40" s="22">
        <v>0</v>
      </c>
      <c r="AN40" s="41">
        <f t="shared" si="87"/>
        <v>0</v>
      </c>
      <c r="AO40" s="19">
        <v>0</v>
      </c>
      <c r="AP40" s="19">
        <v>0</v>
      </c>
      <c r="AQ40" s="41">
        <f t="shared" si="88"/>
        <v>0</v>
      </c>
      <c r="AR40" s="19">
        <v>0</v>
      </c>
      <c r="AS40" s="19">
        <v>0</v>
      </c>
      <c r="AT40" s="41">
        <f t="shared" si="89"/>
        <v>0</v>
      </c>
      <c r="AU40" s="19">
        <v>0</v>
      </c>
      <c r="AV40" s="26">
        <v>0</v>
      </c>
      <c r="AW40" s="41">
        <f t="shared" si="75"/>
        <v>0</v>
      </c>
      <c r="AX40" s="19">
        <v>0</v>
      </c>
      <c r="AY40" s="26">
        <v>0</v>
      </c>
      <c r="AZ40" s="41">
        <f t="shared" si="76"/>
        <v>0</v>
      </c>
      <c r="BA40" s="19">
        <v>0</v>
      </c>
      <c r="BB40" s="22">
        <v>0</v>
      </c>
      <c r="BC40" s="41">
        <f t="shared" si="77"/>
        <v>0</v>
      </c>
      <c r="BD40" s="19">
        <v>0</v>
      </c>
      <c r="BE40" s="26">
        <v>0</v>
      </c>
      <c r="BF40" s="41">
        <f t="shared" si="78"/>
        <v>0</v>
      </c>
      <c r="BG40" s="19">
        <v>1</v>
      </c>
      <c r="BH40" s="26">
        <v>0</v>
      </c>
      <c r="BI40" s="41">
        <f t="shared" si="79"/>
        <v>0</v>
      </c>
      <c r="BJ40" s="19">
        <v>1</v>
      </c>
      <c r="BK40" s="95">
        <v>0.93</v>
      </c>
      <c r="BL40" s="41">
        <f t="shared" si="80"/>
        <v>1</v>
      </c>
      <c r="BM40" s="105">
        <f t="shared" si="4"/>
        <v>1</v>
      </c>
      <c r="BN40" s="105">
        <f t="shared" si="5"/>
        <v>0.31</v>
      </c>
    </row>
    <row r="41" spans="1:70" ht="70.5" customHeight="1" x14ac:dyDescent="0.2">
      <c r="A41" s="7">
        <v>1</v>
      </c>
      <c r="B41" s="8" t="s">
        <v>44</v>
      </c>
      <c r="C41" s="7">
        <v>1</v>
      </c>
      <c r="D41" s="8" t="s">
        <v>52</v>
      </c>
      <c r="E41" s="7">
        <v>21</v>
      </c>
      <c r="F41" s="8" t="s">
        <v>93</v>
      </c>
      <c r="G41" s="7">
        <v>158</v>
      </c>
      <c r="H41" s="28" t="s">
        <v>99</v>
      </c>
      <c r="I41" s="12">
        <v>171</v>
      </c>
      <c r="J41" s="28" t="s">
        <v>100</v>
      </c>
      <c r="K41" s="12">
        <v>0</v>
      </c>
      <c r="L41" s="44">
        <v>7650</v>
      </c>
      <c r="M41" s="49">
        <v>2020110010039</v>
      </c>
      <c r="N41" s="44" t="s">
        <v>101</v>
      </c>
      <c r="O41" s="44">
        <v>4</v>
      </c>
      <c r="P41" s="50" t="s">
        <v>184</v>
      </c>
      <c r="Q41" s="44" t="s">
        <v>63</v>
      </c>
      <c r="R41" s="49">
        <v>1687</v>
      </c>
      <c r="S41" s="55">
        <v>529</v>
      </c>
      <c r="T41" s="55">
        <v>529</v>
      </c>
      <c r="U41" s="55">
        <v>650</v>
      </c>
      <c r="V41" s="55">
        <f t="shared" si="2"/>
        <v>649</v>
      </c>
      <c r="W41" s="55">
        <v>420</v>
      </c>
      <c r="X41" s="55"/>
      <c r="Y41" s="55">
        <v>56</v>
      </c>
      <c r="Z41" s="55"/>
      <c r="AA41" s="55">
        <v>32</v>
      </c>
      <c r="AB41" s="55"/>
      <c r="AC41" s="7">
        <v>0</v>
      </c>
      <c r="AD41" s="7">
        <v>0</v>
      </c>
      <c r="AE41" s="40">
        <f t="shared" si="84"/>
        <v>0</v>
      </c>
      <c r="AF41" s="7">
        <v>0</v>
      </c>
      <c r="AG41" s="7">
        <v>0</v>
      </c>
      <c r="AH41" s="40">
        <f t="shared" si="85"/>
        <v>0</v>
      </c>
      <c r="AI41" s="7">
        <v>0</v>
      </c>
      <c r="AJ41" s="14">
        <v>0</v>
      </c>
      <c r="AK41" s="40">
        <f t="shared" si="86"/>
        <v>0</v>
      </c>
      <c r="AL41" s="7">
        <v>20</v>
      </c>
      <c r="AM41" s="14">
        <v>18</v>
      </c>
      <c r="AN41" s="126">
        <f>IF($U41,AM41/556,0)</f>
        <v>3.237410071942446E-2</v>
      </c>
      <c r="AO41" s="7">
        <v>20</v>
      </c>
      <c r="AP41" s="7">
        <v>19</v>
      </c>
      <c r="AQ41" s="40">
        <f>IF($U41,AP41/556,0)</f>
        <v>3.41726618705036E-2</v>
      </c>
      <c r="AR41" s="7">
        <v>145</v>
      </c>
      <c r="AS41" s="7">
        <v>40</v>
      </c>
      <c r="AT41" s="40">
        <f>IF($U41,AS41/556,0)</f>
        <v>7.1942446043165464E-2</v>
      </c>
      <c r="AU41" s="7">
        <v>250</v>
      </c>
      <c r="AV41" s="14">
        <v>180</v>
      </c>
      <c r="AW41" s="40">
        <f>IF($U41,AV41/556,0)</f>
        <v>0.32374100719424459</v>
      </c>
      <c r="AX41" s="7">
        <v>250</v>
      </c>
      <c r="AY41" s="14">
        <v>275</v>
      </c>
      <c r="AZ41" s="40">
        <f>IF($U41,AY41/612,0)</f>
        <v>0.44934640522875818</v>
      </c>
      <c r="BA41" s="7">
        <v>334</v>
      </c>
      <c r="BB41" s="14">
        <v>551</v>
      </c>
      <c r="BC41" s="40">
        <f>IF($U41,BB41/612,0)</f>
        <v>0.90032679738562094</v>
      </c>
      <c r="BD41" s="7">
        <v>524</v>
      </c>
      <c r="BE41" s="14">
        <v>594</v>
      </c>
      <c r="BF41" s="40">
        <f t="shared" si="78"/>
        <v>0.91384615384615386</v>
      </c>
      <c r="BG41" s="7">
        <v>612</v>
      </c>
      <c r="BH41" s="37">
        <v>612</v>
      </c>
      <c r="BI41" s="84">
        <f t="shared" si="79"/>
        <v>0.94153846153846155</v>
      </c>
      <c r="BJ41" s="7">
        <v>650</v>
      </c>
      <c r="BK41" s="14">
        <v>649</v>
      </c>
      <c r="BL41" s="40">
        <f t="shared" si="80"/>
        <v>0.99846153846153851</v>
      </c>
      <c r="BM41" s="127">
        <f t="shared" si="4"/>
        <v>0.99915182357930454</v>
      </c>
      <c r="BN41" s="101">
        <f>(T41+V41+X41+Z41+AB41)/(S41+U41+W41+Y41+AA41)</f>
        <v>0.69828097213989326</v>
      </c>
    </row>
    <row r="42" spans="1:70" ht="81" customHeight="1" x14ac:dyDescent="0.2">
      <c r="A42" s="19">
        <v>1</v>
      </c>
      <c r="B42" s="20" t="s">
        <v>44</v>
      </c>
      <c r="C42" s="19">
        <v>1</v>
      </c>
      <c r="D42" s="20" t="s">
        <v>52</v>
      </c>
      <c r="E42" s="19">
        <v>21</v>
      </c>
      <c r="F42" s="20" t="s">
        <v>87</v>
      </c>
      <c r="G42" s="19">
        <v>158</v>
      </c>
      <c r="H42" s="20" t="s">
        <v>99</v>
      </c>
      <c r="I42" s="19">
        <v>171</v>
      </c>
      <c r="J42" s="20" t="s">
        <v>100</v>
      </c>
      <c r="K42" s="21">
        <v>0</v>
      </c>
      <c r="L42" s="38">
        <v>7650</v>
      </c>
      <c r="M42" s="58">
        <v>2020110010039</v>
      </c>
      <c r="N42" s="38" t="s">
        <v>101</v>
      </c>
      <c r="O42" s="114">
        <v>5</v>
      </c>
      <c r="P42" s="115" t="s">
        <v>182</v>
      </c>
      <c r="Q42" s="114" t="s">
        <v>63</v>
      </c>
      <c r="R42" s="116">
        <v>1650</v>
      </c>
      <c r="S42" s="116">
        <v>0</v>
      </c>
      <c r="T42" s="116">
        <v>0</v>
      </c>
      <c r="U42" s="116">
        <v>1300</v>
      </c>
      <c r="V42" s="116">
        <f t="shared" si="2"/>
        <v>1300</v>
      </c>
      <c r="W42" s="60">
        <v>350</v>
      </c>
      <c r="X42" s="60"/>
      <c r="Y42" s="60">
        <v>300</v>
      </c>
      <c r="Z42" s="60"/>
      <c r="AA42" s="60">
        <v>200</v>
      </c>
      <c r="AB42" s="60"/>
      <c r="AC42" s="19">
        <v>0</v>
      </c>
      <c r="AD42" s="19">
        <v>0</v>
      </c>
      <c r="AE42" s="41">
        <f t="shared" si="84"/>
        <v>0</v>
      </c>
      <c r="AF42" s="19">
        <v>0</v>
      </c>
      <c r="AG42" s="19">
        <v>0</v>
      </c>
      <c r="AH42" s="41">
        <f t="shared" si="85"/>
        <v>0</v>
      </c>
      <c r="AI42" s="19">
        <v>0</v>
      </c>
      <c r="AJ42" s="22">
        <v>0</v>
      </c>
      <c r="AK42" s="41">
        <f t="shared" si="86"/>
        <v>0</v>
      </c>
      <c r="AL42" s="42">
        <v>0</v>
      </c>
      <c r="AM42" s="112">
        <v>0</v>
      </c>
      <c r="AN42" s="43">
        <f t="shared" si="87"/>
        <v>0</v>
      </c>
      <c r="AO42" s="42">
        <v>0</v>
      </c>
      <c r="AP42" s="42">
        <v>0</v>
      </c>
      <c r="AQ42" s="43">
        <f t="shared" ref="AQ42:AQ43" si="90">IF($U42,AP42/$U42,0)</f>
        <v>0</v>
      </c>
      <c r="AR42" s="42">
        <v>355</v>
      </c>
      <c r="AS42" s="42">
        <v>355</v>
      </c>
      <c r="AT42" s="43">
        <f t="shared" si="89"/>
        <v>0.27307692307692305</v>
      </c>
      <c r="AU42" s="42">
        <v>400</v>
      </c>
      <c r="AV42" s="112">
        <v>414</v>
      </c>
      <c r="AW42" s="43">
        <f t="shared" si="75"/>
        <v>0.31846153846153846</v>
      </c>
      <c r="AX42" s="42">
        <v>490</v>
      </c>
      <c r="AY42" s="112">
        <v>470</v>
      </c>
      <c r="AZ42" s="43">
        <f t="shared" si="76"/>
        <v>0.36153846153846153</v>
      </c>
      <c r="BA42" s="42">
        <v>560</v>
      </c>
      <c r="BB42" s="112">
        <v>563</v>
      </c>
      <c r="BC42" s="43">
        <f t="shared" si="77"/>
        <v>0.43307692307692308</v>
      </c>
      <c r="BD42" s="42">
        <v>640</v>
      </c>
      <c r="BE42" s="113">
        <v>759</v>
      </c>
      <c r="BF42" s="43">
        <f t="shared" si="78"/>
        <v>0.58384615384615379</v>
      </c>
      <c r="BG42" s="42">
        <v>730</v>
      </c>
      <c r="BH42" s="112">
        <v>800</v>
      </c>
      <c r="BI42" s="43">
        <f t="shared" si="79"/>
        <v>0.61538461538461542</v>
      </c>
      <c r="BJ42" s="42">
        <v>1300</v>
      </c>
      <c r="BK42" s="113">
        <v>1300</v>
      </c>
      <c r="BL42" s="43">
        <f t="shared" si="80"/>
        <v>1</v>
      </c>
      <c r="BM42" s="104">
        <f t="shared" si="4"/>
        <v>1</v>
      </c>
      <c r="BN42" s="104">
        <f t="shared" si="5"/>
        <v>0.60465116279069764</v>
      </c>
    </row>
    <row r="43" spans="1:70" s="78" customFormat="1" ht="81" customHeight="1" x14ac:dyDescent="0.2">
      <c r="A43" s="19">
        <v>1</v>
      </c>
      <c r="B43" s="20" t="s">
        <v>44</v>
      </c>
      <c r="C43" s="19">
        <v>1</v>
      </c>
      <c r="D43" s="20" t="s">
        <v>52</v>
      </c>
      <c r="E43" s="19">
        <v>21</v>
      </c>
      <c r="F43" s="20" t="s">
        <v>87</v>
      </c>
      <c r="G43" s="19">
        <v>158</v>
      </c>
      <c r="H43" s="20" t="s">
        <v>99</v>
      </c>
      <c r="I43" s="19">
        <v>171</v>
      </c>
      <c r="J43" s="20" t="s">
        <v>100</v>
      </c>
      <c r="K43" s="21">
        <v>0</v>
      </c>
      <c r="L43" s="38">
        <v>7650</v>
      </c>
      <c r="M43" s="58">
        <v>2020110010039</v>
      </c>
      <c r="N43" s="38" t="s">
        <v>101</v>
      </c>
      <c r="O43" s="114">
        <v>6</v>
      </c>
      <c r="P43" s="115" t="s">
        <v>181</v>
      </c>
      <c r="Q43" s="114" t="s">
        <v>63</v>
      </c>
      <c r="R43" s="116">
        <v>270</v>
      </c>
      <c r="S43" s="116">
        <v>0</v>
      </c>
      <c r="T43" s="116">
        <v>0</v>
      </c>
      <c r="U43" s="116">
        <v>0</v>
      </c>
      <c r="V43" s="116">
        <f t="shared" si="2"/>
        <v>0</v>
      </c>
      <c r="W43" s="60">
        <v>110</v>
      </c>
      <c r="X43" s="60"/>
      <c r="Y43" s="60">
        <v>110</v>
      </c>
      <c r="Z43" s="60"/>
      <c r="AA43" s="60">
        <v>50</v>
      </c>
      <c r="AB43" s="60"/>
      <c r="AC43" s="19">
        <v>0</v>
      </c>
      <c r="AD43" s="19">
        <v>0</v>
      </c>
      <c r="AE43" s="41">
        <f t="shared" si="84"/>
        <v>0</v>
      </c>
      <c r="AF43" s="19">
        <v>0</v>
      </c>
      <c r="AG43" s="19">
        <v>0</v>
      </c>
      <c r="AH43" s="41">
        <f t="shared" si="85"/>
        <v>0</v>
      </c>
      <c r="AI43" s="19">
        <v>0</v>
      </c>
      <c r="AJ43" s="19">
        <v>0</v>
      </c>
      <c r="AK43" s="41">
        <f t="shared" si="86"/>
        <v>0</v>
      </c>
      <c r="AL43" s="19">
        <v>0</v>
      </c>
      <c r="AM43" s="19">
        <v>0</v>
      </c>
      <c r="AN43" s="43">
        <f t="shared" si="87"/>
        <v>0</v>
      </c>
      <c r="AO43" s="19">
        <v>0</v>
      </c>
      <c r="AP43" s="19">
        <v>0</v>
      </c>
      <c r="AQ43" s="43">
        <f t="shared" si="90"/>
        <v>0</v>
      </c>
      <c r="AR43" s="19">
        <v>0</v>
      </c>
      <c r="AS43" s="19">
        <v>0</v>
      </c>
      <c r="AT43" s="43">
        <f t="shared" si="89"/>
        <v>0</v>
      </c>
      <c r="AU43" s="19">
        <v>0</v>
      </c>
      <c r="AV43" s="19">
        <v>0</v>
      </c>
      <c r="AW43" s="43">
        <f t="shared" si="75"/>
        <v>0</v>
      </c>
      <c r="AX43" s="19">
        <v>0</v>
      </c>
      <c r="AY43" s="19">
        <v>0</v>
      </c>
      <c r="AZ43" s="43">
        <f t="shared" si="76"/>
        <v>0</v>
      </c>
      <c r="BA43" s="19">
        <v>0</v>
      </c>
      <c r="BB43" s="19">
        <v>0</v>
      </c>
      <c r="BC43" s="43">
        <f t="shared" si="77"/>
        <v>0</v>
      </c>
      <c r="BD43" s="19">
        <v>0</v>
      </c>
      <c r="BE43" s="19">
        <v>0</v>
      </c>
      <c r="BF43" s="43">
        <f t="shared" si="78"/>
        <v>0</v>
      </c>
      <c r="BG43" s="19">
        <v>0</v>
      </c>
      <c r="BH43" s="19">
        <v>0</v>
      </c>
      <c r="BI43" s="43">
        <f t="shared" si="79"/>
        <v>0</v>
      </c>
      <c r="BJ43" s="19">
        <v>0</v>
      </c>
      <c r="BK43" s="19">
        <v>0</v>
      </c>
      <c r="BL43" s="19">
        <f t="shared" si="80"/>
        <v>0</v>
      </c>
      <c r="BM43" s="104">
        <v>0</v>
      </c>
      <c r="BN43" s="104">
        <f t="shared" si="5"/>
        <v>0</v>
      </c>
    </row>
    <row r="44" spans="1:70" ht="90.75" customHeight="1" x14ac:dyDescent="0.2">
      <c r="A44" s="10">
        <f t="shared" ref="A44:P44" si="91">+A41</f>
        <v>1</v>
      </c>
      <c r="B44" s="10" t="str">
        <f t="shared" si="91"/>
        <v>Hacer un nuevo contrato social con igualdad de oportunidades para la inclusión social, productiva
y política</v>
      </c>
      <c r="C44" s="10">
        <f t="shared" si="91"/>
        <v>1</v>
      </c>
      <c r="D44" s="10" t="str">
        <f t="shared" si="91"/>
        <v>Oportunidades de educación, salud y cultura para mujeres, jóvenes, niños, niñas y adolescentes</v>
      </c>
      <c r="E44" s="10">
        <f t="shared" si="91"/>
        <v>21</v>
      </c>
      <c r="F44" s="10" t="str">
        <f t="shared" si="91"/>
        <v>Creación y vida cotidiana: Apropiación ciudadana del arte, la cultura y el patrimonio, para la 
democracia cultural</v>
      </c>
      <c r="G44" s="10">
        <f t="shared" si="91"/>
        <v>158</v>
      </c>
      <c r="H44" s="10" t="str">
        <f t="shared" si="91"/>
        <v>Realizar el 100% de las acciones para el fortalecimiento de los estímulos, apoyos concertados y alianzas estratégicas para dinamizar la estrategia sectorial dirigida a fomentar los procesos culturales, artísticos, patrimoniales.</v>
      </c>
      <c r="I44" s="52">
        <f t="shared" si="91"/>
        <v>171</v>
      </c>
      <c r="J44" s="52" t="str">
        <f t="shared" si="91"/>
        <v>Porcentaje de acciones para el fortalecimiento de los estímulos, apoyos concertados y alianzas estratégicas realizadas.</v>
      </c>
      <c r="K44" s="24">
        <f t="shared" si="91"/>
        <v>0</v>
      </c>
      <c r="L44" s="52">
        <f t="shared" si="91"/>
        <v>7650</v>
      </c>
      <c r="M44" s="53">
        <f t="shared" si="91"/>
        <v>2020110010039</v>
      </c>
      <c r="N44" s="52" t="str">
        <f t="shared" si="91"/>
        <v xml:space="preserve">Fortalecimiento de los procesos de fomento cultural para la gestión incluyente en Cultura para la vida cotidiana en Bogotá </v>
      </c>
      <c r="O44" s="52">
        <f t="shared" si="91"/>
        <v>4</v>
      </c>
      <c r="P44" s="52" t="str">
        <f t="shared" si="91"/>
        <v>Entregar 1687 Estímulos, Apoyos Concertados Y Alianzas Estratégicas Estímulos (800), Apoyos Concertados (120) Y Alianzas Estratégicas (3) Dirigidos A Fortalecer Los Procesos De Los Agentes Del Sector</v>
      </c>
      <c r="Q44" s="52" t="s">
        <v>51</v>
      </c>
      <c r="R44" s="54">
        <v>1</v>
      </c>
      <c r="S44" s="54">
        <v>1</v>
      </c>
      <c r="T44" s="123">
        <v>1</v>
      </c>
      <c r="U44" s="123">
        <v>1</v>
      </c>
      <c r="V44" s="133">
        <f>BK44</f>
        <v>0.99846153846153851</v>
      </c>
      <c r="W44" s="54">
        <v>1</v>
      </c>
      <c r="X44" s="54"/>
      <c r="Y44" s="54">
        <v>1</v>
      </c>
      <c r="Z44" s="54"/>
      <c r="AA44" s="54">
        <v>1</v>
      </c>
      <c r="AB44" s="54"/>
      <c r="AC44" s="10">
        <f t="shared" ref="AC44:BL44" si="92">+AC41</f>
        <v>0</v>
      </c>
      <c r="AD44" s="10">
        <f t="shared" si="92"/>
        <v>0</v>
      </c>
      <c r="AE44" s="39">
        <f t="shared" si="92"/>
        <v>0</v>
      </c>
      <c r="AF44" s="10">
        <f t="shared" si="92"/>
        <v>0</v>
      </c>
      <c r="AG44" s="10">
        <f t="shared" si="92"/>
        <v>0</v>
      </c>
      <c r="AH44" s="39">
        <f t="shared" si="92"/>
        <v>0</v>
      </c>
      <c r="AI44" s="10">
        <f t="shared" si="92"/>
        <v>0</v>
      </c>
      <c r="AJ44" s="10">
        <f t="shared" si="92"/>
        <v>0</v>
      </c>
      <c r="AK44" s="39">
        <f t="shared" si="92"/>
        <v>0</v>
      </c>
      <c r="AL44" s="39">
        <f>AL41/$U$41</f>
        <v>3.0769230769230771E-2</v>
      </c>
      <c r="AM44" s="125">
        <f>AM41/$U$41</f>
        <v>2.7692307692307693E-2</v>
      </c>
      <c r="AN44" s="39">
        <f t="shared" si="87"/>
        <v>2.7692307692307693E-2</v>
      </c>
      <c r="AO44" s="39">
        <f>AO41/556</f>
        <v>3.5971223021582732E-2</v>
      </c>
      <c r="AP44" s="125">
        <f>+AP41/556</f>
        <v>3.41726618705036E-2</v>
      </c>
      <c r="AQ44" s="125">
        <f>IF($U44,AP44/$U44,0)</f>
        <v>3.41726618705036E-2</v>
      </c>
      <c r="AR44" s="39">
        <f>AR41/556</f>
        <v>0.26079136690647481</v>
      </c>
      <c r="AS44" s="39">
        <f>+AS41/556</f>
        <v>7.1942446043165464E-2</v>
      </c>
      <c r="AT44" s="39">
        <f>IF($U44,AS44/556,0)</f>
        <v>1.2939288856684435E-4</v>
      </c>
      <c r="AU44" s="39">
        <f>AU41/556</f>
        <v>0.44964028776978415</v>
      </c>
      <c r="AV44" s="39">
        <f>+AV41/556</f>
        <v>0.32374100719424459</v>
      </c>
      <c r="AW44" s="39">
        <f>+AW41</f>
        <v>0.32374100719424459</v>
      </c>
      <c r="AX44" s="39">
        <f>AX41/612</f>
        <v>0.40849673202614378</v>
      </c>
      <c r="AY44" s="39">
        <f>+AY41/612</f>
        <v>0.44934640522875818</v>
      </c>
      <c r="AZ44" s="39">
        <f t="shared" si="92"/>
        <v>0.44934640522875818</v>
      </c>
      <c r="BA44" s="39">
        <f>BA41/612</f>
        <v>0.54575163398692805</v>
      </c>
      <c r="BB44" s="39">
        <f>+BB41/612</f>
        <v>0.90032679738562094</v>
      </c>
      <c r="BC44" s="39">
        <f t="shared" si="92"/>
        <v>0.90032679738562094</v>
      </c>
      <c r="BD44" s="39">
        <f>BD41/612</f>
        <v>0.85620915032679734</v>
      </c>
      <c r="BE44" s="39">
        <f>+BE41/612</f>
        <v>0.97058823529411764</v>
      </c>
      <c r="BF44" s="39">
        <f>+BF41</f>
        <v>0.91384615384615386</v>
      </c>
      <c r="BG44" s="39">
        <f>BG41/$U$41</f>
        <v>0.94153846153846155</v>
      </c>
      <c r="BH44" s="39">
        <f>+BH41/650</f>
        <v>0.94153846153846155</v>
      </c>
      <c r="BI44" s="39">
        <f t="shared" si="92"/>
        <v>0.94153846153846155</v>
      </c>
      <c r="BJ44" s="39">
        <f>BJ41/$U$41</f>
        <v>1</v>
      </c>
      <c r="BK44" s="97">
        <f>+BK41/650</f>
        <v>0.99846153846153851</v>
      </c>
      <c r="BL44" s="39">
        <f t="shared" si="92"/>
        <v>0.99846153846153851</v>
      </c>
      <c r="BM44" s="97">
        <f>(T44+V44)/(S44+U44)</f>
        <v>0.99923076923076926</v>
      </c>
      <c r="BN44" s="97">
        <f>(T44+V44+X44+Z44+AB44)/(S44+U44+W44+Y44+AA44)</f>
        <v>0.39969230769230768</v>
      </c>
      <c r="BR44" s="98"/>
    </row>
    <row r="45" spans="1:70" ht="74.25" customHeight="1" x14ac:dyDescent="0.2">
      <c r="A45" s="7">
        <v>1</v>
      </c>
      <c r="B45" s="8" t="s">
        <v>44</v>
      </c>
      <c r="C45" s="7">
        <v>4</v>
      </c>
      <c r="D45" s="8" t="s">
        <v>105</v>
      </c>
      <c r="E45" s="7">
        <v>24</v>
      </c>
      <c r="F45" s="8" t="s">
        <v>106</v>
      </c>
      <c r="G45" s="7">
        <v>165</v>
      </c>
      <c r="H45" s="8" t="s">
        <v>107</v>
      </c>
      <c r="I45" s="7">
        <v>179</v>
      </c>
      <c r="J45" s="8" t="s">
        <v>108</v>
      </c>
      <c r="K45" s="12">
        <v>0</v>
      </c>
      <c r="L45" s="44">
        <v>7887</v>
      </c>
      <c r="M45" s="49">
        <v>2020110010216</v>
      </c>
      <c r="N45" s="44" t="s">
        <v>109</v>
      </c>
      <c r="O45" s="44">
        <v>2</v>
      </c>
      <c r="P45" s="50" t="s">
        <v>107</v>
      </c>
      <c r="Q45" s="44" t="s">
        <v>60</v>
      </c>
      <c r="R45" s="55">
        <v>10</v>
      </c>
      <c r="S45" s="55">
        <v>1</v>
      </c>
      <c r="T45" s="55">
        <v>1</v>
      </c>
      <c r="U45" s="55">
        <v>5</v>
      </c>
      <c r="V45" s="55">
        <f t="shared" si="2"/>
        <v>5</v>
      </c>
      <c r="W45" s="55">
        <v>7</v>
      </c>
      <c r="X45" s="55"/>
      <c r="Y45" s="55">
        <v>9</v>
      </c>
      <c r="Z45" s="55"/>
      <c r="AA45" s="55">
        <v>10</v>
      </c>
      <c r="AB45" s="55"/>
      <c r="AC45" s="55">
        <v>1</v>
      </c>
      <c r="AD45" s="55">
        <v>1</v>
      </c>
      <c r="AE45" s="40">
        <f>IF(U45,AD45/U45,0)</f>
        <v>0.2</v>
      </c>
      <c r="AF45" s="55">
        <v>1</v>
      </c>
      <c r="AG45" s="55">
        <v>1</v>
      </c>
      <c r="AH45" s="40">
        <f>IF($U45,AG45/$U45,0)</f>
        <v>0.2</v>
      </c>
      <c r="AI45" s="55">
        <v>2</v>
      </c>
      <c r="AJ45" s="55">
        <v>2</v>
      </c>
      <c r="AK45" s="40">
        <f>IF($U45,AJ45/$U45,0)</f>
        <v>0.4</v>
      </c>
      <c r="AL45" s="7">
        <v>2</v>
      </c>
      <c r="AM45" s="14">
        <v>2</v>
      </c>
      <c r="AN45" s="40">
        <f>IF($U45,AM45/$U45,0)</f>
        <v>0.4</v>
      </c>
      <c r="AO45" s="7">
        <v>2</v>
      </c>
      <c r="AP45" s="7">
        <v>2</v>
      </c>
      <c r="AQ45" s="40">
        <f>IF($U45,AP45/$U45,0)</f>
        <v>0.4</v>
      </c>
      <c r="AR45" s="7">
        <v>2</v>
      </c>
      <c r="AS45" s="7">
        <v>2</v>
      </c>
      <c r="AT45" s="40">
        <f t="shared" ref="AT45" si="93">IF($U45,AS45/$U45,0)</f>
        <v>0.4</v>
      </c>
      <c r="AU45" s="80">
        <v>2</v>
      </c>
      <c r="AV45" s="80">
        <v>2</v>
      </c>
      <c r="AW45" s="40">
        <f t="shared" ref="AW45" si="94">IF($U45,AV45/$U45,0)</f>
        <v>0.4</v>
      </c>
      <c r="AX45" s="80">
        <v>3</v>
      </c>
      <c r="AY45" s="80">
        <v>3</v>
      </c>
      <c r="AZ45" s="40">
        <f t="shared" ref="AZ45" si="95">IF($U45,AY45/$U45,0)</f>
        <v>0.6</v>
      </c>
      <c r="BA45" s="80">
        <v>3</v>
      </c>
      <c r="BB45" s="80">
        <v>3</v>
      </c>
      <c r="BC45" s="40">
        <f t="shared" ref="BC45" si="96">IF($U45,BB45/$U45,0)</f>
        <v>0.6</v>
      </c>
      <c r="BD45" s="80">
        <v>4</v>
      </c>
      <c r="BE45" s="15">
        <v>4</v>
      </c>
      <c r="BF45" s="40">
        <f t="shared" ref="BF45" si="97">IF($U45,BE45/$U45,0)</f>
        <v>0.8</v>
      </c>
      <c r="BG45" s="80">
        <v>4</v>
      </c>
      <c r="BH45" s="80">
        <v>4</v>
      </c>
      <c r="BI45" s="40">
        <f t="shared" ref="BI45" si="98">IF($U45,BH45/$U45,0)</f>
        <v>0.8</v>
      </c>
      <c r="BJ45" s="80">
        <v>5</v>
      </c>
      <c r="BK45" s="15">
        <v>5</v>
      </c>
      <c r="BL45" s="40">
        <f t="shared" ref="BL45" si="99">IF($U45,BK45/$U45,0)</f>
        <v>1</v>
      </c>
      <c r="BM45" s="127">
        <f t="shared" si="4"/>
        <v>1</v>
      </c>
      <c r="BN45" s="101">
        <f t="shared" si="5"/>
        <v>0.1875</v>
      </c>
    </row>
    <row r="46" spans="1:70" ht="85.5" customHeight="1" x14ac:dyDescent="0.2">
      <c r="A46" s="10">
        <f t="shared" ref="A46:J46" si="100">+A45</f>
        <v>1</v>
      </c>
      <c r="B46" s="10" t="str">
        <f t="shared" si="100"/>
        <v>Hacer un nuevo contrato social con igualdad de oportunidades para la inclusión social, productiva
y política</v>
      </c>
      <c r="C46" s="10">
        <f t="shared" si="100"/>
        <v>4</v>
      </c>
      <c r="D46" s="10" t="str">
        <f t="shared" si="100"/>
        <v xml:space="preserve">Reactivación y adaptación económica a través de esquemas de productividad sostenible </v>
      </c>
      <c r="E46" s="10">
        <f t="shared" si="100"/>
        <v>24</v>
      </c>
      <c r="F46" s="10" t="str">
        <f t="shared" si="100"/>
        <v>Bogotá región emprendedora e innovadora</v>
      </c>
      <c r="G46" s="10">
        <f t="shared" si="100"/>
        <v>165</v>
      </c>
      <c r="H46" s="10" t="str">
        <f t="shared" si="100"/>
        <v>Desarrollar diez (10) actividades de impacto artístico, cultural y patrimonial en Bogotá y la Región</v>
      </c>
      <c r="I46" s="10">
        <f t="shared" si="100"/>
        <v>179</v>
      </c>
      <c r="J46" s="10" t="str">
        <f t="shared" si="100"/>
        <v>Número de actividades de impacto desarrolladas</v>
      </c>
      <c r="K46" s="24">
        <v>0</v>
      </c>
      <c r="L46" s="52">
        <f t="shared" ref="L46:BL46" si="101">+L45</f>
        <v>7887</v>
      </c>
      <c r="M46" s="53">
        <f t="shared" si="101"/>
        <v>2020110010216</v>
      </c>
      <c r="N46" s="52" t="str">
        <f t="shared" si="101"/>
        <v>Implementación de una estrategia de arte en espacio público en Bogotá</v>
      </c>
      <c r="O46" s="52">
        <f t="shared" si="101"/>
        <v>2</v>
      </c>
      <c r="P46" s="52" t="str">
        <f t="shared" si="101"/>
        <v>Desarrollar diez (10) actividades de impacto artístico, cultural y patrimonial en Bogotá y la Región</v>
      </c>
      <c r="Q46" s="52" t="str">
        <f t="shared" si="101"/>
        <v>CRECIENTE</v>
      </c>
      <c r="R46" s="56">
        <f t="shared" si="101"/>
        <v>10</v>
      </c>
      <c r="S46" s="56">
        <f t="shared" si="101"/>
        <v>1</v>
      </c>
      <c r="T46" s="56">
        <f t="shared" si="101"/>
        <v>1</v>
      </c>
      <c r="U46" s="56">
        <f t="shared" si="101"/>
        <v>5</v>
      </c>
      <c r="V46" s="56">
        <f t="shared" si="2"/>
        <v>5</v>
      </c>
      <c r="W46" s="56">
        <f t="shared" si="101"/>
        <v>7</v>
      </c>
      <c r="X46" s="56"/>
      <c r="Y46" s="56">
        <f t="shared" si="101"/>
        <v>9</v>
      </c>
      <c r="Z46" s="56"/>
      <c r="AA46" s="56">
        <f t="shared" si="101"/>
        <v>10</v>
      </c>
      <c r="AB46" s="56"/>
      <c r="AC46" s="10">
        <f t="shared" si="101"/>
        <v>1</v>
      </c>
      <c r="AD46" s="10">
        <f t="shared" si="101"/>
        <v>1</v>
      </c>
      <c r="AE46" s="39">
        <f t="shared" si="101"/>
        <v>0.2</v>
      </c>
      <c r="AF46" s="10">
        <f t="shared" si="101"/>
        <v>1</v>
      </c>
      <c r="AG46" s="10">
        <f t="shared" si="101"/>
        <v>1</v>
      </c>
      <c r="AH46" s="39">
        <f t="shared" si="101"/>
        <v>0.2</v>
      </c>
      <c r="AI46" s="10">
        <f t="shared" si="101"/>
        <v>2</v>
      </c>
      <c r="AJ46" s="10">
        <f t="shared" si="101"/>
        <v>2</v>
      </c>
      <c r="AK46" s="39">
        <f t="shared" si="101"/>
        <v>0.4</v>
      </c>
      <c r="AL46" s="10">
        <f t="shared" si="101"/>
        <v>2</v>
      </c>
      <c r="AM46" s="10">
        <f t="shared" si="101"/>
        <v>2</v>
      </c>
      <c r="AN46" s="39">
        <f t="shared" si="101"/>
        <v>0.4</v>
      </c>
      <c r="AO46" s="10">
        <f t="shared" si="101"/>
        <v>2</v>
      </c>
      <c r="AP46" s="10">
        <f t="shared" si="101"/>
        <v>2</v>
      </c>
      <c r="AQ46" s="39">
        <f t="shared" si="101"/>
        <v>0.4</v>
      </c>
      <c r="AR46" s="10">
        <f t="shared" si="101"/>
        <v>2</v>
      </c>
      <c r="AS46" s="10">
        <f t="shared" si="101"/>
        <v>2</v>
      </c>
      <c r="AT46" s="39">
        <f t="shared" si="101"/>
        <v>0.4</v>
      </c>
      <c r="AU46" s="10">
        <f t="shared" si="101"/>
        <v>2</v>
      </c>
      <c r="AV46" s="10">
        <f t="shared" si="101"/>
        <v>2</v>
      </c>
      <c r="AW46" s="39">
        <f t="shared" si="101"/>
        <v>0.4</v>
      </c>
      <c r="AX46" s="10">
        <f t="shared" si="101"/>
        <v>3</v>
      </c>
      <c r="AY46" s="10">
        <f t="shared" si="101"/>
        <v>3</v>
      </c>
      <c r="AZ46" s="39">
        <f t="shared" si="101"/>
        <v>0.6</v>
      </c>
      <c r="BA46" s="10">
        <f t="shared" si="101"/>
        <v>3</v>
      </c>
      <c r="BB46" s="10">
        <f t="shared" si="101"/>
        <v>3</v>
      </c>
      <c r="BC46" s="39">
        <f t="shared" si="101"/>
        <v>0.6</v>
      </c>
      <c r="BD46" s="10">
        <f t="shared" si="101"/>
        <v>4</v>
      </c>
      <c r="BE46" s="10">
        <f t="shared" si="101"/>
        <v>4</v>
      </c>
      <c r="BF46" s="39">
        <f t="shared" si="101"/>
        <v>0.8</v>
      </c>
      <c r="BG46" s="10">
        <f t="shared" si="101"/>
        <v>4</v>
      </c>
      <c r="BH46" s="10">
        <f t="shared" si="101"/>
        <v>4</v>
      </c>
      <c r="BI46" s="39">
        <f t="shared" si="101"/>
        <v>0.8</v>
      </c>
      <c r="BJ46" s="10">
        <f t="shared" si="101"/>
        <v>5</v>
      </c>
      <c r="BK46" s="10">
        <f t="shared" si="101"/>
        <v>5</v>
      </c>
      <c r="BL46" s="39">
        <f t="shared" si="101"/>
        <v>1</v>
      </c>
      <c r="BM46" s="97">
        <f t="shared" si="4"/>
        <v>1</v>
      </c>
      <c r="BN46" s="97">
        <f t="shared" si="5"/>
        <v>0.1875</v>
      </c>
    </row>
    <row r="47" spans="1:70" ht="77.25" customHeight="1" x14ac:dyDescent="0.2">
      <c r="A47" s="7">
        <v>1</v>
      </c>
      <c r="B47" s="8" t="s">
        <v>44</v>
      </c>
      <c r="C47" s="7">
        <v>4</v>
      </c>
      <c r="D47" s="8" t="s">
        <v>105</v>
      </c>
      <c r="E47" s="7">
        <v>24</v>
      </c>
      <c r="F47" s="8" t="s">
        <v>106</v>
      </c>
      <c r="G47" s="7">
        <v>167</v>
      </c>
      <c r="H47" s="8" t="s">
        <v>110</v>
      </c>
      <c r="I47" s="7">
        <v>181</v>
      </c>
      <c r="J47" s="8" t="s">
        <v>111</v>
      </c>
      <c r="K47" s="7">
        <v>1</v>
      </c>
      <c r="L47" s="44">
        <v>7881</v>
      </c>
      <c r="M47" s="49">
        <v>2020110010059</v>
      </c>
      <c r="N47" s="44" t="s">
        <v>112</v>
      </c>
      <c r="O47" s="44">
        <v>1</v>
      </c>
      <c r="P47" s="50" t="s">
        <v>113</v>
      </c>
      <c r="Q47" s="44" t="s">
        <v>51</v>
      </c>
      <c r="R47" s="55">
        <v>1</v>
      </c>
      <c r="S47" s="55">
        <v>1</v>
      </c>
      <c r="T47" s="55">
        <v>1</v>
      </c>
      <c r="U47" s="55">
        <v>1</v>
      </c>
      <c r="V47" s="55">
        <f t="shared" si="2"/>
        <v>1</v>
      </c>
      <c r="W47" s="55">
        <v>1</v>
      </c>
      <c r="X47" s="55"/>
      <c r="Y47" s="55">
        <v>1</v>
      </c>
      <c r="Z47" s="55"/>
      <c r="AA47" s="55">
        <v>1</v>
      </c>
      <c r="AB47" s="55"/>
      <c r="AC47" s="7">
        <v>0.05</v>
      </c>
      <c r="AD47" s="7">
        <v>0.05</v>
      </c>
      <c r="AE47" s="40">
        <f>IF(U47,AD47/U47,0)</f>
        <v>0.05</v>
      </c>
      <c r="AF47" s="15">
        <v>0.1</v>
      </c>
      <c r="AG47" s="15">
        <v>0.1</v>
      </c>
      <c r="AH47" s="40">
        <f>IF($U47,AG47/$U47,0)</f>
        <v>0.1</v>
      </c>
      <c r="AI47" s="15">
        <v>0.2</v>
      </c>
      <c r="AJ47" s="25">
        <v>0.2</v>
      </c>
      <c r="AK47" s="40">
        <f>IF($U47,AJ47/$U47,0)</f>
        <v>0.2</v>
      </c>
      <c r="AL47" s="15">
        <v>0.3</v>
      </c>
      <c r="AM47" s="25">
        <v>0.3</v>
      </c>
      <c r="AN47" s="40">
        <f>IF($U47,AM47/$U47,0)</f>
        <v>0.3</v>
      </c>
      <c r="AO47" s="15">
        <v>0.4</v>
      </c>
      <c r="AP47" s="7">
        <v>0.4</v>
      </c>
      <c r="AQ47" s="40">
        <f>IF($U47,AP47/$U47,0)</f>
        <v>0.4</v>
      </c>
      <c r="AR47" s="15">
        <v>0.5</v>
      </c>
      <c r="AS47" s="15">
        <v>0.5</v>
      </c>
      <c r="AT47" s="40">
        <f t="shared" ref="AT47" si="102">IF($U47,AS47/$U47,0)</f>
        <v>0.5</v>
      </c>
      <c r="AU47" s="15">
        <v>0.6</v>
      </c>
      <c r="AV47" s="15">
        <v>0.6</v>
      </c>
      <c r="AW47" s="40">
        <f t="shared" ref="AW47" si="103">IF($U47,AV47/$U47,0)</f>
        <v>0.6</v>
      </c>
      <c r="AX47" s="15">
        <v>0.7</v>
      </c>
      <c r="AY47" s="15">
        <v>0.7</v>
      </c>
      <c r="AZ47" s="40">
        <f t="shared" ref="AZ47" si="104">IF($U47,AY47/$U47,0)</f>
        <v>0.7</v>
      </c>
      <c r="BA47" s="15">
        <v>0.8</v>
      </c>
      <c r="BB47" s="15">
        <v>0.8</v>
      </c>
      <c r="BC47" s="40">
        <f t="shared" ref="BC47" si="105">IF($U47,BB47/$U47,0)</f>
        <v>0.8</v>
      </c>
      <c r="BD47" s="15">
        <v>0.9</v>
      </c>
      <c r="BE47" s="69">
        <v>0.9</v>
      </c>
      <c r="BF47" s="40">
        <f t="shared" ref="BF47" si="106">IF($U47,BE47/$U47,0)</f>
        <v>0.9</v>
      </c>
      <c r="BG47" s="7">
        <v>0.95</v>
      </c>
      <c r="BH47" s="69">
        <v>0.95</v>
      </c>
      <c r="BI47" s="40">
        <f t="shared" ref="BI47" si="107">IF($U47,BH47/$U47,0)</f>
        <v>0.95</v>
      </c>
      <c r="BJ47" s="7">
        <v>1</v>
      </c>
      <c r="BK47" s="134">
        <v>1</v>
      </c>
      <c r="BL47" s="40">
        <f t="shared" ref="BL47" si="108">IF($U47,BK47/$U47,0)</f>
        <v>1</v>
      </c>
      <c r="BM47" s="127">
        <f t="shared" si="4"/>
        <v>1</v>
      </c>
      <c r="BN47" s="101">
        <f t="shared" si="5"/>
        <v>0.4</v>
      </c>
    </row>
    <row r="48" spans="1:70" ht="93.75" customHeight="1" x14ac:dyDescent="0.2">
      <c r="A48" s="10">
        <f t="shared" ref="A48:BL48" si="109">+A47</f>
        <v>1</v>
      </c>
      <c r="B48" s="10" t="str">
        <f t="shared" si="109"/>
        <v>Hacer un nuevo contrato social con igualdad de oportunidades para la inclusión social, productiva
y política</v>
      </c>
      <c r="C48" s="10">
        <f t="shared" si="109"/>
        <v>4</v>
      </c>
      <c r="D48" s="10" t="str">
        <f t="shared" si="109"/>
        <v xml:space="preserve">Reactivación y adaptación económica a través de esquemas de productividad sostenible </v>
      </c>
      <c r="E48" s="10">
        <f t="shared" si="109"/>
        <v>24</v>
      </c>
      <c r="F48" s="10" t="str">
        <f t="shared" si="109"/>
        <v>Bogotá región emprendedora e innovadora</v>
      </c>
      <c r="G48" s="10">
        <f t="shared" si="109"/>
        <v>167</v>
      </c>
      <c r="H48" s="10" t="str">
        <f t="shared" si="109"/>
        <v>Diseñar e implementar dos (2) estrategias para reconocer, crear, fortalecer, consolidar y/o posicionar Distritos Creativos, así como espacios adecuados para el desarrollo de actividades culturales y creativas.</v>
      </c>
      <c r="I48" s="10">
        <f t="shared" si="109"/>
        <v>181</v>
      </c>
      <c r="J48" s="10" t="str">
        <f t="shared" si="109"/>
        <v>Número de estrategias para reconocer, crear, fortalecer, consolidar y/o posicionar Distritos Creativos diseñadas e implementadas</v>
      </c>
      <c r="K48" s="10">
        <f t="shared" si="109"/>
        <v>1</v>
      </c>
      <c r="L48" s="52">
        <f t="shared" si="109"/>
        <v>7881</v>
      </c>
      <c r="M48" s="53">
        <f t="shared" si="109"/>
        <v>2020110010059</v>
      </c>
      <c r="N48" s="52" t="str">
        <f t="shared" si="109"/>
        <v>Generación de desarrollo social y económico sostenible a través de las actividades culturales y creativas en Bogotá.</v>
      </c>
      <c r="O48" s="52">
        <f t="shared" si="109"/>
        <v>1</v>
      </c>
      <c r="P48" s="52" t="str">
        <f t="shared" si="109"/>
        <v>Diseñar e implementar 1 estrategia para reconocer, crear, fortalecer, consolidar y/o posicionar Distritos Creativos, así como espacios adecuados para el desarrollo de actividades culturales y creativas</v>
      </c>
      <c r="Q48" s="52" t="str">
        <f t="shared" si="109"/>
        <v>CONSTANTE</v>
      </c>
      <c r="R48" s="56">
        <f t="shared" si="109"/>
        <v>1</v>
      </c>
      <c r="S48" s="56">
        <f t="shared" si="109"/>
        <v>1</v>
      </c>
      <c r="T48" s="56">
        <f t="shared" si="109"/>
        <v>1</v>
      </c>
      <c r="U48" s="56">
        <f t="shared" si="109"/>
        <v>1</v>
      </c>
      <c r="V48" s="56">
        <f t="shared" si="2"/>
        <v>1</v>
      </c>
      <c r="W48" s="56">
        <f t="shared" si="109"/>
        <v>1</v>
      </c>
      <c r="X48" s="56"/>
      <c r="Y48" s="56">
        <f t="shared" si="109"/>
        <v>1</v>
      </c>
      <c r="Z48" s="56"/>
      <c r="AA48" s="56">
        <f t="shared" si="109"/>
        <v>1</v>
      </c>
      <c r="AB48" s="56"/>
      <c r="AC48" s="10">
        <f t="shared" si="109"/>
        <v>0.05</v>
      </c>
      <c r="AD48" s="10">
        <f t="shared" si="109"/>
        <v>0.05</v>
      </c>
      <c r="AE48" s="39">
        <f t="shared" si="109"/>
        <v>0.05</v>
      </c>
      <c r="AF48" s="10">
        <f t="shared" si="109"/>
        <v>0.1</v>
      </c>
      <c r="AG48" s="10">
        <f t="shared" si="109"/>
        <v>0.1</v>
      </c>
      <c r="AH48" s="39">
        <f t="shared" si="109"/>
        <v>0.1</v>
      </c>
      <c r="AI48" s="10">
        <f t="shared" si="109"/>
        <v>0.2</v>
      </c>
      <c r="AJ48" s="10">
        <f t="shared" si="109"/>
        <v>0.2</v>
      </c>
      <c r="AK48" s="39">
        <f t="shared" si="109"/>
        <v>0.2</v>
      </c>
      <c r="AL48" s="10">
        <f t="shared" si="109"/>
        <v>0.3</v>
      </c>
      <c r="AM48" s="18">
        <f t="shared" si="109"/>
        <v>0.3</v>
      </c>
      <c r="AN48" s="39">
        <f t="shared" si="109"/>
        <v>0.3</v>
      </c>
      <c r="AO48" s="10">
        <f t="shared" si="109"/>
        <v>0.4</v>
      </c>
      <c r="AP48" s="10">
        <f t="shared" si="109"/>
        <v>0.4</v>
      </c>
      <c r="AQ48" s="39">
        <f t="shared" si="109"/>
        <v>0.4</v>
      </c>
      <c r="AR48" s="10">
        <f t="shared" si="109"/>
        <v>0.5</v>
      </c>
      <c r="AS48" s="10">
        <f t="shared" si="109"/>
        <v>0.5</v>
      </c>
      <c r="AT48" s="39">
        <f t="shared" si="109"/>
        <v>0.5</v>
      </c>
      <c r="AU48" s="10">
        <f t="shared" si="109"/>
        <v>0.6</v>
      </c>
      <c r="AV48" s="10">
        <f t="shared" si="109"/>
        <v>0.6</v>
      </c>
      <c r="AW48" s="39">
        <f t="shared" si="109"/>
        <v>0.6</v>
      </c>
      <c r="AX48" s="10">
        <f t="shared" si="109"/>
        <v>0.7</v>
      </c>
      <c r="AY48" s="10">
        <f t="shared" si="109"/>
        <v>0.7</v>
      </c>
      <c r="AZ48" s="39">
        <f t="shared" si="109"/>
        <v>0.7</v>
      </c>
      <c r="BA48" s="10">
        <f t="shared" si="109"/>
        <v>0.8</v>
      </c>
      <c r="BB48" s="10">
        <f t="shared" si="109"/>
        <v>0.8</v>
      </c>
      <c r="BC48" s="39">
        <f t="shared" si="109"/>
        <v>0.8</v>
      </c>
      <c r="BD48" s="10">
        <f t="shared" si="109"/>
        <v>0.9</v>
      </c>
      <c r="BE48" s="10">
        <f t="shared" si="109"/>
        <v>0.9</v>
      </c>
      <c r="BF48" s="39">
        <f t="shared" si="109"/>
        <v>0.9</v>
      </c>
      <c r="BG48" s="10">
        <f t="shared" si="109"/>
        <v>0.95</v>
      </c>
      <c r="BH48" s="10">
        <f t="shared" si="109"/>
        <v>0.95</v>
      </c>
      <c r="BI48" s="39">
        <f t="shared" si="109"/>
        <v>0.95</v>
      </c>
      <c r="BJ48" s="10">
        <f t="shared" si="109"/>
        <v>1</v>
      </c>
      <c r="BK48" s="10">
        <f t="shared" si="109"/>
        <v>1</v>
      </c>
      <c r="BL48" s="39">
        <f t="shared" si="109"/>
        <v>1</v>
      </c>
      <c r="BM48" s="97">
        <f t="shared" si="4"/>
        <v>1</v>
      </c>
      <c r="BN48" s="97">
        <f t="shared" si="5"/>
        <v>0.4</v>
      </c>
    </row>
    <row r="49" spans="1:66" ht="65.25" customHeight="1" x14ac:dyDescent="0.2">
      <c r="A49" s="7">
        <v>1</v>
      </c>
      <c r="B49" s="8" t="s">
        <v>44</v>
      </c>
      <c r="C49" s="7">
        <v>4</v>
      </c>
      <c r="D49" s="8" t="s">
        <v>105</v>
      </c>
      <c r="E49" s="7">
        <v>24</v>
      </c>
      <c r="F49" s="8" t="s">
        <v>106</v>
      </c>
      <c r="G49" s="7">
        <v>168</v>
      </c>
      <c r="H49" s="8" t="s">
        <v>114</v>
      </c>
      <c r="I49" s="7">
        <v>182</v>
      </c>
      <c r="J49" s="8" t="s">
        <v>115</v>
      </c>
      <c r="K49" s="12">
        <v>0</v>
      </c>
      <c r="L49" s="44">
        <v>7881</v>
      </c>
      <c r="M49" s="49">
        <v>2020110010059</v>
      </c>
      <c r="N49" s="44" t="s">
        <v>112</v>
      </c>
      <c r="O49" s="44">
        <v>2</v>
      </c>
      <c r="P49" s="50" t="s">
        <v>116</v>
      </c>
      <c r="Q49" s="44" t="s">
        <v>51</v>
      </c>
      <c r="R49" s="55">
        <v>1</v>
      </c>
      <c r="S49" s="55">
        <v>1</v>
      </c>
      <c r="T49" s="55">
        <v>1</v>
      </c>
      <c r="U49" s="55">
        <v>1</v>
      </c>
      <c r="V49" s="55">
        <f t="shared" si="2"/>
        <v>1</v>
      </c>
      <c r="W49" s="55">
        <v>1</v>
      </c>
      <c r="X49" s="55"/>
      <c r="Y49" s="55">
        <v>1</v>
      </c>
      <c r="Z49" s="55"/>
      <c r="AA49" s="55">
        <v>1</v>
      </c>
      <c r="AB49" s="55"/>
      <c r="AC49" s="7">
        <v>0.05</v>
      </c>
      <c r="AD49" s="7">
        <v>0.05</v>
      </c>
      <c r="AE49" s="40">
        <f>IF(U49,AD49/U49,0)</f>
        <v>0.05</v>
      </c>
      <c r="AF49" s="15">
        <v>0.1</v>
      </c>
      <c r="AG49" s="15">
        <v>0.1</v>
      </c>
      <c r="AH49" s="40">
        <f>IF($U49,AG49/$U49,0)</f>
        <v>0.1</v>
      </c>
      <c r="AI49" s="15">
        <v>0.2</v>
      </c>
      <c r="AJ49" s="25">
        <v>0.2</v>
      </c>
      <c r="AK49" s="40">
        <f>IF($U49,AJ49/$U49,0)</f>
        <v>0.2</v>
      </c>
      <c r="AL49" s="15">
        <v>0.3</v>
      </c>
      <c r="AM49" s="25">
        <v>0.3</v>
      </c>
      <c r="AN49" s="40">
        <f>IF($U49,AM49/$U49,0)</f>
        <v>0.3</v>
      </c>
      <c r="AO49" s="15">
        <v>0.4</v>
      </c>
      <c r="AP49" s="7">
        <v>0.4</v>
      </c>
      <c r="AQ49" s="40">
        <f>IF($U49,AP49/$U49,0)</f>
        <v>0.4</v>
      </c>
      <c r="AR49" s="15">
        <v>0.5</v>
      </c>
      <c r="AS49" s="15">
        <v>0.5</v>
      </c>
      <c r="AT49" s="40">
        <f t="shared" ref="AT49" si="110">IF($U49,AS49/$U49,0)</f>
        <v>0.5</v>
      </c>
      <c r="AU49" s="15">
        <v>0.6</v>
      </c>
      <c r="AV49" s="15">
        <v>0.6</v>
      </c>
      <c r="AW49" s="40">
        <f t="shared" ref="AW49" si="111">IF($U49,AV49/$U49,0)</f>
        <v>0.6</v>
      </c>
      <c r="AX49" s="15">
        <v>0.7</v>
      </c>
      <c r="AY49" s="15">
        <v>0.7</v>
      </c>
      <c r="AZ49" s="40">
        <f t="shared" ref="AZ49" si="112">IF($U49,AY49/$U49,0)</f>
        <v>0.7</v>
      </c>
      <c r="BA49" s="15">
        <v>0.8</v>
      </c>
      <c r="BB49" s="15">
        <v>0.8</v>
      </c>
      <c r="BC49" s="40">
        <f t="shared" ref="BC49" si="113">IF($U49,BB49/$U49,0)</f>
        <v>0.8</v>
      </c>
      <c r="BD49" s="15">
        <v>0.9</v>
      </c>
      <c r="BE49" s="69">
        <v>0.9</v>
      </c>
      <c r="BF49" s="40">
        <f t="shared" ref="BF49" si="114">IF($U49,BE49/$U49,0)</f>
        <v>0.9</v>
      </c>
      <c r="BG49" s="7">
        <v>0.95</v>
      </c>
      <c r="BH49" s="69">
        <v>0.95</v>
      </c>
      <c r="BI49" s="40">
        <f t="shared" ref="BI49" si="115">IF($U49,BH49/$U49,0)</f>
        <v>0.95</v>
      </c>
      <c r="BJ49" s="7">
        <v>1</v>
      </c>
      <c r="BK49" s="134">
        <v>1</v>
      </c>
      <c r="BL49" s="40">
        <f t="shared" ref="BL49:BL51" si="116">IF($U49,BK49/$U49,0)</f>
        <v>1</v>
      </c>
      <c r="BM49" s="96">
        <f t="shared" si="4"/>
        <v>1</v>
      </c>
      <c r="BN49" s="101">
        <f t="shared" si="5"/>
        <v>0.4</v>
      </c>
    </row>
    <row r="50" spans="1:66" ht="82.5" customHeight="1" x14ac:dyDescent="0.2">
      <c r="A50" s="10">
        <f t="shared" ref="A50:BL50" si="117">+A49</f>
        <v>1</v>
      </c>
      <c r="B50" s="10" t="str">
        <f t="shared" si="117"/>
        <v>Hacer un nuevo contrato social con igualdad de oportunidades para la inclusión social, productiva
y política</v>
      </c>
      <c r="C50" s="10">
        <f t="shared" si="117"/>
        <v>4</v>
      </c>
      <c r="D50" s="10" t="str">
        <f t="shared" si="117"/>
        <v xml:space="preserve">Reactivación y adaptación económica a través de esquemas de productividad sostenible </v>
      </c>
      <c r="E50" s="10">
        <f t="shared" si="117"/>
        <v>24</v>
      </c>
      <c r="F50" s="10" t="str">
        <f t="shared" si="117"/>
        <v>Bogotá región emprendedora e innovadora</v>
      </c>
      <c r="G50" s="10">
        <f t="shared" si="117"/>
        <v>168</v>
      </c>
      <c r="H50" s="10" t="str">
        <f t="shared" si="117"/>
        <v>Diseñar y promover tres (3) programas para el fortalecimiento de la cadena de valor de la economía cultural y creativa.</v>
      </c>
      <c r="I50" s="10">
        <f t="shared" si="117"/>
        <v>182</v>
      </c>
      <c r="J50" s="10" t="str">
        <f t="shared" si="117"/>
        <v>Número de programas para el fortalecimiento de la cadena de valor diseñadas y promovidas</v>
      </c>
      <c r="K50" s="24">
        <f t="shared" si="117"/>
        <v>0</v>
      </c>
      <c r="L50" s="52">
        <f t="shared" si="117"/>
        <v>7881</v>
      </c>
      <c r="M50" s="53">
        <f t="shared" si="117"/>
        <v>2020110010059</v>
      </c>
      <c r="N50" s="52" t="str">
        <f t="shared" si="117"/>
        <v>Generación de desarrollo social y económico sostenible a través de las actividades culturales y creativas en Bogotá.</v>
      </c>
      <c r="O50" s="52">
        <f t="shared" si="117"/>
        <v>2</v>
      </c>
      <c r="P50" s="52" t="str">
        <f t="shared" si="117"/>
        <v>Diseñar y promover 1 programa para el fortlecimiento de la cadena de valor de la economía cultural y creativa</v>
      </c>
      <c r="Q50" s="52" t="str">
        <f t="shared" si="117"/>
        <v>CONSTANTE</v>
      </c>
      <c r="R50" s="56">
        <f t="shared" si="117"/>
        <v>1</v>
      </c>
      <c r="S50" s="56">
        <f t="shared" si="117"/>
        <v>1</v>
      </c>
      <c r="T50" s="56">
        <f t="shared" si="117"/>
        <v>1</v>
      </c>
      <c r="U50" s="56">
        <f t="shared" si="117"/>
        <v>1</v>
      </c>
      <c r="V50" s="56">
        <f t="shared" si="2"/>
        <v>1</v>
      </c>
      <c r="W50" s="56">
        <f t="shared" si="117"/>
        <v>1</v>
      </c>
      <c r="X50" s="56"/>
      <c r="Y50" s="56">
        <f t="shared" si="117"/>
        <v>1</v>
      </c>
      <c r="Z50" s="56"/>
      <c r="AA50" s="56">
        <v>1</v>
      </c>
      <c r="AB50" s="56"/>
      <c r="AC50" s="10">
        <f t="shared" si="117"/>
        <v>0.05</v>
      </c>
      <c r="AD50" s="10">
        <f t="shared" si="117"/>
        <v>0.05</v>
      </c>
      <c r="AE50" s="39">
        <f t="shared" si="117"/>
        <v>0.05</v>
      </c>
      <c r="AF50" s="10">
        <f t="shared" si="117"/>
        <v>0.1</v>
      </c>
      <c r="AG50" s="10">
        <f t="shared" si="117"/>
        <v>0.1</v>
      </c>
      <c r="AH50" s="39">
        <f t="shared" si="117"/>
        <v>0.1</v>
      </c>
      <c r="AI50" s="10">
        <f t="shared" si="117"/>
        <v>0.2</v>
      </c>
      <c r="AJ50" s="18">
        <f t="shared" si="117"/>
        <v>0.2</v>
      </c>
      <c r="AK50" s="39">
        <f t="shared" si="117"/>
        <v>0.2</v>
      </c>
      <c r="AL50" s="10">
        <f t="shared" si="117"/>
        <v>0.3</v>
      </c>
      <c r="AM50" s="10">
        <f t="shared" si="117"/>
        <v>0.3</v>
      </c>
      <c r="AN50" s="39">
        <f t="shared" si="117"/>
        <v>0.3</v>
      </c>
      <c r="AO50" s="10">
        <f t="shared" si="117"/>
        <v>0.4</v>
      </c>
      <c r="AP50" s="10">
        <f t="shared" si="117"/>
        <v>0.4</v>
      </c>
      <c r="AQ50" s="39">
        <f t="shared" si="117"/>
        <v>0.4</v>
      </c>
      <c r="AR50" s="10">
        <f t="shared" si="117"/>
        <v>0.5</v>
      </c>
      <c r="AS50" s="10">
        <f t="shared" si="117"/>
        <v>0.5</v>
      </c>
      <c r="AT50" s="39">
        <f t="shared" si="117"/>
        <v>0.5</v>
      </c>
      <c r="AU50" s="10">
        <f t="shared" si="117"/>
        <v>0.6</v>
      </c>
      <c r="AV50" s="10">
        <f t="shared" si="117"/>
        <v>0.6</v>
      </c>
      <c r="AW50" s="39">
        <f t="shared" si="117"/>
        <v>0.6</v>
      </c>
      <c r="AX50" s="10">
        <f t="shared" si="117"/>
        <v>0.7</v>
      </c>
      <c r="AY50" s="10">
        <f t="shared" si="117"/>
        <v>0.7</v>
      </c>
      <c r="AZ50" s="39">
        <f t="shared" si="117"/>
        <v>0.7</v>
      </c>
      <c r="BA50" s="10">
        <f t="shared" si="117"/>
        <v>0.8</v>
      </c>
      <c r="BB50" s="10">
        <f t="shared" si="117"/>
        <v>0.8</v>
      </c>
      <c r="BC50" s="39">
        <f t="shared" si="117"/>
        <v>0.8</v>
      </c>
      <c r="BD50" s="10">
        <f t="shared" si="117"/>
        <v>0.9</v>
      </c>
      <c r="BE50" s="10">
        <f t="shared" si="117"/>
        <v>0.9</v>
      </c>
      <c r="BF50" s="39">
        <f t="shared" si="117"/>
        <v>0.9</v>
      </c>
      <c r="BG50" s="10">
        <f t="shared" si="117"/>
        <v>0.95</v>
      </c>
      <c r="BH50" s="10">
        <f t="shared" si="117"/>
        <v>0.95</v>
      </c>
      <c r="BI50" s="39">
        <f t="shared" si="117"/>
        <v>0.95</v>
      </c>
      <c r="BJ50" s="10">
        <f t="shared" si="117"/>
        <v>1</v>
      </c>
      <c r="BK50" s="10">
        <f t="shared" si="117"/>
        <v>1</v>
      </c>
      <c r="BL50" s="39">
        <f t="shared" si="117"/>
        <v>1</v>
      </c>
      <c r="BM50" s="97">
        <f t="shared" si="4"/>
        <v>1</v>
      </c>
      <c r="BN50" s="97">
        <f t="shared" si="5"/>
        <v>0.4</v>
      </c>
    </row>
    <row r="51" spans="1:66" ht="68.25" customHeight="1" x14ac:dyDescent="0.2">
      <c r="A51" s="7">
        <v>1</v>
      </c>
      <c r="B51" s="8" t="s">
        <v>44</v>
      </c>
      <c r="C51" s="7">
        <v>4</v>
      </c>
      <c r="D51" s="8" t="s">
        <v>105</v>
      </c>
      <c r="E51" s="7">
        <v>24</v>
      </c>
      <c r="F51" s="8" t="s">
        <v>106</v>
      </c>
      <c r="G51" s="7">
        <v>174</v>
      </c>
      <c r="H51" s="8" t="s">
        <v>117</v>
      </c>
      <c r="I51" s="7">
        <v>188</v>
      </c>
      <c r="J51" s="8" t="s">
        <v>118</v>
      </c>
      <c r="K51" s="12">
        <v>0</v>
      </c>
      <c r="L51" s="44">
        <v>7887</v>
      </c>
      <c r="M51" s="49">
        <v>2020110010216</v>
      </c>
      <c r="N51" s="44" t="s">
        <v>109</v>
      </c>
      <c r="O51" s="44">
        <v>1</v>
      </c>
      <c r="P51" s="50" t="s">
        <v>119</v>
      </c>
      <c r="Q51" s="44" t="s">
        <v>60</v>
      </c>
      <c r="R51" s="55">
        <v>1</v>
      </c>
      <c r="S51" s="64">
        <v>0.13</v>
      </c>
      <c r="T51" s="64">
        <v>0.13</v>
      </c>
      <c r="U51" s="64">
        <v>0.38</v>
      </c>
      <c r="V51" s="64">
        <f t="shared" si="2"/>
        <v>0.38</v>
      </c>
      <c r="W51" s="64">
        <v>0.63</v>
      </c>
      <c r="X51" s="64"/>
      <c r="Y51" s="64">
        <v>0.88</v>
      </c>
      <c r="Z51" s="64"/>
      <c r="AA51" s="64">
        <v>1</v>
      </c>
      <c r="AB51" s="64"/>
      <c r="AC51" s="64">
        <v>0.13</v>
      </c>
      <c r="AD51" s="64">
        <v>0.13</v>
      </c>
      <c r="AE51" s="88">
        <f>IF(U51,AD51/U51,0)</f>
        <v>0.34210526315789475</v>
      </c>
      <c r="AF51" s="64">
        <v>0.14000000000000001</v>
      </c>
      <c r="AG51" s="64">
        <v>0.14000000000000001</v>
      </c>
      <c r="AH51" s="40">
        <f>IF($U51,AG51/$U51,0)</f>
        <v>0.36842105263157898</v>
      </c>
      <c r="AI51" s="64">
        <v>0.15</v>
      </c>
      <c r="AJ51" s="64">
        <v>0.15</v>
      </c>
      <c r="AK51" s="40">
        <f>IF($U51,AJ51/$U51,0)</f>
        <v>0.39473684210526316</v>
      </c>
      <c r="AL51" s="15">
        <v>0.19</v>
      </c>
      <c r="AM51" s="25">
        <v>0.19</v>
      </c>
      <c r="AN51" s="40">
        <f>IF($U51,AM51/$U51,0)</f>
        <v>0.5</v>
      </c>
      <c r="AO51" s="15">
        <v>0.2</v>
      </c>
      <c r="AP51" s="15">
        <v>0.2</v>
      </c>
      <c r="AQ51" s="40">
        <f>IF($U51,AP51/$U51,0)</f>
        <v>0.52631578947368418</v>
      </c>
      <c r="AR51" s="7">
        <v>0.21</v>
      </c>
      <c r="AS51" s="7">
        <v>0.21</v>
      </c>
      <c r="AT51" s="40">
        <f t="shared" ref="AT51:AT56" si="118">IF($U51,AS51/$U51,0)</f>
        <v>0.55263157894736836</v>
      </c>
      <c r="AU51" s="25">
        <v>0.26</v>
      </c>
      <c r="AV51" s="25">
        <v>0.26</v>
      </c>
      <c r="AW51" s="40">
        <f t="shared" ref="AW51" si="119">IF($U51,AV51/$U51,0)</f>
        <v>0.68421052631578949</v>
      </c>
      <c r="AX51" s="15">
        <v>0.27</v>
      </c>
      <c r="AY51" s="7">
        <v>0.27</v>
      </c>
      <c r="AZ51" s="40">
        <f t="shared" ref="AZ51" si="120">IF($U51,AY51/$U51,0)</f>
        <v>0.71052631578947367</v>
      </c>
      <c r="BA51" s="7">
        <v>0.28000000000000003</v>
      </c>
      <c r="BB51" s="7">
        <v>0.28000000000000003</v>
      </c>
      <c r="BC51" s="40">
        <f t="shared" ref="BC51" si="121">IF($U51,BB51/$U51,0)</f>
        <v>0.73684210526315796</v>
      </c>
      <c r="BD51" s="15">
        <v>0.32</v>
      </c>
      <c r="BE51" s="7">
        <v>0.32</v>
      </c>
      <c r="BF51" s="40">
        <f t="shared" ref="BF51" si="122">IF($U51,BE51/$U51,0)</f>
        <v>0.84210526315789469</v>
      </c>
      <c r="BG51" s="7">
        <v>0.33</v>
      </c>
      <c r="BH51" s="7">
        <v>0.33</v>
      </c>
      <c r="BI51" s="40">
        <f t="shared" ref="BI51" si="123">IF($U51,BH51/$U51,0)</f>
        <v>0.86842105263157898</v>
      </c>
      <c r="BJ51" s="7">
        <v>0.38</v>
      </c>
      <c r="BK51" s="69">
        <v>0.38</v>
      </c>
      <c r="BL51" s="40">
        <f t="shared" si="116"/>
        <v>1</v>
      </c>
      <c r="BM51" s="127">
        <f t="shared" si="4"/>
        <v>1</v>
      </c>
      <c r="BN51" s="101">
        <f t="shared" si="5"/>
        <v>0.16887417218543047</v>
      </c>
    </row>
    <row r="52" spans="1:66" ht="84.75" customHeight="1" x14ac:dyDescent="0.2">
      <c r="A52" s="10">
        <f t="shared" ref="A52:BL52" si="124">+A51</f>
        <v>1</v>
      </c>
      <c r="B52" s="10" t="str">
        <f t="shared" si="124"/>
        <v>Hacer un nuevo contrato social con igualdad de oportunidades para la inclusión social, productiva
y política</v>
      </c>
      <c r="C52" s="10">
        <f t="shared" si="124"/>
        <v>4</v>
      </c>
      <c r="D52" s="10" t="str">
        <f t="shared" si="124"/>
        <v xml:space="preserve">Reactivación y adaptación económica a través de esquemas de productividad sostenible </v>
      </c>
      <c r="E52" s="10">
        <f t="shared" si="124"/>
        <v>24</v>
      </c>
      <c r="F52" s="10" t="str">
        <f t="shared" si="124"/>
        <v>Bogotá región emprendedora e innovadora</v>
      </c>
      <c r="G52" s="10">
        <f t="shared" si="124"/>
        <v>174</v>
      </c>
      <c r="H52" s="10" t="str">
        <f t="shared" si="124"/>
        <v>Implementar una (1) estrategia que permita atender a los artistas del espacio público, que propicie el goce efectivo de los derechos culturales de la ciudadanía</v>
      </c>
      <c r="I52" s="10">
        <f t="shared" si="124"/>
        <v>188</v>
      </c>
      <c r="J52" s="10" t="str">
        <f t="shared" si="124"/>
        <v>Número de estrategias para la atención de artistas del espacio público implementadas</v>
      </c>
      <c r="K52" s="24">
        <f t="shared" si="124"/>
        <v>0</v>
      </c>
      <c r="L52" s="52">
        <f t="shared" si="124"/>
        <v>7887</v>
      </c>
      <c r="M52" s="53">
        <f t="shared" si="124"/>
        <v>2020110010216</v>
      </c>
      <c r="N52" s="52" t="str">
        <f t="shared" si="124"/>
        <v>Implementación de una estrategia de arte en espacio público en Bogotá</v>
      </c>
      <c r="O52" s="52">
        <f t="shared" si="124"/>
        <v>1</v>
      </c>
      <c r="P52" s="52" t="str">
        <f t="shared" si="124"/>
        <v>Implementar 1 estrategia que permita atender a los artistas del espacio público, que propicie el goce efectivo de los derechos culturales de la ciudadanía.</v>
      </c>
      <c r="Q52" s="52" t="str">
        <f t="shared" si="124"/>
        <v>CRECIENTE</v>
      </c>
      <c r="R52" s="56">
        <f t="shared" si="124"/>
        <v>1</v>
      </c>
      <c r="S52" s="65">
        <f t="shared" si="124"/>
        <v>0.13</v>
      </c>
      <c r="T52" s="65">
        <f t="shared" si="124"/>
        <v>0.13</v>
      </c>
      <c r="U52" s="65">
        <f t="shared" si="124"/>
        <v>0.38</v>
      </c>
      <c r="V52" s="65">
        <f t="shared" si="2"/>
        <v>0.38</v>
      </c>
      <c r="W52" s="65">
        <f t="shared" si="124"/>
        <v>0.63</v>
      </c>
      <c r="X52" s="65"/>
      <c r="Y52" s="65">
        <f t="shared" si="124"/>
        <v>0.88</v>
      </c>
      <c r="Z52" s="65"/>
      <c r="AA52" s="65">
        <f t="shared" si="124"/>
        <v>1</v>
      </c>
      <c r="AB52" s="65"/>
      <c r="AC52" s="10">
        <f t="shared" si="124"/>
        <v>0.13</v>
      </c>
      <c r="AD52" s="10">
        <f t="shared" si="124"/>
        <v>0.13</v>
      </c>
      <c r="AE52" s="39">
        <f t="shared" si="124"/>
        <v>0.34210526315789475</v>
      </c>
      <c r="AF52" s="10">
        <f t="shared" si="124"/>
        <v>0.14000000000000001</v>
      </c>
      <c r="AG52" s="10">
        <f t="shared" si="124"/>
        <v>0.14000000000000001</v>
      </c>
      <c r="AH52" s="39">
        <f t="shared" si="124"/>
        <v>0.36842105263157898</v>
      </c>
      <c r="AI52" s="10">
        <f t="shared" si="124"/>
        <v>0.15</v>
      </c>
      <c r="AJ52" s="10">
        <f t="shared" si="124"/>
        <v>0.15</v>
      </c>
      <c r="AK52" s="39">
        <f t="shared" si="124"/>
        <v>0.39473684210526316</v>
      </c>
      <c r="AL52" s="10">
        <f t="shared" si="124"/>
        <v>0.19</v>
      </c>
      <c r="AM52" s="10">
        <f t="shared" si="124"/>
        <v>0.19</v>
      </c>
      <c r="AN52" s="39">
        <f t="shared" si="124"/>
        <v>0.5</v>
      </c>
      <c r="AO52" s="10">
        <f t="shared" si="124"/>
        <v>0.2</v>
      </c>
      <c r="AP52" s="10">
        <f t="shared" si="124"/>
        <v>0.2</v>
      </c>
      <c r="AQ52" s="39">
        <f t="shared" si="124"/>
        <v>0.52631578947368418</v>
      </c>
      <c r="AR52" s="10">
        <f t="shared" si="124"/>
        <v>0.21</v>
      </c>
      <c r="AS52" s="10">
        <f t="shared" si="124"/>
        <v>0.21</v>
      </c>
      <c r="AT52" s="39">
        <f t="shared" si="124"/>
        <v>0.55263157894736836</v>
      </c>
      <c r="AU52" s="10">
        <f t="shared" si="124"/>
        <v>0.26</v>
      </c>
      <c r="AV52" s="10">
        <f t="shared" si="124"/>
        <v>0.26</v>
      </c>
      <c r="AW52" s="39">
        <f t="shared" si="124"/>
        <v>0.68421052631578949</v>
      </c>
      <c r="AX52" s="10">
        <f t="shared" si="124"/>
        <v>0.27</v>
      </c>
      <c r="AY52" s="10">
        <f t="shared" si="124"/>
        <v>0.27</v>
      </c>
      <c r="AZ52" s="39">
        <f t="shared" si="124"/>
        <v>0.71052631578947367</v>
      </c>
      <c r="BA52" s="10">
        <f t="shared" si="124"/>
        <v>0.28000000000000003</v>
      </c>
      <c r="BB52" s="10">
        <f t="shared" si="124"/>
        <v>0.28000000000000003</v>
      </c>
      <c r="BC52" s="39">
        <f t="shared" si="124"/>
        <v>0.73684210526315796</v>
      </c>
      <c r="BD52" s="10">
        <f t="shared" si="124"/>
        <v>0.32</v>
      </c>
      <c r="BE52" s="10">
        <f t="shared" si="124"/>
        <v>0.32</v>
      </c>
      <c r="BF52" s="39">
        <f t="shared" si="124"/>
        <v>0.84210526315789469</v>
      </c>
      <c r="BG52" s="10">
        <f t="shared" si="124"/>
        <v>0.33</v>
      </c>
      <c r="BH52" s="10">
        <f t="shared" si="124"/>
        <v>0.33</v>
      </c>
      <c r="BI52" s="39">
        <f t="shared" si="124"/>
        <v>0.86842105263157898</v>
      </c>
      <c r="BJ52" s="10">
        <f t="shared" si="124"/>
        <v>0.38</v>
      </c>
      <c r="BK52" s="10">
        <f t="shared" si="124"/>
        <v>0.38</v>
      </c>
      <c r="BL52" s="39">
        <f t="shared" si="124"/>
        <v>1</v>
      </c>
      <c r="BM52" s="97">
        <f t="shared" si="4"/>
        <v>1</v>
      </c>
      <c r="BN52" s="97">
        <f t="shared" si="5"/>
        <v>0.16887417218543047</v>
      </c>
    </row>
    <row r="53" spans="1:66" ht="66" customHeight="1" x14ac:dyDescent="0.2">
      <c r="A53" s="7">
        <v>1</v>
      </c>
      <c r="B53" s="8" t="s">
        <v>44</v>
      </c>
      <c r="C53" s="7">
        <v>4</v>
      </c>
      <c r="D53" s="8" t="s">
        <v>105</v>
      </c>
      <c r="E53" s="7">
        <v>24</v>
      </c>
      <c r="F53" s="8" t="s">
        <v>106</v>
      </c>
      <c r="G53" s="7">
        <v>175</v>
      </c>
      <c r="H53" s="8" t="s">
        <v>120</v>
      </c>
      <c r="I53" s="7">
        <v>189</v>
      </c>
      <c r="J53" s="8" t="s">
        <v>121</v>
      </c>
      <c r="K53" s="7">
        <v>1</v>
      </c>
      <c r="L53" s="44">
        <v>7881</v>
      </c>
      <c r="M53" s="49">
        <v>2020110010059</v>
      </c>
      <c r="N53" s="44" t="s">
        <v>112</v>
      </c>
      <c r="O53" s="44">
        <v>3</v>
      </c>
      <c r="P53" s="50" t="s">
        <v>122</v>
      </c>
      <c r="Q53" s="44" t="s">
        <v>51</v>
      </c>
      <c r="R53" s="55">
        <v>1</v>
      </c>
      <c r="S53" s="55">
        <v>1</v>
      </c>
      <c r="T53" s="55">
        <v>1</v>
      </c>
      <c r="U53" s="55">
        <v>1</v>
      </c>
      <c r="V53" s="55">
        <f t="shared" si="2"/>
        <v>1</v>
      </c>
      <c r="W53" s="55">
        <v>1</v>
      </c>
      <c r="X53" s="55"/>
      <c r="Y53" s="55">
        <v>1</v>
      </c>
      <c r="Z53" s="55"/>
      <c r="AA53" s="55">
        <v>1</v>
      </c>
      <c r="AB53" s="55"/>
      <c r="AC53" s="7">
        <v>0.05</v>
      </c>
      <c r="AD53" s="7">
        <v>0.05</v>
      </c>
      <c r="AE53" s="40">
        <f>IF(U53,AD53/U53,0)</f>
        <v>0.05</v>
      </c>
      <c r="AF53" s="15">
        <v>0.1</v>
      </c>
      <c r="AG53" s="15">
        <v>0.1</v>
      </c>
      <c r="AH53" s="40">
        <f>IF($U53,AG53/$U53,0)</f>
        <v>0.1</v>
      </c>
      <c r="AI53" s="15">
        <v>0.2</v>
      </c>
      <c r="AJ53" s="25">
        <v>0.2</v>
      </c>
      <c r="AK53" s="40">
        <f>IF($U53,AJ53/$U53,0)</f>
        <v>0.2</v>
      </c>
      <c r="AL53" s="15">
        <v>0.3</v>
      </c>
      <c r="AM53" s="25">
        <v>0.3</v>
      </c>
      <c r="AN53" s="40">
        <f>IF($U53,AM53/$U53,0)</f>
        <v>0.3</v>
      </c>
      <c r="AO53" s="15">
        <v>0.4</v>
      </c>
      <c r="AP53" s="15">
        <v>0.4</v>
      </c>
      <c r="AQ53" s="40">
        <f>IF($U53,AP53/$U53,0)</f>
        <v>0.4</v>
      </c>
      <c r="AR53" s="15">
        <v>0.5</v>
      </c>
      <c r="AS53" s="15">
        <v>0.5</v>
      </c>
      <c r="AT53" s="40">
        <f t="shared" si="118"/>
        <v>0.5</v>
      </c>
      <c r="AU53" s="15">
        <v>0.6</v>
      </c>
      <c r="AV53" s="15">
        <v>0.6</v>
      </c>
      <c r="AW53" s="40">
        <f t="shared" ref="AW53" si="125">IF($U53,AV53/$U53,0)</f>
        <v>0.6</v>
      </c>
      <c r="AX53" s="15">
        <v>0.7</v>
      </c>
      <c r="AY53" s="15">
        <v>0.7</v>
      </c>
      <c r="AZ53" s="40">
        <f t="shared" ref="AZ53" si="126">IF($U53,AY53/$U53,0)</f>
        <v>0.7</v>
      </c>
      <c r="BA53" s="15">
        <v>0.8</v>
      </c>
      <c r="BB53" s="15">
        <v>0.8</v>
      </c>
      <c r="BC53" s="40">
        <f t="shared" ref="BC53" si="127">IF($U53,BB53/$U53,0)</f>
        <v>0.8</v>
      </c>
      <c r="BD53" s="15">
        <v>0.9</v>
      </c>
      <c r="BE53" s="69">
        <v>0.9</v>
      </c>
      <c r="BF53" s="40">
        <f t="shared" ref="BF53" si="128">IF($U53,BE53/$U53,0)</f>
        <v>0.9</v>
      </c>
      <c r="BG53" s="7">
        <v>0.95</v>
      </c>
      <c r="BH53" s="69">
        <v>0.95</v>
      </c>
      <c r="BI53" s="40">
        <f t="shared" ref="BI53" si="129">IF($U53,BH53/$U53,0)</f>
        <v>0.95</v>
      </c>
      <c r="BJ53" s="7">
        <v>1</v>
      </c>
      <c r="BK53" s="7">
        <v>1</v>
      </c>
      <c r="BL53" s="40">
        <f t="shared" ref="BL53" si="130">IF($U53,BK53/$U53,0)</f>
        <v>1</v>
      </c>
      <c r="BM53" s="127">
        <f t="shared" si="4"/>
        <v>1</v>
      </c>
      <c r="BN53" s="101">
        <f t="shared" si="5"/>
        <v>0.4</v>
      </c>
    </row>
    <row r="54" spans="1:66" ht="87" customHeight="1" x14ac:dyDescent="0.2">
      <c r="A54" s="10">
        <f t="shared" ref="A54:BL54" si="131">+A53</f>
        <v>1</v>
      </c>
      <c r="B54" s="10" t="str">
        <f t="shared" si="131"/>
        <v>Hacer un nuevo contrato social con igualdad de oportunidades para la inclusión social, productiva
y política</v>
      </c>
      <c r="C54" s="10">
        <f t="shared" si="131"/>
        <v>4</v>
      </c>
      <c r="D54" s="10" t="str">
        <f t="shared" si="131"/>
        <v xml:space="preserve">Reactivación y adaptación económica a través de esquemas de productividad sostenible </v>
      </c>
      <c r="E54" s="10">
        <f t="shared" si="131"/>
        <v>24</v>
      </c>
      <c r="F54" s="10" t="str">
        <f t="shared" si="131"/>
        <v>Bogotá región emprendedora e innovadora</v>
      </c>
      <c r="G54" s="10">
        <f t="shared" si="131"/>
        <v>175</v>
      </c>
      <c r="H54" s="10" t="str">
        <f t="shared" si="131"/>
        <v>Implementar y fortalecer una (1) estrategia de economía cultural y creativa para orientar la toma de decisiones que permita mitigar y reactivar el sector cultura</v>
      </c>
      <c r="I54" s="10">
        <f t="shared" si="131"/>
        <v>189</v>
      </c>
      <c r="J54" s="10" t="str">
        <f t="shared" si="131"/>
        <v>Número de estrategias de economía cultural y creativa implemantadas y promovidas</v>
      </c>
      <c r="K54" s="10">
        <f t="shared" si="131"/>
        <v>1</v>
      </c>
      <c r="L54" s="52">
        <f t="shared" si="131"/>
        <v>7881</v>
      </c>
      <c r="M54" s="53">
        <f t="shared" si="131"/>
        <v>2020110010059</v>
      </c>
      <c r="N54" s="52" t="str">
        <f t="shared" si="131"/>
        <v>Generación de desarrollo social y económico sostenible a través de las actividades culturales y creativas en Bogotá.</v>
      </c>
      <c r="O54" s="52">
        <f t="shared" si="131"/>
        <v>3</v>
      </c>
      <c r="P54" s="52" t="str">
        <f t="shared" si="131"/>
        <v>Implementar y fortalecer 1 estrategia de economía cultural y creativa para orientar la toma de decisiones que permita mitigar y reactivar el sector cultura</v>
      </c>
      <c r="Q54" s="52" t="str">
        <f t="shared" si="131"/>
        <v>CONSTANTE</v>
      </c>
      <c r="R54" s="56">
        <f t="shared" si="131"/>
        <v>1</v>
      </c>
      <c r="S54" s="56">
        <f t="shared" si="131"/>
        <v>1</v>
      </c>
      <c r="T54" s="56">
        <f t="shared" si="131"/>
        <v>1</v>
      </c>
      <c r="U54" s="56">
        <f t="shared" si="131"/>
        <v>1</v>
      </c>
      <c r="V54" s="56">
        <f t="shared" si="2"/>
        <v>1</v>
      </c>
      <c r="W54" s="56">
        <f t="shared" si="131"/>
        <v>1</v>
      </c>
      <c r="X54" s="56"/>
      <c r="Y54" s="56">
        <f t="shared" si="131"/>
        <v>1</v>
      </c>
      <c r="Z54" s="56"/>
      <c r="AA54" s="56">
        <f t="shared" si="131"/>
        <v>1</v>
      </c>
      <c r="AB54" s="56"/>
      <c r="AC54" s="10">
        <f t="shared" si="131"/>
        <v>0.05</v>
      </c>
      <c r="AD54" s="10">
        <f t="shared" si="131"/>
        <v>0.05</v>
      </c>
      <c r="AE54" s="39">
        <f t="shared" si="131"/>
        <v>0.05</v>
      </c>
      <c r="AF54" s="10">
        <f t="shared" si="131"/>
        <v>0.1</v>
      </c>
      <c r="AG54" s="10">
        <f t="shared" si="131"/>
        <v>0.1</v>
      </c>
      <c r="AH54" s="39">
        <f t="shared" si="131"/>
        <v>0.1</v>
      </c>
      <c r="AI54" s="10">
        <f t="shared" si="131"/>
        <v>0.2</v>
      </c>
      <c r="AJ54" s="10">
        <f t="shared" si="131"/>
        <v>0.2</v>
      </c>
      <c r="AK54" s="39">
        <f t="shared" si="131"/>
        <v>0.2</v>
      </c>
      <c r="AL54" s="10">
        <f t="shared" si="131"/>
        <v>0.3</v>
      </c>
      <c r="AM54" s="10">
        <f t="shared" si="131"/>
        <v>0.3</v>
      </c>
      <c r="AN54" s="39">
        <f t="shared" si="131"/>
        <v>0.3</v>
      </c>
      <c r="AO54" s="10">
        <f t="shared" si="131"/>
        <v>0.4</v>
      </c>
      <c r="AP54" s="10">
        <f t="shared" si="131"/>
        <v>0.4</v>
      </c>
      <c r="AQ54" s="39">
        <f t="shared" si="131"/>
        <v>0.4</v>
      </c>
      <c r="AR54" s="10">
        <f t="shared" si="131"/>
        <v>0.5</v>
      </c>
      <c r="AS54" s="10">
        <f t="shared" si="131"/>
        <v>0.5</v>
      </c>
      <c r="AT54" s="39">
        <f t="shared" si="131"/>
        <v>0.5</v>
      </c>
      <c r="AU54" s="10">
        <f t="shared" si="131"/>
        <v>0.6</v>
      </c>
      <c r="AV54" s="10">
        <f t="shared" si="131"/>
        <v>0.6</v>
      </c>
      <c r="AW54" s="39">
        <f t="shared" si="131"/>
        <v>0.6</v>
      </c>
      <c r="AX54" s="10">
        <f t="shared" si="131"/>
        <v>0.7</v>
      </c>
      <c r="AY54" s="10">
        <f t="shared" si="131"/>
        <v>0.7</v>
      </c>
      <c r="AZ54" s="39">
        <f t="shared" si="131"/>
        <v>0.7</v>
      </c>
      <c r="BA54" s="10">
        <f t="shared" si="131"/>
        <v>0.8</v>
      </c>
      <c r="BB54" s="10">
        <f t="shared" si="131"/>
        <v>0.8</v>
      </c>
      <c r="BC54" s="39">
        <f t="shared" si="131"/>
        <v>0.8</v>
      </c>
      <c r="BD54" s="18">
        <f t="shared" si="131"/>
        <v>0.9</v>
      </c>
      <c r="BE54" s="10">
        <f t="shared" si="131"/>
        <v>0.9</v>
      </c>
      <c r="BF54" s="39">
        <f t="shared" si="131"/>
        <v>0.9</v>
      </c>
      <c r="BG54" s="10">
        <f t="shared" si="131"/>
        <v>0.95</v>
      </c>
      <c r="BH54" s="10">
        <f t="shared" si="131"/>
        <v>0.95</v>
      </c>
      <c r="BI54" s="39">
        <f t="shared" si="131"/>
        <v>0.95</v>
      </c>
      <c r="BJ54" s="10">
        <f t="shared" si="131"/>
        <v>1</v>
      </c>
      <c r="BK54" s="10">
        <f t="shared" si="131"/>
        <v>1</v>
      </c>
      <c r="BL54" s="39">
        <f t="shared" si="131"/>
        <v>1</v>
      </c>
      <c r="BM54" s="97">
        <f t="shared" si="4"/>
        <v>1</v>
      </c>
      <c r="BN54" s="97">
        <f t="shared" si="5"/>
        <v>0.4</v>
      </c>
    </row>
    <row r="55" spans="1:66" ht="64.5" customHeight="1" x14ac:dyDescent="0.2">
      <c r="A55" s="7">
        <v>3</v>
      </c>
      <c r="B55" s="8" t="s">
        <v>123</v>
      </c>
      <c r="C55" s="7">
        <v>10</v>
      </c>
      <c r="D55" s="8" t="s">
        <v>124</v>
      </c>
      <c r="E55" s="7">
        <v>45</v>
      </c>
      <c r="F55" s="8" t="s">
        <v>125</v>
      </c>
      <c r="G55" s="7">
        <v>333</v>
      </c>
      <c r="H55" s="8" t="s">
        <v>126</v>
      </c>
      <c r="I55" s="7">
        <v>360</v>
      </c>
      <c r="J55" s="8" t="s">
        <v>127</v>
      </c>
      <c r="K55" s="7">
        <v>0</v>
      </c>
      <c r="L55" s="44">
        <v>7610</v>
      </c>
      <c r="M55" s="49">
        <v>2020110010200</v>
      </c>
      <c r="N55" s="44" t="s">
        <v>128</v>
      </c>
      <c r="O55" s="44">
        <v>1</v>
      </c>
      <c r="P55" s="50" t="s">
        <v>129</v>
      </c>
      <c r="Q55" s="44" t="s">
        <v>51</v>
      </c>
      <c r="R55" s="49">
        <v>10</v>
      </c>
      <c r="S55" s="49">
        <v>5</v>
      </c>
      <c r="T55" s="49">
        <v>5</v>
      </c>
      <c r="U55" s="49">
        <v>10</v>
      </c>
      <c r="V55" s="49">
        <f t="shared" si="2"/>
        <v>10</v>
      </c>
      <c r="W55" s="49">
        <v>10</v>
      </c>
      <c r="X55" s="49"/>
      <c r="Y55" s="49">
        <v>10</v>
      </c>
      <c r="Z55" s="49"/>
      <c r="AA55" s="49">
        <v>10</v>
      </c>
      <c r="AB55" s="49"/>
      <c r="AC55" s="7">
        <v>0</v>
      </c>
      <c r="AD55" s="7">
        <v>0</v>
      </c>
      <c r="AE55" s="40">
        <f>IF(U55,AD55/U55,0)</f>
        <v>0</v>
      </c>
      <c r="AF55" s="7">
        <v>0.35</v>
      </c>
      <c r="AG55" s="7">
        <v>0.35</v>
      </c>
      <c r="AH55" s="40">
        <f>IF($U55,AG55/$U55,0)</f>
        <v>3.4999999999999996E-2</v>
      </c>
      <c r="AI55" s="69">
        <v>0.85</v>
      </c>
      <c r="AJ55" s="69">
        <v>0.85</v>
      </c>
      <c r="AK55" s="40">
        <f t="shared" ref="AK55:AK56" si="132">IF($U55,AJ55/$U55,0)</f>
        <v>8.4999999999999992E-2</v>
      </c>
      <c r="AL55" s="69">
        <v>1.35</v>
      </c>
      <c r="AM55" s="25">
        <v>1.35</v>
      </c>
      <c r="AN55" s="40">
        <f t="shared" ref="AN55:AN56" si="133">IF($U55,AM55/$U55,0)</f>
        <v>0.13500000000000001</v>
      </c>
      <c r="AO55" s="69">
        <v>2.85</v>
      </c>
      <c r="AP55" s="7">
        <v>2.85</v>
      </c>
      <c r="AQ55" s="40">
        <f t="shared" ref="AQ55:AQ56" si="134">IF($U55,AP55/$U55,0)</f>
        <v>0.28500000000000003</v>
      </c>
      <c r="AR55" s="7">
        <v>4.3499999999999996</v>
      </c>
      <c r="AS55" s="7">
        <v>4.3499999999999996</v>
      </c>
      <c r="AT55" s="40">
        <f t="shared" si="118"/>
        <v>0.43499999999999994</v>
      </c>
      <c r="AU55" s="7">
        <v>5.85</v>
      </c>
      <c r="AV55" s="15">
        <v>5.85</v>
      </c>
      <c r="AW55" s="40">
        <f t="shared" ref="AW55:AW56" si="135">IF($U55,AV55/$U55,0)</f>
        <v>0.58499999999999996</v>
      </c>
      <c r="AX55" s="15">
        <v>6.85</v>
      </c>
      <c r="AY55" s="15">
        <v>6.85</v>
      </c>
      <c r="AZ55" s="40">
        <f t="shared" ref="AZ55:AZ56" si="136">IF($U55,AY55/$U55,0)</f>
        <v>0.68499999999999994</v>
      </c>
      <c r="BA55" s="15">
        <v>7.85</v>
      </c>
      <c r="BB55" s="15">
        <v>7.85</v>
      </c>
      <c r="BC55" s="40">
        <f t="shared" ref="BC55:BC56" si="137">IF($U55,BB55/$U55,0)</f>
        <v>0.78499999999999992</v>
      </c>
      <c r="BD55" s="15">
        <v>8.85</v>
      </c>
      <c r="BE55" s="15">
        <v>8.85</v>
      </c>
      <c r="BF55" s="40">
        <f t="shared" ref="BF55:BF56" si="138">IF($U55,BE55/$U55,0)</f>
        <v>0.88500000000000001</v>
      </c>
      <c r="BG55" s="15">
        <v>9.85</v>
      </c>
      <c r="BH55" s="15">
        <v>9.85</v>
      </c>
      <c r="BI55" s="40">
        <f t="shared" ref="BI55:BI56" si="139">IF($U55,BH55/$U55,0)</f>
        <v>0.98499999999999999</v>
      </c>
      <c r="BJ55" s="15">
        <v>10</v>
      </c>
      <c r="BK55" s="15">
        <v>10</v>
      </c>
      <c r="BL55" s="40">
        <f t="shared" ref="BL55:BL72" si="140">IF($U55,BK55/$U55,0)</f>
        <v>1</v>
      </c>
      <c r="BM55" s="127">
        <f t="shared" si="4"/>
        <v>1</v>
      </c>
      <c r="BN55" s="101">
        <f t="shared" si="5"/>
        <v>0.33333333333333331</v>
      </c>
    </row>
    <row r="56" spans="1:66" ht="66.75" customHeight="1" x14ac:dyDescent="0.2">
      <c r="A56" s="19">
        <v>3</v>
      </c>
      <c r="B56" s="20" t="s">
        <v>123</v>
      </c>
      <c r="C56" s="19">
        <v>10</v>
      </c>
      <c r="D56" s="20" t="s">
        <v>124</v>
      </c>
      <c r="E56" s="19">
        <v>45</v>
      </c>
      <c r="F56" s="20" t="s">
        <v>125</v>
      </c>
      <c r="G56" s="19">
        <v>333</v>
      </c>
      <c r="H56" s="20" t="s">
        <v>126</v>
      </c>
      <c r="I56" s="19">
        <v>360</v>
      </c>
      <c r="J56" s="20" t="s">
        <v>127</v>
      </c>
      <c r="K56" s="19">
        <v>0</v>
      </c>
      <c r="L56" s="38">
        <v>7610</v>
      </c>
      <c r="M56" s="58">
        <v>2020110010200</v>
      </c>
      <c r="N56" s="38" t="s">
        <v>128</v>
      </c>
      <c r="O56" s="38">
        <v>2</v>
      </c>
      <c r="P56" s="59" t="s">
        <v>130</v>
      </c>
      <c r="Q56" s="38" t="s">
        <v>63</v>
      </c>
      <c r="R56" s="60">
        <v>200</v>
      </c>
      <c r="S56" s="60">
        <v>20</v>
      </c>
      <c r="T56" s="60">
        <v>27</v>
      </c>
      <c r="U56" s="60">
        <v>62</v>
      </c>
      <c r="V56" s="60">
        <v>62</v>
      </c>
      <c r="W56" s="60">
        <v>60</v>
      </c>
      <c r="X56" s="60"/>
      <c r="Y56" s="60">
        <v>48</v>
      </c>
      <c r="Z56" s="60"/>
      <c r="AA56" s="60">
        <v>10</v>
      </c>
      <c r="AB56" s="60"/>
      <c r="AC56" s="19">
        <v>0</v>
      </c>
      <c r="AD56" s="19">
        <v>0</v>
      </c>
      <c r="AE56" s="41">
        <f>IF(U56,AD56/U56,0)</f>
        <v>0</v>
      </c>
      <c r="AF56" s="27">
        <v>0</v>
      </c>
      <c r="AG56" s="27">
        <v>0</v>
      </c>
      <c r="AH56" s="41">
        <f>IF($U56,AG56/$U56,0)</f>
        <v>0</v>
      </c>
      <c r="AI56" s="27">
        <v>0</v>
      </c>
      <c r="AJ56" s="27">
        <v>0</v>
      </c>
      <c r="AK56" s="41">
        <f t="shared" si="132"/>
        <v>0</v>
      </c>
      <c r="AL56" s="27">
        <v>0</v>
      </c>
      <c r="AM56" s="27">
        <v>0</v>
      </c>
      <c r="AN56" s="41">
        <f t="shared" si="133"/>
        <v>0</v>
      </c>
      <c r="AO56" s="27">
        <v>2.5</v>
      </c>
      <c r="AP56" s="27">
        <v>1.5</v>
      </c>
      <c r="AQ56" s="41">
        <f t="shared" si="134"/>
        <v>2.4193548387096774E-2</v>
      </c>
      <c r="AR56" s="27">
        <v>5</v>
      </c>
      <c r="AS56" s="117">
        <v>2</v>
      </c>
      <c r="AT56" s="43">
        <f t="shared" si="118"/>
        <v>3.2258064516129031E-2</v>
      </c>
      <c r="AU56" s="27">
        <v>15</v>
      </c>
      <c r="AV56" s="27">
        <v>7</v>
      </c>
      <c r="AW56" s="41">
        <f t="shared" si="135"/>
        <v>0.11290322580645161</v>
      </c>
      <c r="AX56" s="27">
        <v>25</v>
      </c>
      <c r="AY56" s="27">
        <v>11</v>
      </c>
      <c r="AZ56" s="41">
        <f t="shared" si="136"/>
        <v>0.17741935483870969</v>
      </c>
      <c r="BA56" s="27">
        <v>35</v>
      </c>
      <c r="BB56" s="27">
        <v>25</v>
      </c>
      <c r="BC56" s="41">
        <f t="shared" si="137"/>
        <v>0.40322580645161288</v>
      </c>
      <c r="BD56" s="27">
        <v>45</v>
      </c>
      <c r="BE56" s="27">
        <v>37</v>
      </c>
      <c r="BF56" s="41">
        <f t="shared" si="138"/>
        <v>0.59677419354838712</v>
      </c>
      <c r="BG56" s="27">
        <v>50</v>
      </c>
      <c r="BH56" s="27">
        <v>50</v>
      </c>
      <c r="BI56" s="41">
        <f t="shared" si="139"/>
        <v>0.80645161290322576</v>
      </c>
      <c r="BJ56" s="27">
        <v>50</v>
      </c>
      <c r="BK56" s="27">
        <v>50</v>
      </c>
      <c r="BL56" s="41">
        <f t="shared" si="140"/>
        <v>0.80645161290322576</v>
      </c>
      <c r="BM56" s="129">
        <f t="shared" si="4"/>
        <v>1.0853658536585367</v>
      </c>
      <c r="BN56" s="107">
        <f t="shared" si="5"/>
        <v>0.44500000000000001</v>
      </c>
    </row>
    <row r="57" spans="1:66" ht="112.5" customHeight="1" x14ac:dyDescent="0.2">
      <c r="A57" s="10">
        <f t="shared" ref="A57:Q57" si="141">+A55</f>
        <v>3</v>
      </c>
      <c r="B57" s="10" t="str">
        <f t="shared" si="141"/>
        <v>Inspirar confianza y legitimidad para vivir sin miedo y ser epicentro de cultura ciudadana, paz y 
reconciliació</v>
      </c>
      <c r="C57" s="10">
        <f t="shared" si="141"/>
        <v>10</v>
      </c>
      <c r="D57" s="10" t="str">
        <f t="shared" si="141"/>
        <v xml:space="preserve">Cambio cultural y diálogo social </v>
      </c>
      <c r="E57" s="10">
        <f t="shared" si="141"/>
        <v>45</v>
      </c>
      <c r="F57" s="10" t="str">
        <f t="shared" si="141"/>
        <v>Espacio público más seguro y construido colectivamente</v>
      </c>
      <c r="G57" s="10">
        <f t="shared" si="141"/>
        <v>333</v>
      </c>
      <c r="H57" s="10" t="str">
        <f t="shared" si="141"/>
        <v>Generar una (1)  estrategia para las prácticas culturales, artísticas y patrimoniales en espacios identificados como entornos conflictivos.</v>
      </c>
      <c r="I57" s="52">
        <f t="shared" si="141"/>
        <v>360</v>
      </c>
      <c r="J57" s="52" t="str">
        <f t="shared" si="141"/>
        <v>Número de estrategias para las prácticas culturales, artísticas y patrimoniales generadas</v>
      </c>
      <c r="K57" s="52">
        <f t="shared" si="141"/>
        <v>0</v>
      </c>
      <c r="L57" s="52">
        <f t="shared" si="141"/>
        <v>7610</v>
      </c>
      <c r="M57" s="53">
        <f t="shared" si="141"/>
        <v>2020110010200</v>
      </c>
      <c r="N57" s="52" t="str">
        <f t="shared" si="141"/>
        <v>Transformación social y cultural en entornos y territorios para la construcción de paz en Bogotá</v>
      </c>
      <c r="O57" s="52">
        <f t="shared" si="141"/>
        <v>1</v>
      </c>
      <c r="P57" s="52" t="str">
        <f t="shared" si="141"/>
        <v>Adelantar 10 procesos de concertación y articulación interinstirucional con comunidades y líderes para promover el ejercicio de los derechos culturales en territorios.</v>
      </c>
      <c r="Q57" s="52" t="str">
        <f t="shared" si="141"/>
        <v>CONSTANTE</v>
      </c>
      <c r="R57" s="52">
        <v>1</v>
      </c>
      <c r="S57" s="52">
        <v>1</v>
      </c>
      <c r="T57" s="52">
        <v>1</v>
      </c>
      <c r="U57" s="52">
        <v>1</v>
      </c>
      <c r="V57" s="62">
        <f t="shared" si="2"/>
        <v>1</v>
      </c>
      <c r="W57" s="52">
        <v>1</v>
      </c>
      <c r="X57" s="52"/>
      <c r="Y57" s="52">
        <v>1</v>
      </c>
      <c r="Z57" s="52"/>
      <c r="AA57" s="52">
        <v>1</v>
      </c>
      <c r="AB57" s="52"/>
      <c r="AC57" s="10">
        <f>(0*1)/0.1</f>
        <v>0</v>
      </c>
      <c r="AD57" s="10">
        <f t="shared" ref="AD57" si="142">+AD55</f>
        <v>0</v>
      </c>
      <c r="AE57" s="39">
        <f t="shared" si="9"/>
        <v>0</v>
      </c>
      <c r="AF57" s="10">
        <f>AF55/10</f>
        <v>3.4999999999999996E-2</v>
      </c>
      <c r="AG57" s="10">
        <f>AG55/10</f>
        <v>3.4999999999999996E-2</v>
      </c>
      <c r="AH57" s="39">
        <f t="shared" si="57"/>
        <v>1</v>
      </c>
      <c r="AI57" s="74">
        <f>AI55/10</f>
        <v>8.4999999999999992E-2</v>
      </c>
      <c r="AJ57" s="74">
        <f>AJ55/10</f>
        <v>8.4999999999999992E-2</v>
      </c>
      <c r="AK57" s="39">
        <f t="shared" ref="AK57" si="143">IF(AI57,AJ57/AI57,0)</f>
        <v>1</v>
      </c>
      <c r="AL57" s="74">
        <f>AL55/10</f>
        <v>0.13500000000000001</v>
      </c>
      <c r="AM57" s="74">
        <f>AM55/10</f>
        <v>0.13500000000000001</v>
      </c>
      <c r="AN57" s="39">
        <f t="shared" ref="AN57" si="144">IF(AL57,AM57/AL57,0)</f>
        <v>1</v>
      </c>
      <c r="AO57" s="74">
        <f>AO55/10</f>
        <v>0.28500000000000003</v>
      </c>
      <c r="AP57" s="74">
        <f>AP55/10</f>
        <v>0.28500000000000003</v>
      </c>
      <c r="AQ57" s="39">
        <f t="shared" ref="AQ57" si="145">IF(AO57,AP57/AO57,0)</f>
        <v>1</v>
      </c>
      <c r="AR57" s="18">
        <f>AR55/10</f>
        <v>0.43499999999999994</v>
      </c>
      <c r="AS57" s="18">
        <f>AS55/10</f>
        <v>0.43499999999999994</v>
      </c>
      <c r="AT57" s="39">
        <f t="shared" ref="AT57" si="146">IF(AR57,AS57/AR57,0)</f>
        <v>1</v>
      </c>
      <c r="AU57" s="18">
        <f>AU55/10</f>
        <v>0.58499999999999996</v>
      </c>
      <c r="AV57" s="18">
        <f>AV55/10</f>
        <v>0.58499999999999996</v>
      </c>
      <c r="AW57" s="39">
        <f t="shared" ref="AW57:AW62" si="147">IF(AU57,AV57/AU57,0)</f>
        <v>1</v>
      </c>
      <c r="AX57" s="18">
        <f>AX55/10</f>
        <v>0.68499999999999994</v>
      </c>
      <c r="AY57" s="18">
        <f>AY55/10</f>
        <v>0.68499999999999994</v>
      </c>
      <c r="AZ57" s="39">
        <f t="shared" ref="AZ57" si="148">IF(AX57,AY57/AX57,0)</f>
        <v>1</v>
      </c>
      <c r="BA57" s="18">
        <f>BA55/10</f>
        <v>0.78499999999999992</v>
      </c>
      <c r="BB57" s="18">
        <f>BB55/10</f>
        <v>0.78499999999999992</v>
      </c>
      <c r="BC57" s="39">
        <f t="shared" ref="BC57" si="149">IF(BA57,BB57/BA57,0)</f>
        <v>1</v>
      </c>
      <c r="BD57" s="18">
        <f>BD55/10</f>
        <v>0.88500000000000001</v>
      </c>
      <c r="BE57" s="18">
        <f>BE55/10</f>
        <v>0.88500000000000001</v>
      </c>
      <c r="BF57" s="39">
        <f t="shared" ref="BF57" si="150">IF(BD57,BE57/BD57,0)</f>
        <v>1</v>
      </c>
      <c r="BG57" s="18">
        <f>BG55/10</f>
        <v>0.98499999999999999</v>
      </c>
      <c r="BH57" s="18">
        <f>BH55/10</f>
        <v>0.98499999999999999</v>
      </c>
      <c r="BI57" s="39">
        <f t="shared" ref="BI57:BI71" si="151">IF(BG57,BH57/BG57,0)</f>
        <v>1</v>
      </c>
      <c r="BJ57" s="18">
        <f>BJ55/10</f>
        <v>1</v>
      </c>
      <c r="BK57" s="18">
        <f>BK55/10</f>
        <v>1</v>
      </c>
      <c r="BL57" s="39">
        <f t="shared" ref="BL57:BL71" si="152">IF(BJ57,BK57/BJ57,0)</f>
        <v>1</v>
      </c>
      <c r="BM57" s="97">
        <f t="shared" si="4"/>
        <v>1</v>
      </c>
      <c r="BN57" s="97">
        <f>(T57+V57+X57+Z57+AB57)/(S57+U57+W57+Y57+AA57)</f>
        <v>0.4</v>
      </c>
    </row>
    <row r="58" spans="1:66" ht="81" customHeight="1" x14ac:dyDescent="0.2">
      <c r="A58" s="7">
        <v>5</v>
      </c>
      <c r="B58" s="8" t="s">
        <v>131</v>
      </c>
      <c r="C58" s="7">
        <v>15</v>
      </c>
      <c r="D58" s="8" t="s">
        <v>132</v>
      </c>
      <c r="E58" s="7">
        <v>55</v>
      </c>
      <c r="F58" s="8" t="s">
        <v>133</v>
      </c>
      <c r="G58" s="7">
        <v>474</v>
      </c>
      <c r="H58" s="8" t="s">
        <v>134</v>
      </c>
      <c r="I58" s="7">
        <v>519</v>
      </c>
      <c r="J58" s="8" t="s">
        <v>135</v>
      </c>
      <c r="K58" s="7">
        <v>0</v>
      </c>
      <c r="L58" s="44">
        <v>7879</v>
      </c>
      <c r="M58" s="49">
        <v>2020110010196</v>
      </c>
      <c r="N58" s="44" t="s">
        <v>136</v>
      </c>
      <c r="O58" s="44">
        <v>1</v>
      </c>
      <c r="P58" s="50" t="s">
        <v>137</v>
      </c>
      <c r="Q58" s="44" t="s">
        <v>51</v>
      </c>
      <c r="R58" s="55">
        <v>1</v>
      </c>
      <c r="S58" s="55">
        <v>1</v>
      </c>
      <c r="T58" s="55">
        <v>1</v>
      </c>
      <c r="U58" s="55">
        <f>BK58</f>
        <v>1</v>
      </c>
      <c r="V58" s="55">
        <f t="shared" si="2"/>
        <v>1</v>
      </c>
      <c r="W58" s="55">
        <v>1</v>
      </c>
      <c r="X58" s="55"/>
      <c r="Y58" s="55">
        <v>1</v>
      </c>
      <c r="Z58" s="55"/>
      <c r="AA58" s="55">
        <v>1</v>
      </c>
      <c r="AB58" s="55"/>
      <c r="AC58" s="7">
        <v>0</v>
      </c>
      <c r="AD58" s="7">
        <v>0</v>
      </c>
      <c r="AE58" s="40">
        <f>IF(U58,AD58/U58,0)</f>
        <v>0</v>
      </c>
      <c r="AF58" s="7">
        <v>0</v>
      </c>
      <c r="AG58" s="7">
        <v>0</v>
      </c>
      <c r="AH58" s="40">
        <f>IF($U58,AG58/$U58,0)</f>
        <v>0</v>
      </c>
      <c r="AI58" s="7">
        <v>0.1</v>
      </c>
      <c r="AJ58" s="93">
        <v>0.1</v>
      </c>
      <c r="AK58" s="40">
        <f>IF($U58,AJ58/$U58,0)</f>
        <v>0.1</v>
      </c>
      <c r="AL58" s="7">
        <v>0.2</v>
      </c>
      <c r="AM58" s="93">
        <v>0.2</v>
      </c>
      <c r="AN58" s="40">
        <f>IF($U58,AM58/$U58,0)</f>
        <v>0.2</v>
      </c>
      <c r="AO58" s="7">
        <v>0.3</v>
      </c>
      <c r="AP58" s="7">
        <v>0.3</v>
      </c>
      <c r="AQ58" s="40">
        <f>IF($U58,AP58/$U58,0)</f>
        <v>0.3</v>
      </c>
      <c r="AR58" s="7">
        <v>0.4</v>
      </c>
      <c r="AS58" s="7">
        <v>0.4</v>
      </c>
      <c r="AT58" s="40">
        <f t="shared" ref="AT58" si="153">IF($U58,AS58/$U58,0)</f>
        <v>0.4</v>
      </c>
      <c r="AU58" s="7">
        <v>0.5</v>
      </c>
      <c r="AV58" s="15">
        <v>0.5</v>
      </c>
      <c r="AW58" s="40">
        <f t="shared" si="147"/>
        <v>1</v>
      </c>
      <c r="AX58" s="7">
        <v>0.6</v>
      </c>
      <c r="AY58" s="7">
        <v>0.6</v>
      </c>
      <c r="AZ58" s="40">
        <f t="shared" ref="AZ58" si="154">IF($U58,AY58/$U58,0)</f>
        <v>0.6</v>
      </c>
      <c r="BA58" s="15">
        <v>0.7</v>
      </c>
      <c r="BB58" s="15">
        <v>0.7</v>
      </c>
      <c r="BC58" s="40">
        <f t="shared" ref="BC58" si="155">IF($U58,BB58/$U58,0)</f>
        <v>0.7</v>
      </c>
      <c r="BD58" s="7">
        <v>0.8</v>
      </c>
      <c r="BE58" s="15">
        <v>1</v>
      </c>
      <c r="BF58" s="40">
        <f t="shared" ref="BF58" si="156">IF($U58,BE58/$U58,0)</f>
        <v>1</v>
      </c>
      <c r="BG58" s="7">
        <v>0.9</v>
      </c>
      <c r="BH58" s="7">
        <v>1</v>
      </c>
      <c r="BI58" s="40">
        <f t="shared" ref="BI58" si="157">IF($U58,BH58/$U58,0)</f>
        <v>1</v>
      </c>
      <c r="BJ58" s="7">
        <v>1</v>
      </c>
      <c r="BK58" s="80">
        <v>1</v>
      </c>
      <c r="BL58" s="40">
        <f t="shared" si="140"/>
        <v>1</v>
      </c>
      <c r="BM58" s="96">
        <f t="shared" si="4"/>
        <v>1</v>
      </c>
      <c r="BN58" s="101">
        <f t="shared" si="5"/>
        <v>0.4</v>
      </c>
    </row>
    <row r="59" spans="1:66" ht="124.5" customHeight="1" x14ac:dyDescent="0.2">
      <c r="A59" s="10">
        <f t="shared" ref="A59:BL59" si="158">+A58</f>
        <v>5</v>
      </c>
      <c r="B59" s="10" t="str">
        <f t="shared" si="158"/>
        <v>Construir Bogotá Región con gobierno abierto, transparente y ciudadanía consciente</v>
      </c>
      <c r="C59" s="10">
        <f t="shared" si="158"/>
        <v>15</v>
      </c>
      <c r="D59" s="10" t="str">
        <f t="shared" si="158"/>
        <v xml:space="preserve">Gestión pública efectiva, abierta y transparente </v>
      </c>
      <c r="E59" s="10">
        <f t="shared" si="158"/>
        <v>55</v>
      </c>
      <c r="F59" s="10" t="str">
        <f t="shared" si="158"/>
        <v>Fortalecimiento de Cultura Ciudadana y su institucionalidad</v>
      </c>
      <c r="G59" s="10">
        <f t="shared" si="158"/>
        <v>474</v>
      </c>
      <c r="H59" s="10" t="str">
        <f t="shared" si="158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9" s="10">
        <f t="shared" si="158"/>
        <v>519</v>
      </c>
      <c r="J59" s="10" t="str">
        <f t="shared" si="158"/>
        <v>Número de centros de diseño de políticas públicas de cambio cultural creados</v>
      </c>
      <c r="K59" s="10">
        <f t="shared" si="158"/>
        <v>0</v>
      </c>
      <c r="L59" s="52">
        <f t="shared" si="158"/>
        <v>7879</v>
      </c>
      <c r="M59" s="53">
        <f t="shared" si="158"/>
        <v>2020110010196</v>
      </c>
      <c r="N59" s="52" t="str">
        <f t="shared" si="158"/>
        <v>Fortalecimiento de la Cultura Ciudadana y su Institucionalidad en Bogotá</v>
      </c>
      <c r="O59" s="52">
        <f t="shared" si="158"/>
        <v>1</v>
      </c>
      <c r="P59" s="52" t="str">
        <f t="shared" si="158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9" s="52" t="str">
        <f t="shared" si="158"/>
        <v>CONSTANTE</v>
      </c>
      <c r="R59" s="56">
        <f t="shared" si="158"/>
        <v>1</v>
      </c>
      <c r="S59" s="56">
        <f t="shared" si="158"/>
        <v>1</v>
      </c>
      <c r="T59" s="56">
        <f t="shared" si="158"/>
        <v>1</v>
      </c>
      <c r="U59" s="56">
        <f t="shared" si="158"/>
        <v>1</v>
      </c>
      <c r="V59" s="56">
        <f t="shared" si="2"/>
        <v>1</v>
      </c>
      <c r="W59" s="56">
        <f t="shared" si="158"/>
        <v>1</v>
      </c>
      <c r="X59" s="56"/>
      <c r="Y59" s="56">
        <f t="shared" si="158"/>
        <v>1</v>
      </c>
      <c r="Z59" s="56"/>
      <c r="AA59" s="56">
        <f t="shared" si="158"/>
        <v>1</v>
      </c>
      <c r="AB59" s="56"/>
      <c r="AC59" s="10">
        <f t="shared" si="158"/>
        <v>0</v>
      </c>
      <c r="AD59" s="10">
        <f t="shared" si="158"/>
        <v>0</v>
      </c>
      <c r="AE59" s="39">
        <f t="shared" si="158"/>
        <v>0</v>
      </c>
      <c r="AF59" s="10">
        <f t="shared" si="158"/>
        <v>0</v>
      </c>
      <c r="AG59" s="10">
        <f t="shared" si="158"/>
        <v>0</v>
      </c>
      <c r="AH59" s="39">
        <f t="shared" si="158"/>
        <v>0</v>
      </c>
      <c r="AI59" s="10">
        <f t="shared" si="158"/>
        <v>0.1</v>
      </c>
      <c r="AJ59" s="10">
        <f t="shared" si="158"/>
        <v>0.1</v>
      </c>
      <c r="AK59" s="39">
        <f t="shared" si="158"/>
        <v>0.1</v>
      </c>
      <c r="AL59" s="10">
        <f t="shared" si="158"/>
        <v>0.2</v>
      </c>
      <c r="AM59" s="10">
        <f t="shared" si="158"/>
        <v>0.2</v>
      </c>
      <c r="AN59" s="39">
        <f t="shared" si="158"/>
        <v>0.2</v>
      </c>
      <c r="AO59" s="10">
        <f t="shared" si="158"/>
        <v>0.3</v>
      </c>
      <c r="AP59" s="10">
        <f t="shared" si="158"/>
        <v>0.3</v>
      </c>
      <c r="AQ59" s="39">
        <f t="shared" si="158"/>
        <v>0.3</v>
      </c>
      <c r="AR59" s="10">
        <f t="shared" si="158"/>
        <v>0.4</v>
      </c>
      <c r="AS59" s="10">
        <f t="shared" si="158"/>
        <v>0.4</v>
      </c>
      <c r="AT59" s="39">
        <f t="shared" si="158"/>
        <v>0.4</v>
      </c>
      <c r="AU59" s="10">
        <f t="shared" si="158"/>
        <v>0.5</v>
      </c>
      <c r="AV59" s="10">
        <f t="shared" si="158"/>
        <v>0.5</v>
      </c>
      <c r="AW59" s="39">
        <f t="shared" si="158"/>
        <v>1</v>
      </c>
      <c r="AX59" s="10">
        <f t="shared" si="158"/>
        <v>0.6</v>
      </c>
      <c r="AY59" s="10">
        <f t="shared" si="158"/>
        <v>0.6</v>
      </c>
      <c r="AZ59" s="39">
        <f t="shared" si="158"/>
        <v>0.6</v>
      </c>
      <c r="BA59" s="10">
        <f t="shared" si="158"/>
        <v>0.7</v>
      </c>
      <c r="BB59" s="10">
        <f t="shared" si="158"/>
        <v>0.7</v>
      </c>
      <c r="BC59" s="39">
        <f t="shared" si="158"/>
        <v>0.7</v>
      </c>
      <c r="BD59" s="10">
        <f t="shared" si="158"/>
        <v>0.8</v>
      </c>
      <c r="BE59" s="10">
        <f t="shared" si="158"/>
        <v>1</v>
      </c>
      <c r="BF59" s="39">
        <f t="shared" si="158"/>
        <v>1</v>
      </c>
      <c r="BG59" s="10">
        <f t="shared" si="158"/>
        <v>0.9</v>
      </c>
      <c r="BH59" s="10">
        <f t="shared" si="158"/>
        <v>1</v>
      </c>
      <c r="BI59" s="39">
        <f t="shared" si="158"/>
        <v>1</v>
      </c>
      <c r="BJ59" s="10">
        <f t="shared" si="158"/>
        <v>1</v>
      </c>
      <c r="BK59" s="10">
        <f t="shared" si="158"/>
        <v>1</v>
      </c>
      <c r="BL59" s="39">
        <f t="shared" si="158"/>
        <v>1</v>
      </c>
      <c r="BM59" s="97">
        <f t="shared" si="4"/>
        <v>1</v>
      </c>
      <c r="BN59" s="97">
        <f t="shared" si="5"/>
        <v>0.4</v>
      </c>
    </row>
    <row r="60" spans="1:66" ht="64.5" customHeight="1" x14ac:dyDescent="0.2">
      <c r="A60" s="7">
        <v>5</v>
      </c>
      <c r="B60" s="8" t="s">
        <v>131</v>
      </c>
      <c r="C60" s="7">
        <v>15</v>
      </c>
      <c r="D60" s="8" t="s">
        <v>132</v>
      </c>
      <c r="E60" s="7">
        <v>55</v>
      </c>
      <c r="F60" s="8" t="s">
        <v>133</v>
      </c>
      <c r="G60" s="7">
        <v>475</v>
      </c>
      <c r="H60" s="8" t="s">
        <v>138</v>
      </c>
      <c r="I60" s="7">
        <v>520</v>
      </c>
      <c r="J60" s="8" t="s">
        <v>139</v>
      </c>
      <c r="K60" s="12">
        <v>0</v>
      </c>
      <c r="L60" s="44">
        <v>7879</v>
      </c>
      <c r="M60" s="49">
        <v>2020110010196</v>
      </c>
      <c r="N60" s="44" t="s">
        <v>136</v>
      </c>
      <c r="O60" s="44">
        <v>2</v>
      </c>
      <c r="P60" s="50" t="s">
        <v>140</v>
      </c>
      <c r="Q60" s="44" t="s">
        <v>63</v>
      </c>
      <c r="R60" s="55">
        <v>13</v>
      </c>
      <c r="S60" s="55">
        <v>3</v>
      </c>
      <c r="T60" s="55">
        <v>3</v>
      </c>
      <c r="U60" s="55">
        <f>BK60</f>
        <v>4</v>
      </c>
      <c r="V60" s="55">
        <v>4</v>
      </c>
      <c r="W60" s="55">
        <v>3</v>
      </c>
      <c r="X60" s="55"/>
      <c r="Y60" s="55">
        <v>2</v>
      </c>
      <c r="Z60" s="55"/>
      <c r="AA60" s="55">
        <v>1</v>
      </c>
      <c r="AB60" s="55"/>
      <c r="AC60" s="13">
        <v>0</v>
      </c>
      <c r="AD60" s="7">
        <v>0</v>
      </c>
      <c r="AE60" s="40">
        <f>IF(U60,AD60/U60,0)</f>
        <v>0</v>
      </c>
      <c r="AF60" s="7">
        <v>0</v>
      </c>
      <c r="AG60" s="7">
        <v>0</v>
      </c>
      <c r="AH60" s="40">
        <f>IF($U60,AG60/$U60,0)</f>
        <v>0</v>
      </c>
      <c r="AI60" s="7">
        <v>0</v>
      </c>
      <c r="AJ60" s="14">
        <v>0</v>
      </c>
      <c r="AK60" s="40">
        <f>IF($U60,AJ60/$U60,0)</f>
        <v>0</v>
      </c>
      <c r="AL60" s="7">
        <v>0</v>
      </c>
      <c r="AM60" s="14">
        <v>0</v>
      </c>
      <c r="AN60" s="40">
        <f>IF($U60,AM60/$U60,0)</f>
        <v>0</v>
      </c>
      <c r="AO60" s="7">
        <v>0</v>
      </c>
      <c r="AP60" s="7">
        <v>0</v>
      </c>
      <c r="AQ60" s="40">
        <f>IF($U60,AP60/$U60,0)</f>
        <v>0</v>
      </c>
      <c r="AR60" s="7">
        <v>0</v>
      </c>
      <c r="AS60" s="7">
        <v>0</v>
      </c>
      <c r="AT60" s="40">
        <f t="shared" ref="AT60" si="159">IF($U60,AS60/$U60,0)</f>
        <v>0</v>
      </c>
      <c r="AU60" s="7">
        <v>2</v>
      </c>
      <c r="AV60" s="15">
        <v>2</v>
      </c>
      <c r="AW60" s="40">
        <f t="shared" si="147"/>
        <v>1</v>
      </c>
      <c r="AX60" s="7">
        <v>2</v>
      </c>
      <c r="AY60" s="15">
        <v>2</v>
      </c>
      <c r="AZ60" s="40">
        <f t="shared" ref="AZ60" si="160">IF($U60,AY60/$U60,0)</f>
        <v>0.5</v>
      </c>
      <c r="BA60" s="7">
        <v>3</v>
      </c>
      <c r="BB60" s="7">
        <v>3</v>
      </c>
      <c r="BC60" s="40">
        <f t="shared" ref="BC60" si="161">IF($U60,BB60/$U60,0)</f>
        <v>0.75</v>
      </c>
      <c r="BD60" s="7">
        <v>3</v>
      </c>
      <c r="BE60" s="7">
        <v>3</v>
      </c>
      <c r="BF60" s="40">
        <f t="shared" ref="BF60" si="162">IF($U60,BE60/$U60,0)</f>
        <v>0.75</v>
      </c>
      <c r="BG60" s="7">
        <v>3</v>
      </c>
      <c r="BH60" s="7">
        <v>3</v>
      </c>
      <c r="BI60" s="40">
        <f t="shared" ref="BI60" si="163">IF($U60,BH60/$U60,0)</f>
        <v>0.75</v>
      </c>
      <c r="BJ60" s="7">
        <v>4</v>
      </c>
      <c r="BK60" s="15">
        <v>4</v>
      </c>
      <c r="BL60" s="40">
        <f t="shared" si="140"/>
        <v>1</v>
      </c>
      <c r="BM60" s="96">
        <f t="shared" si="4"/>
        <v>1</v>
      </c>
      <c r="BN60" s="101">
        <f t="shared" si="5"/>
        <v>0.53846153846153844</v>
      </c>
    </row>
    <row r="61" spans="1:66" ht="84.75" customHeight="1" x14ac:dyDescent="0.2">
      <c r="A61" s="10">
        <f t="shared" ref="A61:BL61" si="164">+A60</f>
        <v>5</v>
      </c>
      <c r="B61" s="10" t="str">
        <f t="shared" si="164"/>
        <v>Construir Bogotá Región con gobierno abierto, transparente y ciudadanía consciente</v>
      </c>
      <c r="C61" s="10">
        <f t="shared" si="164"/>
        <v>15</v>
      </c>
      <c r="D61" s="10" t="str">
        <f t="shared" si="164"/>
        <v xml:space="preserve">Gestión pública efectiva, abierta y transparente </v>
      </c>
      <c r="E61" s="10">
        <f t="shared" si="164"/>
        <v>55</v>
      </c>
      <c r="F61" s="10" t="str">
        <f t="shared" si="164"/>
        <v>Fortalecimiento de Cultura Ciudadana y su institucionalidad</v>
      </c>
      <c r="G61" s="10">
        <f t="shared" si="164"/>
        <v>475</v>
      </c>
      <c r="H61" s="10" t="str">
        <f t="shared" si="164"/>
        <v>Diseñar y acompañar la implementación de trece (13) estrategias de cultura ciudadana en torno a los temas priorizados por la administración distrital.</v>
      </c>
      <c r="I61" s="10">
        <f t="shared" si="164"/>
        <v>520</v>
      </c>
      <c r="J61" s="10" t="str">
        <f t="shared" si="164"/>
        <v>Número de estrategias de cultura ciudadana diseñadas y acompañadas</v>
      </c>
      <c r="K61" s="24">
        <f t="shared" si="164"/>
        <v>0</v>
      </c>
      <c r="L61" s="52">
        <f t="shared" si="164"/>
        <v>7879</v>
      </c>
      <c r="M61" s="53">
        <f t="shared" si="164"/>
        <v>2020110010196</v>
      </c>
      <c r="N61" s="52" t="str">
        <f t="shared" si="164"/>
        <v>Fortalecimiento de la Cultura Ciudadana y su Institucionalidad en Bogotá</v>
      </c>
      <c r="O61" s="52">
        <f t="shared" si="164"/>
        <v>2</v>
      </c>
      <c r="P61" s="52" t="str">
        <f t="shared" si="164"/>
        <v>Diseñar y acompañar la implementación de 13 estrategias de cultura ciudadana en torno a los temas priorizados por la administración Distrital</v>
      </c>
      <c r="Q61" s="52" t="str">
        <f t="shared" si="164"/>
        <v>SUMA</v>
      </c>
      <c r="R61" s="56">
        <f t="shared" si="164"/>
        <v>13</v>
      </c>
      <c r="S61" s="56">
        <f t="shared" si="164"/>
        <v>3</v>
      </c>
      <c r="T61" s="56">
        <f t="shared" si="164"/>
        <v>3</v>
      </c>
      <c r="U61" s="56">
        <f t="shared" si="164"/>
        <v>4</v>
      </c>
      <c r="V61" s="56">
        <f>+V60</f>
        <v>4</v>
      </c>
      <c r="W61" s="56">
        <f t="shared" si="164"/>
        <v>3</v>
      </c>
      <c r="X61" s="56"/>
      <c r="Y61" s="56">
        <f t="shared" si="164"/>
        <v>2</v>
      </c>
      <c r="Z61" s="56"/>
      <c r="AA61" s="56">
        <f t="shared" si="164"/>
        <v>1</v>
      </c>
      <c r="AB61" s="56"/>
      <c r="AC61" s="16">
        <f t="shared" si="164"/>
        <v>0</v>
      </c>
      <c r="AD61" s="16">
        <f t="shared" si="164"/>
        <v>0</v>
      </c>
      <c r="AE61" s="39">
        <f t="shared" si="164"/>
        <v>0</v>
      </c>
      <c r="AF61" s="16">
        <f t="shared" si="164"/>
        <v>0</v>
      </c>
      <c r="AG61" s="16">
        <f t="shared" si="164"/>
        <v>0</v>
      </c>
      <c r="AH61" s="39">
        <f t="shared" si="164"/>
        <v>0</v>
      </c>
      <c r="AI61" s="16">
        <f t="shared" si="164"/>
        <v>0</v>
      </c>
      <c r="AJ61" s="16">
        <f t="shared" si="164"/>
        <v>0</v>
      </c>
      <c r="AK61" s="39">
        <f t="shared" si="164"/>
        <v>0</v>
      </c>
      <c r="AL61" s="16">
        <f t="shared" si="164"/>
        <v>0</v>
      </c>
      <c r="AM61" s="16">
        <f t="shared" si="164"/>
        <v>0</v>
      </c>
      <c r="AN61" s="39">
        <f t="shared" si="164"/>
        <v>0</v>
      </c>
      <c r="AO61" s="16">
        <f t="shared" si="164"/>
        <v>0</v>
      </c>
      <c r="AP61" s="16">
        <f t="shared" si="164"/>
        <v>0</v>
      </c>
      <c r="AQ61" s="39">
        <f t="shared" si="164"/>
        <v>0</v>
      </c>
      <c r="AR61" s="16">
        <f t="shared" si="164"/>
        <v>0</v>
      </c>
      <c r="AS61" s="16">
        <f t="shared" si="164"/>
        <v>0</v>
      </c>
      <c r="AT61" s="39">
        <f t="shared" si="164"/>
        <v>0</v>
      </c>
      <c r="AU61" s="16">
        <f t="shared" si="164"/>
        <v>2</v>
      </c>
      <c r="AV61" s="16">
        <f t="shared" si="164"/>
        <v>2</v>
      </c>
      <c r="AW61" s="39">
        <f t="shared" si="164"/>
        <v>1</v>
      </c>
      <c r="AX61" s="16">
        <f t="shared" si="164"/>
        <v>2</v>
      </c>
      <c r="AY61" s="16">
        <f t="shared" si="164"/>
        <v>2</v>
      </c>
      <c r="AZ61" s="39">
        <f t="shared" si="164"/>
        <v>0.5</v>
      </c>
      <c r="BA61" s="16">
        <f t="shared" si="164"/>
        <v>3</v>
      </c>
      <c r="BB61" s="16">
        <f t="shared" si="164"/>
        <v>3</v>
      </c>
      <c r="BC61" s="39">
        <f t="shared" si="164"/>
        <v>0.75</v>
      </c>
      <c r="BD61" s="16">
        <f t="shared" si="164"/>
        <v>3</v>
      </c>
      <c r="BE61" s="16">
        <f t="shared" si="164"/>
        <v>3</v>
      </c>
      <c r="BF61" s="39">
        <f t="shared" si="164"/>
        <v>0.75</v>
      </c>
      <c r="BG61" s="16">
        <f t="shared" si="164"/>
        <v>3</v>
      </c>
      <c r="BH61" s="16">
        <f t="shared" si="164"/>
        <v>3</v>
      </c>
      <c r="BI61" s="39">
        <f t="shared" si="164"/>
        <v>0.75</v>
      </c>
      <c r="BJ61" s="16">
        <f t="shared" si="164"/>
        <v>4</v>
      </c>
      <c r="BK61" s="16">
        <f>+BK60</f>
        <v>4</v>
      </c>
      <c r="BL61" s="39">
        <f t="shared" si="164"/>
        <v>1</v>
      </c>
      <c r="BM61" s="97">
        <f t="shared" si="4"/>
        <v>1</v>
      </c>
      <c r="BN61" s="97">
        <f t="shared" si="5"/>
        <v>0.53846153846153844</v>
      </c>
    </row>
    <row r="62" spans="1:66" ht="57" customHeight="1" x14ac:dyDescent="0.2">
      <c r="A62" s="7">
        <v>5</v>
      </c>
      <c r="B62" s="8" t="s">
        <v>131</v>
      </c>
      <c r="C62" s="7">
        <v>15</v>
      </c>
      <c r="D62" s="8" t="s">
        <v>132</v>
      </c>
      <c r="E62" s="7">
        <v>55</v>
      </c>
      <c r="F62" s="8" t="s">
        <v>133</v>
      </c>
      <c r="G62" s="7">
        <v>476</v>
      </c>
      <c r="H62" s="8" t="s">
        <v>141</v>
      </c>
      <c r="I62" s="7">
        <v>521</v>
      </c>
      <c r="J62" s="8" t="s">
        <v>142</v>
      </c>
      <c r="K62" s="12">
        <v>0</v>
      </c>
      <c r="L62" s="44">
        <v>7879</v>
      </c>
      <c r="M62" s="49">
        <v>2020110010196</v>
      </c>
      <c r="N62" s="44" t="s">
        <v>136</v>
      </c>
      <c r="O62" s="44">
        <v>3</v>
      </c>
      <c r="P62" s="50" t="s">
        <v>143</v>
      </c>
      <c r="Q62" s="44" t="s">
        <v>51</v>
      </c>
      <c r="R62" s="55">
        <v>1</v>
      </c>
      <c r="S62" s="55">
        <v>1</v>
      </c>
      <c r="T62" s="55">
        <v>1</v>
      </c>
      <c r="U62" s="55">
        <v>1</v>
      </c>
      <c r="V62" s="55">
        <f>1</f>
        <v>1</v>
      </c>
      <c r="W62" s="55">
        <v>1</v>
      </c>
      <c r="X62" s="55"/>
      <c r="Y62" s="55">
        <v>1</v>
      </c>
      <c r="Z62" s="55"/>
      <c r="AA62" s="55">
        <v>1</v>
      </c>
      <c r="AB62" s="55"/>
      <c r="AC62" s="7">
        <v>0</v>
      </c>
      <c r="AD62" s="7">
        <v>0</v>
      </c>
      <c r="AE62" s="40">
        <f>IF(U62,AD62/U62,0)</f>
        <v>0</v>
      </c>
      <c r="AF62" s="7">
        <v>0</v>
      </c>
      <c r="AG62" s="7">
        <v>0</v>
      </c>
      <c r="AH62" s="40">
        <f>IF($U62,AG62/$U62,0)</f>
        <v>0</v>
      </c>
      <c r="AI62" s="7">
        <v>0.1</v>
      </c>
      <c r="AJ62" s="93">
        <v>0.1</v>
      </c>
      <c r="AK62" s="40">
        <f>IF($U62,AJ62/$U62,0)</f>
        <v>0.1</v>
      </c>
      <c r="AL62" s="7">
        <v>0.2</v>
      </c>
      <c r="AM62" s="93">
        <v>0.2</v>
      </c>
      <c r="AN62" s="40">
        <f>IF($U62,AM62/$U62,0)</f>
        <v>0.2</v>
      </c>
      <c r="AO62" s="7">
        <v>0.3</v>
      </c>
      <c r="AP62" s="7">
        <v>0.3</v>
      </c>
      <c r="AQ62" s="40">
        <f>IF($U62,AP62/$U62,0)</f>
        <v>0.3</v>
      </c>
      <c r="AR62" s="7">
        <v>0.4</v>
      </c>
      <c r="AS62" s="7">
        <v>0.4</v>
      </c>
      <c r="AT62" s="40">
        <f t="shared" ref="AT62" si="165">IF($U62,AS62/$U62,0)</f>
        <v>0.4</v>
      </c>
      <c r="AU62" s="7">
        <v>0.5</v>
      </c>
      <c r="AV62" s="15">
        <v>0.5</v>
      </c>
      <c r="AW62" s="40">
        <f t="shared" si="147"/>
        <v>1</v>
      </c>
      <c r="AX62" s="7">
        <v>0.6</v>
      </c>
      <c r="AY62" s="7">
        <v>0.6</v>
      </c>
      <c r="AZ62" s="40">
        <f t="shared" ref="AZ62" si="166">IF($U62,AY62/$U62,0)</f>
        <v>0.6</v>
      </c>
      <c r="BA62" s="15">
        <v>0.7</v>
      </c>
      <c r="BB62" s="15">
        <v>0.7</v>
      </c>
      <c r="BC62" s="40">
        <f t="shared" ref="BC62" si="167">IF($U62,BB62/$U62,0)</f>
        <v>0.7</v>
      </c>
      <c r="BD62" s="7">
        <v>0.8</v>
      </c>
      <c r="BE62" s="15">
        <v>0.96</v>
      </c>
      <c r="BF62" s="40">
        <f t="shared" ref="BF62" si="168">IF($U62,BE62/$U62,0)</f>
        <v>0.96</v>
      </c>
      <c r="BG62" s="7">
        <v>0.9</v>
      </c>
      <c r="BH62" s="7">
        <v>0.96</v>
      </c>
      <c r="BI62" s="40">
        <f t="shared" ref="BI62" si="169">IF($U62,BH62/$U62,0)</f>
        <v>0.96</v>
      </c>
      <c r="BJ62" s="7">
        <v>1</v>
      </c>
      <c r="BK62" s="15">
        <v>1</v>
      </c>
      <c r="BL62" s="40">
        <f t="shared" si="140"/>
        <v>1</v>
      </c>
      <c r="BM62" s="96">
        <f t="shared" si="4"/>
        <v>1</v>
      </c>
      <c r="BN62" s="101">
        <f t="shared" si="5"/>
        <v>0.4</v>
      </c>
    </row>
    <row r="63" spans="1:66" ht="79.5" customHeight="1" x14ac:dyDescent="0.2">
      <c r="A63" s="10">
        <f t="shared" ref="A63:BL63" si="170">+A62</f>
        <v>5</v>
      </c>
      <c r="B63" s="10" t="str">
        <f t="shared" si="170"/>
        <v>Construir Bogotá Región con gobierno abierto, transparente y ciudadanía consciente</v>
      </c>
      <c r="C63" s="10">
        <f t="shared" si="170"/>
        <v>15</v>
      </c>
      <c r="D63" s="10" t="str">
        <f t="shared" si="170"/>
        <v xml:space="preserve">Gestión pública efectiva, abierta y transparente </v>
      </c>
      <c r="E63" s="10">
        <f t="shared" si="170"/>
        <v>55</v>
      </c>
      <c r="F63" s="10" t="str">
        <f t="shared" si="170"/>
        <v>Fortalecimiento de Cultura Ciudadana y su institucionalidad</v>
      </c>
      <c r="G63" s="10">
        <f t="shared" si="170"/>
        <v>476</v>
      </c>
      <c r="H63" s="10" t="str">
        <f t="shared" si="170"/>
        <v>Implementar un (1) sistema de gestión de la información para el levantamiento y monitoreo de las estrategias de cambio cultural</v>
      </c>
      <c r="I63" s="10">
        <f t="shared" si="170"/>
        <v>521</v>
      </c>
      <c r="J63" s="10" t="str">
        <f t="shared" si="170"/>
        <v>Número de sistemas de gestión de la información implementados</v>
      </c>
      <c r="K63" s="24">
        <f t="shared" si="170"/>
        <v>0</v>
      </c>
      <c r="L63" s="52">
        <f t="shared" si="170"/>
        <v>7879</v>
      </c>
      <c r="M63" s="53">
        <f t="shared" si="170"/>
        <v>2020110010196</v>
      </c>
      <c r="N63" s="52" t="str">
        <f t="shared" si="170"/>
        <v>Fortalecimiento de la Cultura Ciudadana y su Institucionalidad en Bogotá</v>
      </c>
      <c r="O63" s="52">
        <f t="shared" si="170"/>
        <v>3</v>
      </c>
      <c r="P63" s="52" t="str">
        <f t="shared" si="170"/>
        <v>Implementar 1 sistema de gestión de la información para el levantamiento y monitoreo de las estrategias de cambio cultural</v>
      </c>
      <c r="Q63" s="52" t="str">
        <f t="shared" si="170"/>
        <v>CONSTANTE</v>
      </c>
      <c r="R63" s="56">
        <f t="shared" si="170"/>
        <v>1</v>
      </c>
      <c r="S63" s="56">
        <f t="shared" si="170"/>
        <v>1</v>
      </c>
      <c r="T63" s="56">
        <f t="shared" si="170"/>
        <v>1</v>
      </c>
      <c r="U63" s="56">
        <f t="shared" si="170"/>
        <v>1</v>
      </c>
      <c r="V63" s="56">
        <f>+V62</f>
        <v>1</v>
      </c>
      <c r="W63" s="56">
        <f t="shared" si="170"/>
        <v>1</v>
      </c>
      <c r="X63" s="56"/>
      <c r="Y63" s="56">
        <f t="shared" si="170"/>
        <v>1</v>
      </c>
      <c r="Z63" s="56"/>
      <c r="AA63" s="56">
        <f t="shared" si="170"/>
        <v>1</v>
      </c>
      <c r="AB63" s="56"/>
      <c r="AC63" s="10">
        <f t="shared" si="170"/>
        <v>0</v>
      </c>
      <c r="AD63" s="10">
        <f t="shared" si="170"/>
        <v>0</v>
      </c>
      <c r="AE63" s="39">
        <f t="shared" si="170"/>
        <v>0</v>
      </c>
      <c r="AF63" s="10">
        <f t="shared" si="170"/>
        <v>0</v>
      </c>
      <c r="AG63" s="10">
        <f t="shared" si="170"/>
        <v>0</v>
      </c>
      <c r="AH63" s="39">
        <f t="shared" si="170"/>
        <v>0</v>
      </c>
      <c r="AI63" s="10">
        <f t="shared" si="170"/>
        <v>0.1</v>
      </c>
      <c r="AJ63" s="10">
        <f t="shared" si="170"/>
        <v>0.1</v>
      </c>
      <c r="AK63" s="39">
        <f t="shared" si="170"/>
        <v>0.1</v>
      </c>
      <c r="AL63" s="10">
        <f t="shared" si="170"/>
        <v>0.2</v>
      </c>
      <c r="AM63" s="10">
        <f t="shared" si="170"/>
        <v>0.2</v>
      </c>
      <c r="AN63" s="39">
        <f t="shared" si="170"/>
        <v>0.2</v>
      </c>
      <c r="AO63" s="10">
        <f t="shared" si="170"/>
        <v>0.3</v>
      </c>
      <c r="AP63" s="10">
        <f t="shared" si="170"/>
        <v>0.3</v>
      </c>
      <c r="AQ63" s="39">
        <f t="shared" si="170"/>
        <v>0.3</v>
      </c>
      <c r="AR63" s="10">
        <f t="shared" si="170"/>
        <v>0.4</v>
      </c>
      <c r="AS63" s="10">
        <f t="shared" si="170"/>
        <v>0.4</v>
      </c>
      <c r="AT63" s="39">
        <f t="shared" si="170"/>
        <v>0.4</v>
      </c>
      <c r="AU63" s="10">
        <f t="shared" si="170"/>
        <v>0.5</v>
      </c>
      <c r="AV63" s="10">
        <f t="shared" si="170"/>
        <v>0.5</v>
      </c>
      <c r="AW63" s="39">
        <f t="shared" si="170"/>
        <v>1</v>
      </c>
      <c r="AX63" s="10">
        <f t="shared" si="170"/>
        <v>0.6</v>
      </c>
      <c r="AY63" s="10">
        <f t="shared" si="170"/>
        <v>0.6</v>
      </c>
      <c r="AZ63" s="39">
        <f t="shared" si="170"/>
        <v>0.6</v>
      </c>
      <c r="BA63" s="10">
        <f t="shared" si="170"/>
        <v>0.7</v>
      </c>
      <c r="BB63" s="10">
        <f t="shared" si="170"/>
        <v>0.7</v>
      </c>
      <c r="BC63" s="39">
        <f t="shared" si="170"/>
        <v>0.7</v>
      </c>
      <c r="BD63" s="10">
        <f t="shared" si="170"/>
        <v>0.8</v>
      </c>
      <c r="BE63" s="10">
        <f t="shared" si="170"/>
        <v>0.96</v>
      </c>
      <c r="BF63" s="39">
        <f t="shared" si="170"/>
        <v>0.96</v>
      </c>
      <c r="BG63" s="10">
        <f t="shared" si="170"/>
        <v>0.9</v>
      </c>
      <c r="BH63" s="10">
        <f t="shared" si="170"/>
        <v>0.96</v>
      </c>
      <c r="BI63" s="39">
        <f t="shared" si="170"/>
        <v>0.96</v>
      </c>
      <c r="BJ63" s="10">
        <f t="shared" si="170"/>
        <v>1</v>
      </c>
      <c r="BK63" s="10">
        <f t="shared" si="170"/>
        <v>1</v>
      </c>
      <c r="BL63" s="39">
        <f t="shared" si="170"/>
        <v>1</v>
      </c>
      <c r="BM63" s="97">
        <f t="shared" si="4"/>
        <v>1</v>
      </c>
      <c r="BN63" s="97">
        <f t="shared" si="5"/>
        <v>0.4</v>
      </c>
    </row>
    <row r="64" spans="1:66" s="66" customFormat="1" ht="57.75" customHeight="1" x14ac:dyDescent="0.2">
      <c r="A64" s="38">
        <v>5</v>
      </c>
      <c r="B64" s="59" t="s">
        <v>131</v>
      </c>
      <c r="C64" s="38">
        <v>15</v>
      </c>
      <c r="D64" s="59" t="s">
        <v>132</v>
      </c>
      <c r="E64" s="38">
        <v>56</v>
      </c>
      <c r="F64" s="59" t="s">
        <v>144</v>
      </c>
      <c r="G64" s="38">
        <v>493</v>
      </c>
      <c r="H64" s="59" t="s">
        <v>145</v>
      </c>
      <c r="I64" s="38">
        <v>539</v>
      </c>
      <c r="J64" s="59" t="s">
        <v>146</v>
      </c>
      <c r="K64" s="38">
        <v>0</v>
      </c>
      <c r="L64" s="38">
        <v>7646</v>
      </c>
      <c r="M64" s="58">
        <v>2020110010038</v>
      </c>
      <c r="N64" s="38" t="s">
        <v>147</v>
      </c>
      <c r="O64" s="38">
        <v>1</v>
      </c>
      <c r="P64" s="59" t="s">
        <v>148</v>
      </c>
      <c r="Q64" s="38" t="s">
        <v>63</v>
      </c>
      <c r="R64" s="82">
        <v>0.7</v>
      </c>
      <c r="S64" s="61">
        <v>1</v>
      </c>
      <c r="T64" s="61">
        <v>1</v>
      </c>
      <c r="U64" s="61">
        <v>11</v>
      </c>
      <c r="V64" s="61">
        <f t="shared" si="2"/>
        <v>11</v>
      </c>
      <c r="W64" s="61">
        <v>15</v>
      </c>
      <c r="X64" s="61"/>
      <c r="Y64" s="61">
        <v>3</v>
      </c>
      <c r="Z64" s="61"/>
      <c r="AA64" s="61">
        <v>40</v>
      </c>
      <c r="AB64" s="61"/>
      <c r="AC64" s="61">
        <v>0</v>
      </c>
      <c r="AD64" s="61">
        <v>0</v>
      </c>
      <c r="AE64" s="89">
        <f t="shared" ref="AE64:AE69" si="171">IF(U64,AD64/U64,0)</f>
        <v>0</v>
      </c>
      <c r="AF64" s="61">
        <v>0</v>
      </c>
      <c r="AG64" s="61">
        <v>0</v>
      </c>
      <c r="AH64" s="89">
        <f t="shared" ref="AH64:AH69" si="172">IF($U64,AG64/$U64,0)</f>
        <v>0</v>
      </c>
      <c r="AI64" s="61">
        <v>0.1</v>
      </c>
      <c r="AJ64" s="61">
        <v>0.1</v>
      </c>
      <c r="AK64" s="89">
        <f>IF($U64,AJ64/1,0)</f>
        <v>0.1</v>
      </c>
      <c r="AL64" s="61">
        <v>0.2</v>
      </c>
      <c r="AM64" s="61">
        <v>0.2</v>
      </c>
      <c r="AN64" s="89">
        <f>IF($U64,AM64/1,0)</f>
        <v>0.2</v>
      </c>
      <c r="AO64" s="61">
        <v>0.3</v>
      </c>
      <c r="AP64" s="61">
        <v>0.3</v>
      </c>
      <c r="AQ64" s="89">
        <f>IF($U64,AP64/1,0)</f>
        <v>0.3</v>
      </c>
      <c r="AR64" s="61">
        <v>0.4</v>
      </c>
      <c r="AS64" s="61">
        <v>0.4</v>
      </c>
      <c r="AT64" s="89">
        <f>IF($U64,AS64/1,0)</f>
        <v>0.4</v>
      </c>
      <c r="AU64" s="61">
        <v>0.5</v>
      </c>
      <c r="AV64" s="61">
        <v>0.5</v>
      </c>
      <c r="AW64" s="89">
        <f>IF($U64,AV64/1,0)</f>
        <v>0.5</v>
      </c>
      <c r="AX64" s="61">
        <v>0.6</v>
      </c>
      <c r="AY64" s="61">
        <v>0.6</v>
      </c>
      <c r="AZ64" s="83">
        <f>IF($U64,AY64/1,0)</f>
        <v>0.6</v>
      </c>
      <c r="BA64" s="61">
        <v>0.7</v>
      </c>
      <c r="BB64" s="61">
        <v>0.7</v>
      </c>
      <c r="BC64" s="83">
        <f>IF($U64,BB64/1,0)</f>
        <v>0.7</v>
      </c>
      <c r="BD64" s="61">
        <v>0.8</v>
      </c>
      <c r="BE64" s="61">
        <v>0.8</v>
      </c>
      <c r="BF64" s="83">
        <f>IF($U64,BE64/1,0)</f>
        <v>0.8</v>
      </c>
      <c r="BG64" s="61">
        <v>3</v>
      </c>
      <c r="BH64" s="61">
        <v>3</v>
      </c>
      <c r="BI64" s="132">
        <f t="shared" ref="BI64:BI69" si="173">IF($U64,BH64/$U64,0)</f>
        <v>0.27272727272727271</v>
      </c>
      <c r="BJ64" s="61">
        <v>11</v>
      </c>
      <c r="BK64" s="61">
        <v>11</v>
      </c>
      <c r="BL64" s="83">
        <f t="shared" si="140"/>
        <v>1</v>
      </c>
      <c r="BM64" s="130">
        <f t="shared" si="4"/>
        <v>1</v>
      </c>
      <c r="BN64" s="106">
        <f t="shared" si="5"/>
        <v>0.17142857142857143</v>
      </c>
    </row>
    <row r="65" spans="1:66" s="66" customFormat="1" ht="54" customHeight="1" x14ac:dyDescent="0.2">
      <c r="A65" s="38">
        <v>5</v>
      </c>
      <c r="B65" s="59" t="s">
        <v>131</v>
      </c>
      <c r="C65" s="38">
        <v>15</v>
      </c>
      <c r="D65" s="59" t="s">
        <v>132</v>
      </c>
      <c r="E65" s="38">
        <v>56</v>
      </c>
      <c r="F65" s="59" t="s">
        <v>144</v>
      </c>
      <c r="G65" s="38">
        <v>493</v>
      </c>
      <c r="H65" s="59" t="s">
        <v>145</v>
      </c>
      <c r="I65" s="38">
        <v>539</v>
      </c>
      <c r="J65" s="59" t="s">
        <v>146</v>
      </c>
      <c r="K65" s="38">
        <v>0</v>
      </c>
      <c r="L65" s="38">
        <v>7646</v>
      </c>
      <c r="M65" s="58">
        <v>2020110010038</v>
      </c>
      <c r="N65" s="38" t="s">
        <v>147</v>
      </c>
      <c r="O65" s="38">
        <v>2</v>
      </c>
      <c r="P65" s="59" t="s">
        <v>149</v>
      </c>
      <c r="Q65" s="38" t="s">
        <v>63</v>
      </c>
      <c r="R65" s="60">
        <v>1</v>
      </c>
      <c r="S65" s="61">
        <v>0.2</v>
      </c>
      <c r="T65" s="61">
        <v>0.2</v>
      </c>
      <c r="U65" s="61">
        <v>0.2</v>
      </c>
      <c r="V65" s="61">
        <f t="shared" si="2"/>
        <v>0.2</v>
      </c>
      <c r="W65" s="61">
        <v>0.2</v>
      </c>
      <c r="X65" s="61"/>
      <c r="Y65" s="61">
        <v>0.2</v>
      </c>
      <c r="Z65" s="61"/>
      <c r="AA65" s="61">
        <v>0.2</v>
      </c>
      <c r="AB65" s="61"/>
      <c r="AC65" s="61">
        <v>0</v>
      </c>
      <c r="AD65" s="61">
        <v>0</v>
      </c>
      <c r="AE65" s="89">
        <f t="shared" si="171"/>
        <v>0</v>
      </c>
      <c r="AF65" s="61">
        <v>0.02</v>
      </c>
      <c r="AG65" s="61">
        <v>0.02</v>
      </c>
      <c r="AH65" s="89">
        <f t="shared" si="172"/>
        <v>9.9999999999999992E-2</v>
      </c>
      <c r="AI65" s="61">
        <v>0.04</v>
      </c>
      <c r="AJ65" s="61">
        <v>0.04</v>
      </c>
      <c r="AK65" s="89">
        <f t="shared" ref="AK65:AK69" si="174">IF($U65,AJ65/$U65,0)</f>
        <v>0.19999999999999998</v>
      </c>
      <c r="AL65" s="61">
        <v>0.06</v>
      </c>
      <c r="AM65" s="61">
        <v>0.06</v>
      </c>
      <c r="AN65" s="89">
        <f t="shared" ref="AN65:AN69" si="175">IF($U65,AM65/$U65,0)</f>
        <v>0.3</v>
      </c>
      <c r="AO65" s="61">
        <v>0.08</v>
      </c>
      <c r="AP65" s="61">
        <v>0.08</v>
      </c>
      <c r="AQ65" s="89">
        <f t="shared" ref="AQ65:AQ69" si="176">IF($U65,AP65/$U65,0)</f>
        <v>0.39999999999999997</v>
      </c>
      <c r="AR65" s="61">
        <v>0.1</v>
      </c>
      <c r="AS65" s="61">
        <v>0.1</v>
      </c>
      <c r="AT65" s="89">
        <f t="shared" ref="AT65:AT69" si="177">IF($U65,AS65/$U65,0)</f>
        <v>0.5</v>
      </c>
      <c r="AU65" s="61">
        <v>0.12</v>
      </c>
      <c r="AV65" s="61">
        <v>0.12</v>
      </c>
      <c r="AW65" s="89">
        <f t="shared" ref="AW65:AW69" si="178">IF($U65,AV65/$U65,0)</f>
        <v>0.6</v>
      </c>
      <c r="AX65" s="61">
        <v>0.14000000000000001</v>
      </c>
      <c r="AY65" s="61">
        <v>0.14000000000000001</v>
      </c>
      <c r="AZ65" s="83">
        <f t="shared" ref="AZ65:AZ69" si="179">IF($U65,AY65/$U65,0)</f>
        <v>0.70000000000000007</v>
      </c>
      <c r="BA65" s="61">
        <v>0.16</v>
      </c>
      <c r="BB65" s="61">
        <v>0.16</v>
      </c>
      <c r="BC65" s="83">
        <f t="shared" ref="BC65:BC71" si="180">IF($U65,BB65/$U65,0)</f>
        <v>0.79999999999999993</v>
      </c>
      <c r="BD65" s="61">
        <v>0.18</v>
      </c>
      <c r="BE65" s="61">
        <v>0.18</v>
      </c>
      <c r="BF65" s="83">
        <f t="shared" ref="BF65:BF71" si="181">IF($U65,BE65/$U65,0)</f>
        <v>0.89999999999999991</v>
      </c>
      <c r="BG65" s="61">
        <v>0.2</v>
      </c>
      <c r="BH65" s="61">
        <v>0.2</v>
      </c>
      <c r="BI65" s="86">
        <f t="shared" si="173"/>
        <v>1</v>
      </c>
      <c r="BJ65" s="61">
        <v>0.2</v>
      </c>
      <c r="BK65" s="61">
        <v>0.2</v>
      </c>
      <c r="BL65" s="83">
        <f t="shared" si="140"/>
        <v>1</v>
      </c>
      <c r="BM65" s="130">
        <f t="shared" si="4"/>
        <v>1</v>
      </c>
      <c r="BN65" s="106">
        <f t="shared" si="5"/>
        <v>0.4</v>
      </c>
    </row>
    <row r="66" spans="1:66" s="66" customFormat="1" ht="59.25" customHeight="1" x14ac:dyDescent="0.2">
      <c r="A66" s="38">
        <v>5</v>
      </c>
      <c r="B66" s="59" t="s">
        <v>131</v>
      </c>
      <c r="C66" s="38">
        <v>15</v>
      </c>
      <c r="D66" s="59" t="s">
        <v>132</v>
      </c>
      <c r="E66" s="38">
        <v>56</v>
      </c>
      <c r="F66" s="59" t="s">
        <v>144</v>
      </c>
      <c r="G66" s="38">
        <v>493</v>
      </c>
      <c r="H66" s="59" t="s">
        <v>145</v>
      </c>
      <c r="I66" s="38">
        <v>539</v>
      </c>
      <c r="J66" s="59" t="s">
        <v>146</v>
      </c>
      <c r="K66" s="38">
        <v>0</v>
      </c>
      <c r="L66" s="38">
        <v>7646</v>
      </c>
      <c r="M66" s="58">
        <v>2020110010038</v>
      </c>
      <c r="N66" s="38" t="s">
        <v>147</v>
      </c>
      <c r="O66" s="38">
        <v>3</v>
      </c>
      <c r="P66" s="59" t="s">
        <v>150</v>
      </c>
      <c r="Q66" s="38" t="s">
        <v>63</v>
      </c>
      <c r="R66" s="60">
        <v>5</v>
      </c>
      <c r="S66" s="61">
        <v>1</v>
      </c>
      <c r="T66" s="61">
        <v>0.96</v>
      </c>
      <c r="U66" s="61">
        <v>1.04</v>
      </c>
      <c r="V66" s="61">
        <f t="shared" si="2"/>
        <v>1.04</v>
      </c>
      <c r="W66" s="61">
        <v>1</v>
      </c>
      <c r="X66" s="61"/>
      <c r="Y66" s="61">
        <v>1</v>
      </c>
      <c r="Z66" s="61"/>
      <c r="AA66" s="61">
        <v>1</v>
      </c>
      <c r="AB66" s="61"/>
      <c r="AC66" s="61">
        <v>0</v>
      </c>
      <c r="AD66" s="61">
        <v>0</v>
      </c>
      <c r="AE66" s="89">
        <f t="shared" si="171"/>
        <v>0</v>
      </c>
      <c r="AF66" s="61">
        <v>0</v>
      </c>
      <c r="AG66" s="61">
        <v>0</v>
      </c>
      <c r="AH66" s="89">
        <f t="shared" si="172"/>
        <v>0</v>
      </c>
      <c r="AI66" s="61">
        <v>0</v>
      </c>
      <c r="AJ66" s="61">
        <v>0</v>
      </c>
      <c r="AK66" s="89">
        <f t="shared" si="174"/>
        <v>0</v>
      </c>
      <c r="AL66" s="61">
        <v>0</v>
      </c>
      <c r="AM66" s="61">
        <v>0</v>
      </c>
      <c r="AN66" s="89">
        <f t="shared" si="175"/>
        <v>0</v>
      </c>
      <c r="AO66" s="61">
        <v>0</v>
      </c>
      <c r="AP66" s="61">
        <v>0.13</v>
      </c>
      <c r="AQ66" s="89">
        <f t="shared" si="176"/>
        <v>0.125</v>
      </c>
      <c r="AR66" s="61">
        <v>0</v>
      </c>
      <c r="AS66" s="61">
        <v>0.15</v>
      </c>
      <c r="AT66" s="89">
        <f t="shared" si="177"/>
        <v>0.14423076923076922</v>
      </c>
      <c r="AU66" s="61">
        <v>0.17</v>
      </c>
      <c r="AV66" s="61">
        <v>0.31</v>
      </c>
      <c r="AW66" s="89">
        <f t="shared" si="178"/>
        <v>0.29807692307692307</v>
      </c>
      <c r="AX66" s="61">
        <v>0.35</v>
      </c>
      <c r="AY66" s="61">
        <v>0.46</v>
      </c>
      <c r="AZ66" s="83">
        <f t="shared" si="179"/>
        <v>0.44230769230769229</v>
      </c>
      <c r="BA66" s="61">
        <v>0.52</v>
      </c>
      <c r="BB66" s="61">
        <v>0.61</v>
      </c>
      <c r="BC66" s="83">
        <f t="shared" si="180"/>
        <v>0.58653846153846145</v>
      </c>
      <c r="BD66" s="61">
        <v>0.69</v>
      </c>
      <c r="BE66" s="61">
        <v>0.76</v>
      </c>
      <c r="BF66" s="83">
        <f t="shared" si="181"/>
        <v>0.73076923076923073</v>
      </c>
      <c r="BG66" s="61">
        <v>0.87</v>
      </c>
      <c r="BH66" s="61">
        <v>0.9</v>
      </c>
      <c r="BI66" s="86">
        <f t="shared" si="173"/>
        <v>0.86538461538461542</v>
      </c>
      <c r="BJ66" s="61">
        <v>1.04</v>
      </c>
      <c r="BK66" s="61">
        <v>1.04</v>
      </c>
      <c r="BL66" s="83">
        <f t="shared" si="140"/>
        <v>1</v>
      </c>
      <c r="BM66" s="130">
        <f t="shared" si="4"/>
        <v>0.98039215686274506</v>
      </c>
      <c r="BN66" s="106">
        <f t="shared" si="5"/>
        <v>0.3968253968253968</v>
      </c>
    </row>
    <row r="67" spans="1:66" ht="65.25" customHeight="1" x14ac:dyDescent="0.2">
      <c r="A67" s="7">
        <v>5</v>
      </c>
      <c r="B67" s="8" t="s">
        <v>131</v>
      </c>
      <c r="C67" s="7">
        <v>15</v>
      </c>
      <c r="D67" s="8" t="s">
        <v>132</v>
      </c>
      <c r="E67" s="7">
        <v>56</v>
      </c>
      <c r="F67" s="8" t="s">
        <v>144</v>
      </c>
      <c r="G67" s="7">
        <v>493</v>
      </c>
      <c r="H67" s="8" t="s">
        <v>145</v>
      </c>
      <c r="I67" s="7">
        <v>539</v>
      </c>
      <c r="J67" s="8" t="s">
        <v>146</v>
      </c>
      <c r="K67" s="12">
        <v>0</v>
      </c>
      <c r="L67" s="44">
        <v>7646</v>
      </c>
      <c r="M67" s="49">
        <v>2020110010038</v>
      </c>
      <c r="N67" s="44" t="s">
        <v>147</v>
      </c>
      <c r="O67" s="44">
        <v>4</v>
      </c>
      <c r="P67" s="50" t="s">
        <v>151</v>
      </c>
      <c r="Q67" s="44" t="s">
        <v>63</v>
      </c>
      <c r="R67" s="55">
        <v>1</v>
      </c>
      <c r="S67" s="64">
        <v>0.2</v>
      </c>
      <c r="T67" s="64">
        <v>0.2</v>
      </c>
      <c r="U67" s="64">
        <v>0.2</v>
      </c>
      <c r="V67" s="64">
        <f t="shared" si="2"/>
        <v>0.2</v>
      </c>
      <c r="W67" s="64">
        <v>0.2</v>
      </c>
      <c r="X67" s="64"/>
      <c r="Y67" s="64">
        <v>0.2</v>
      </c>
      <c r="Z67" s="64"/>
      <c r="AA67" s="64">
        <v>0.2</v>
      </c>
      <c r="AB67" s="64"/>
      <c r="AC67" s="64">
        <v>0.01</v>
      </c>
      <c r="AD67" s="64">
        <v>0.01</v>
      </c>
      <c r="AE67" s="40">
        <f t="shared" si="171"/>
        <v>4.9999999999999996E-2</v>
      </c>
      <c r="AF67" s="64">
        <v>0.02</v>
      </c>
      <c r="AG67" s="64">
        <v>0.02</v>
      </c>
      <c r="AH67" s="40">
        <f t="shared" si="172"/>
        <v>9.9999999999999992E-2</v>
      </c>
      <c r="AI67" s="64">
        <v>0.04</v>
      </c>
      <c r="AJ67" s="64">
        <v>0.04</v>
      </c>
      <c r="AK67" s="40">
        <f t="shared" si="174"/>
        <v>0.19999999999999998</v>
      </c>
      <c r="AL67" s="64">
        <v>0.06</v>
      </c>
      <c r="AM67" s="64">
        <v>0.06</v>
      </c>
      <c r="AN67" s="40">
        <f t="shared" si="175"/>
        <v>0.3</v>
      </c>
      <c r="AO67" s="64">
        <v>0.08</v>
      </c>
      <c r="AP67" s="64">
        <v>0.08</v>
      </c>
      <c r="AQ67" s="40">
        <f t="shared" si="176"/>
        <v>0.39999999999999997</v>
      </c>
      <c r="AR67" s="64">
        <v>0.09</v>
      </c>
      <c r="AS67" s="64">
        <v>0.09</v>
      </c>
      <c r="AT67" s="40">
        <f t="shared" si="177"/>
        <v>0.44999999999999996</v>
      </c>
      <c r="AU67" s="64">
        <v>0.11</v>
      </c>
      <c r="AV67" s="64">
        <v>0.11</v>
      </c>
      <c r="AW67" s="40">
        <f t="shared" si="178"/>
        <v>0.54999999999999993</v>
      </c>
      <c r="AX67" s="64">
        <v>0.13</v>
      </c>
      <c r="AY67" s="64">
        <v>0.13</v>
      </c>
      <c r="AZ67" s="40">
        <f t="shared" si="179"/>
        <v>0.65</v>
      </c>
      <c r="BA67" s="64">
        <v>0.15</v>
      </c>
      <c r="BB67" s="64">
        <v>0.15</v>
      </c>
      <c r="BC67" s="40">
        <f t="shared" si="180"/>
        <v>0.74999999999999989</v>
      </c>
      <c r="BD67" s="64">
        <v>0.16</v>
      </c>
      <c r="BE67" s="64">
        <v>0.16</v>
      </c>
      <c r="BF67" s="40">
        <f t="shared" si="181"/>
        <v>0.79999999999999993</v>
      </c>
      <c r="BG67" s="64">
        <v>0.18</v>
      </c>
      <c r="BH67" s="64">
        <v>0.18</v>
      </c>
      <c r="BI67" s="40">
        <f t="shared" si="173"/>
        <v>0.89999999999999991</v>
      </c>
      <c r="BJ67" s="64">
        <v>0.2</v>
      </c>
      <c r="BK67" s="64">
        <v>0.2</v>
      </c>
      <c r="BL67" s="40">
        <f t="shared" si="140"/>
        <v>1</v>
      </c>
      <c r="BM67" s="96">
        <f t="shared" si="4"/>
        <v>1</v>
      </c>
      <c r="BN67" s="96">
        <f t="shared" si="5"/>
        <v>0.4</v>
      </c>
    </row>
    <row r="68" spans="1:66" ht="57.75" customHeight="1" x14ac:dyDescent="0.2">
      <c r="A68" s="19">
        <v>5</v>
      </c>
      <c r="B68" s="20" t="s">
        <v>131</v>
      </c>
      <c r="C68" s="19">
        <v>15</v>
      </c>
      <c r="D68" s="20" t="s">
        <v>132</v>
      </c>
      <c r="E68" s="19">
        <v>56</v>
      </c>
      <c r="F68" s="20" t="s">
        <v>144</v>
      </c>
      <c r="G68" s="19">
        <v>493</v>
      </c>
      <c r="H68" s="20" t="s">
        <v>145</v>
      </c>
      <c r="I68" s="19">
        <v>539</v>
      </c>
      <c r="J68" s="20" t="s">
        <v>146</v>
      </c>
      <c r="K68" s="21">
        <v>0</v>
      </c>
      <c r="L68" s="38">
        <v>7646</v>
      </c>
      <c r="M68" s="58">
        <v>2020110010038</v>
      </c>
      <c r="N68" s="38" t="s">
        <v>147</v>
      </c>
      <c r="O68" s="38">
        <v>5</v>
      </c>
      <c r="P68" s="59" t="s">
        <v>152</v>
      </c>
      <c r="Q68" s="38" t="s">
        <v>63</v>
      </c>
      <c r="R68" s="60">
        <v>1</v>
      </c>
      <c r="S68" s="61">
        <v>0.13</v>
      </c>
      <c r="T68" s="61">
        <v>0.13</v>
      </c>
      <c r="U68" s="61">
        <v>0.27</v>
      </c>
      <c r="V68" s="61">
        <f t="shared" si="2"/>
        <v>0.27</v>
      </c>
      <c r="W68" s="61">
        <v>0.2</v>
      </c>
      <c r="X68" s="61"/>
      <c r="Y68" s="61">
        <v>0.2</v>
      </c>
      <c r="Z68" s="61"/>
      <c r="AA68" s="61">
        <v>0.2</v>
      </c>
      <c r="AB68" s="61"/>
      <c r="AC68" s="61">
        <v>0.02</v>
      </c>
      <c r="AD68" s="61">
        <v>0</v>
      </c>
      <c r="AE68" s="41">
        <f t="shared" si="171"/>
        <v>0</v>
      </c>
      <c r="AF68" s="61">
        <v>0.04</v>
      </c>
      <c r="AG68" s="61">
        <v>0.04</v>
      </c>
      <c r="AH68" s="41">
        <f t="shared" si="172"/>
        <v>0.14814814814814814</v>
      </c>
      <c r="AI68" s="61">
        <v>7.0000000000000007E-2</v>
      </c>
      <c r="AJ68" s="61">
        <v>7.0000000000000007E-2</v>
      </c>
      <c r="AK68" s="41">
        <f t="shared" si="174"/>
        <v>0.25925925925925924</v>
      </c>
      <c r="AL68" s="61">
        <v>0.09</v>
      </c>
      <c r="AM68" s="61">
        <v>0.09</v>
      </c>
      <c r="AN68" s="41">
        <f t="shared" si="175"/>
        <v>0.33333333333333331</v>
      </c>
      <c r="AO68" s="61">
        <v>0.11</v>
      </c>
      <c r="AP68" s="61">
        <v>0.1</v>
      </c>
      <c r="AQ68" s="41">
        <f t="shared" si="176"/>
        <v>0.37037037037037035</v>
      </c>
      <c r="AR68" s="61">
        <v>0.13</v>
      </c>
      <c r="AS68" s="61">
        <v>0.12</v>
      </c>
      <c r="AT68" s="41">
        <f t="shared" si="177"/>
        <v>0.44444444444444442</v>
      </c>
      <c r="AU68" s="61">
        <v>0.16</v>
      </c>
      <c r="AV68" s="61">
        <v>0.16</v>
      </c>
      <c r="AW68" s="41">
        <f t="shared" si="178"/>
        <v>0.59259259259259256</v>
      </c>
      <c r="AX68" s="61">
        <v>0.18</v>
      </c>
      <c r="AY68" s="61">
        <v>0.18</v>
      </c>
      <c r="AZ68" s="43">
        <f t="shared" si="179"/>
        <v>0.66666666666666663</v>
      </c>
      <c r="BA68" s="61">
        <v>0.2</v>
      </c>
      <c r="BB68" s="61">
        <v>0.2</v>
      </c>
      <c r="BC68" s="43">
        <f t="shared" si="180"/>
        <v>0.7407407407407407</v>
      </c>
      <c r="BD68" s="61">
        <v>0.22</v>
      </c>
      <c r="BE68" s="61">
        <v>0.22</v>
      </c>
      <c r="BF68" s="43">
        <f t="shared" si="181"/>
        <v>0.81481481481481477</v>
      </c>
      <c r="BG68" s="61">
        <v>0.25</v>
      </c>
      <c r="BH68" s="61">
        <v>0.25</v>
      </c>
      <c r="BI68" s="87">
        <f t="shared" si="173"/>
        <v>0.92592592592592582</v>
      </c>
      <c r="BJ68" s="61">
        <v>0.27</v>
      </c>
      <c r="BK68" s="61">
        <v>0.27</v>
      </c>
      <c r="BL68" s="83">
        <f t="shared" si="140"/>
        <v>1</v>
      </c>
      <c r="BM68" s="130">
        <f t="shared" si="4"/>
        <v>1</v>
      </c>
      <c r="BN68" s="107">
        <f t="shared" si="5"/>
        <v>0.4</v>
      </c>
    </row>
    <row r="69" spans="1:66" ht="57" customHeight="1" x14ac:dyDescent="0.2">
      <c r="A69" s="19">
        <v>5</v>
      </c>
      <c r="B69" s="20" t="s">
        <v>131</v>
      </c>
      <c r="C69" s="19">
        <v>15</v>
      </c>
      <c r="D69" s="20" t="s">
        <v>132</v>
      </c>
      <c r="E69" s="19">
        <v>56</v>
      </c>
      <c r="F69" s="20" t="s">
        <v>144</v>
      </c>
      <c r="G69" s="19">
        <v>493</v>
      </c>
      <c r="H69" s="20" t="s">
        <v>145</v>
      </c>
      <c r="I69" s="19">
        <v>539</v>
      </c>
      <c r="J69" s="20" t="s">
        <v>146</v>
      </c>
      <c r="K69" s="21">
        <v>0</v>
      </c>
      <c r="L69" s="38">
        <v>7646</v>
      </c>
      <c r="M69" s="58">
        <v>2020110010038</v>
      </c>
      <c r="N69" s="38" t="s">
        <v>147</v>
      </c>
      <c r="O69" s="38">
        <v>6</v>
      </c>
      <c r="P69" s="59" t="s">
        <v>153</v>
      </c>
      <c r="Q69" s="38" t="s">
        <v>63</v>
      </c>
      <c r="R69" s="60">
        <v>1</v>
      </c>
      <c r="S69" s="61">
        <v>0.2</v>
      </c>
      <c r="T69" s="61">
        <v>0.19</v>
      </c>
      <c r="U69" s="61">
        <v>0.21</v>
      </c>
      <c r="V69" s="61">
        <f t="shared" si="2"/>
        <v>0.21</v>
      </c>
      <c r="W69" s="61">
        <v>0.2</v>
      </c>
      <c r="X69" s="61"/>
      <c r="Y69" s="61">
        <v>0.2</v>
      </c>
      <c r="Z69" s="61"/>
      <c r="AA69" s="61">
        <v>0.2</v>
      </c>
      <c r="AB69" s="61"/>
      <c r="AC69" s="61">
        <v>0.01</v>
      </c>
      <c r="AD69" s="61">
        <v>0.01</v>
      </c>
      <c r="AE69" s="41">
        <f t="shared" si="171"/>
        <v>4.7619047619047623E-2</v>
      </c>
      <c r="AF69" s="61">
        <v>0.03</v>
      </c>
      <c r="AG69" s="61">
        <v>0.03</v>
      </c>
      <c r="AH69" s="41">
        <f t="shared" si="172"/>
        <v>0.14285714285714285</v>
      </c>
      <c r="AI69" s="61">
        <v>0.05</v>
      </c>
      <c r="AJ69" s="61">
        <v>0.05</v>
      </c>
      <c r="AK69" s="41">
        <f t="shared" si="174"/>
        <v>0.23809523809523811</v>
      </c>
      <c r="AL69" s="61">
        <v>7.0000000000000007E-2</v>
      </c>
      <c r="AM69" s="61">
        <v>7.0000000000000007E-2</v>
      </c>
      <c r="AN69" s="41">
        <f t="shared" si="175"/>
        <v>0.33333333333333337</v>
      </c>
      <c r="AO69" s="61">
        <v>0.08</v>
      </c>
      <c r="AP69" s="61">
        <v>0.08</v>
      </c>
      <c r="AQ69" s="41">
        <f t="shared" si="176"/>
        <v>0.38095238095238099</v>
      </c>
      <c r="AR69" s="61">
        <v>0.1</v>
      </c>
      <c r="AS69" s="61">
        <v>0.1</v>
      </c>
      <c r="AT69" s="41">
        <f t="shared" si="177"/>
        <v>0.47619047619047622</v>
      </c>
      <c r="AU69" s="61">
        <v>0.11</v>
      </c>
      <c r="AV69" s="61">
        <v>0.11</v>
      </c>
      <c r="AW69" s="41">
        <f t="shared" si="178"/>
        <v>0.52380952380952384</v>
      </c>
      <c r="AX69" s="61">
        <v>0.13</v>
      </c>
      <c r="AY69" s="61">
        <v>0.13</v>
      </c>
      <c r="AZ69" s="43">
        <f t="shared" si="179"/>
        <v>0.61904761904761907</v>
      </c>
      <c r="BA69" s="61">
        <v>0.15</v>
      </c>
      <c r="BB69" s="61">
        <v>0.15</v>
      </c>
      <c r="BC69" s="43">
        <f t="shared" si="180"/>
        <v>0.7142857142857143</v>
      </c>
      <c r="BD69" s="61">
        <v>0.17</v>
      </c>
      <c r="BE69" s="61">
        <v>0.17</v>
      </c>
      <c r="BF69" s="43">
        <f t="shared" si="181"/>
        <v>0.80952380952380965</v>
      </c>
      <c r="BG69" s="61">
        <v>0.18</v>
      </c>
      <c r="BH69" s="61">
        <v>0.18</v>
      </c>
      <c r="BI69" s="87">
        <f t="shared" si="173"/>
        <v>0.8571428571428571</v>
      </c>
      <c r="BJ69" s="61">
        <v>0.21</v>
      </c>
      <c r="BK69" s="61">
        <v>0.21</v>
      </c>
      <c r="BL69" s="83">
        <f t="shared" si="140"/>
        <v>1</v>
      </c>
      <c r="BM69" s="130">
        <f t="shared" si="4"/>
        <v>0.97560975609756095</v>
      </c>
      <c r="BN69" s="107">
        <f t="shared" si="5"/>
        <v>0.39603960396039606</v>
      </c>
    </row>
    <row r="70" spans="1:66" ht="70.5" customHeight="1" x14ac:dyDescent="0.2">
      <c r="A70" s="10">
        <f t="shared" ref="A70:P70" si="182">+A67</f>
        <v>5</v>
      </c>
      <c r="B70" s="10" t="str">
        <f t="shared" si="182"/>
        <v>Construir Bogotá Región con gobierno abierto, transparente y ciudadanía consciente</v>
      </c>
      <c r="C70" s="10">
        <f t="shared" si="182"/>
        <v>15</v>
      </c>
      <c r="D70" s="10" t="str">
        <f t="shared" si="182"/>
        <v xml:space="preserve">Gestión pública efectiva, abierta y transparente </v>
      </c>
      <c r="E70" s="10">
        <f t="shared" si="182"/>
        <v>56</v>
      </c>
      <c r="F70" s="10" t="str">
        <f t="shared" si="182"/>
        <v>Gestión Pública Efectiva</v>
      </c>
      <c r="G70" s="10">
        <f t="shared" si="182"/>
        <v>493</v>
      </c>
      <c r="H70" s="10" t="str">
        <f t="shared" si="182"/>
        <v>Desarrollar y mantener al 100% la capacidad institucional a través de la mejora en la infraestructura física, tecnológica y de gestión en beneficio de la ciudadanía.</v>
      </c>
      <c r="I70" s="52">
        <f t="shared" si="182"/>
        <v>539</v>
      </c>
      <c r="J70" s="52" t="str">
        <f t="shared" si="182"/>
        <v>Porcentaje de la capacidad institucional desarrollada y mantenida</v>
      </c>
      <c r="K70" s="52">
        <f t="shared" si="182"/>
        <v>0</v>
      </c>
      <c r="L70" s="52">
        <f t="shared" si="182"/>
        <v>7646</v>
      </c>
      <c r="M70" s="53">
        <f t="shared" si="182"/>
        <v>2020110010038</v>
      </c>
      <c r="N70" s="52" t="str">
        <f t="shared" si="182"/>
        <v>Fortalecimiento a la gestión, la innovación tecnológica y la comunicación pública de la Secretaría de 
Cultura, Recreación y Deporte de Bogotá</v>
      </c>
      <c r="O70" s="52">
        <f t="shared" si="182"/>
        <v>4</v>
      </c>
      <c r="P70" s="52" t="str">
        <f t="shared" si="182"/>
        <v>Elaborar 1 plan de atención de requerimientos para fortalecer la gestión y el clima laboral.</v>
      </c>
      <c r="Q70" s="52" t="s">
        <v>51</v>
      </c>
      <c r="R70" s="54">
        <v>1</v>
      </c>
      <c r="S70" s="54">
        <v>1</v>
      </c>
      <c r="T70" s="54">
        <f>T67/S67</f>
        <v>1</v>
      </c>
      <c r="U70" s="54">
        <v>1</v>
      </c>
      <c r="V70" s="54">
        <f t="shared" si="2"/>
        <v>1</v>
      </c>
      <c r="W70" s="54">
        <v>1</v>
      </c>
      <c r="X70" s="54"/>
      <c r="Y70" s="54">
        <v>1</v>
      </c>
      <c r="Z70" s="54"/>
      <c r="AA70" s="54">
        <v>1</v>
      </c>
      <c r="AB70" s="54"/>
      <c r="AC70" s="99">
        <f>AC67/$U$67</f>
        <v>4.9999999999999996E-2</v>
      </c>
      <c r="AD70" s="99">
        <f t="shared" ref="AD70:BK70" si="183">AD67/$U$67</f>
        <v>4.9999999999999996E-2</v>
      </c>
      <c r="AE70" s="99">
        <f>AE67</f>
        <v>4.9999999999999996E-2</v>
      </c>
      <c r="AF70" s="99">
        <f t="shared" si="183"/>
        <v>9.9999999999999992E-2</v>
      </c>
      <c r="AG70" s="99">
        <f t="shared" si="183"/>
        <v>9.9999999999999992E-2</v>
      </c>
      <c r="AH70" s="99">
        <f>AH67</f>
        <v>9.9999999999999992E-2</v>
      </c>
      <c r="AI70" s="99">
        <f t="shared" si="183"/>
        <v>0.19999999999999998</v>
      </c>
      <c r="AJ70" s="99">
        <f t="shared" si="183"/>
        <v>0.19999999999999998</v>
      </c>
      <c r="AK70" s="99">
        <f>AK67</f>
        <v>0.19999999999999998</v>
      </c>
      <c r="AL70" s="99">
        <f t="shared" si="183"/>
        <v>0.3</v>
      </c>
      <c r="AM70" s="99">
        <f>AM67/$U$67</f>
        <v>0.3</v>
      </c>
      <c r="AN70" s="99">
        <f>AN67</f>
        <v>0.3</v>
      </c>
      <c r="AO70" s="99">
        <f t="shared" si="183"/>
        <v>0.39999999999999997</v>
      </c>
      <c r="AP70" s="99">
        <f t="shared" si="183"/>
        <v>0.39999999999999997</v>
      </c>
      <c r="AQ70" s="99">
        <f>AQ67</f>
        <v>0.39999999999999997</v>
      </c>
      <c r="AR70" s="99">
        <f t="shared" si="183"/>
        <v>0.44999999999999996</v>
      </c>
      <c r="AS70" s="99">
        <f t="shared" si="183"/>
        <v>0.44999999999999996</v>
      </c>
      <c r="AT70" s="99">
        <f>AT67</f>
        <v>0.44999999999999996</v>
      </c>
      <c r="AU70" s="99">
        <f t="shared" si="183"/>
        <v>0.54999999999999993</v>
      </c>
      <c r="AV70" s="99">
        <f t="shared" si="183"/>
        <v>0.54999999999999993</v>
      </c>
      <c r="AW70" s="99">
        <f>AW67</f>
        <v>0.54999999999999993</v>
      </c>
      <c r="AX70" s="99">
        <f t="shared" si="183"/>
        <v>0.65</v>
      </c>
      <c r="AY70" s="99">
        <f t="shared" si="183"/>
        <v>0.65</v>
      </c>
      <c r="AZ70" s="99">
        <f>AZ67</f>
        <v>0.65</v>
      </c>
      <c r="BA70" s="99">
        <f t="shared" si="183"/>
        <v>0.74999999999999989</v>
      </c>
      <c r="BB70" s="99">
        <f t="shared" si="183"/>
        <v>0.74999999999999989</v>
      </c>
      <c r="BC70" s="99">
        <f>BC67</f>
        <v>0.74999999999999989</v>
      </c>
      <c r="BD70" s="99">
        <f t="shared" si="183"/>
        <v>0.79999999999999993</v>
      </c>
      <c r="BE70" s="99">
        <f t="shared" si="183"/>
        <v>0.79999999999999993</v>
      </c>
      <c r="BF70" s="99">
        <f>BF67</f>
        <v>0.79999999999999993</v>
      </c>
      <c r="BG70" s="99">
        <f t="shared" si="183"/>
        <v>0.89999999999999991</v>
      </c>
      <c r="BH70" s="99">
        <f t="shared" si="183"/>
        <v>0.89999999999999991</v>
      </c>
      <c r="BI70" s="99">
        <f>BI67</f>
        <v>0.89999999999999991</v>
      </c>
      <c r="BJ70" s="99">
        <f t="shared" si="183"/>
        <v>1</v>
      </c>
      <c r="BK70" s="99">
        <f t="shared" si="183"/>
        <v>1</v>
      </c>
      <c r="BL70" s="39">
        <f>BL67</f>
        <v>1</v>
      </c>
      <c r="BM70" s="97">
        <f t="shared" si="4"/>
        <v>1</v>
      </c>
      <c r="BN70" s="97">
        <f t="shared" si="5"/>
        <v>0.4</v>
      </c>
    </row>
    <row r="71" spans="1:66" ht="65.25" customHeight="1" x14ac:dyDescent="0.2">
      <c r="A71" s="7">
        <v>5</v>
      </c>
      <c r="B71" s="8" t="s">
        <v>131</v>
      </c>
      <c r="C71" s="7">
        <v>15</v>
      </c>
      <c r="D71" s="8" t="s">
        <v>132</v>
      </c>
      <c r="E71" s="7">
        <v>56</v>
      </c>
      <c r="F71" s="8" t="s">
        <v>144</v>
      </c>
      <c r="G71" s="7">
        <v>539</v>
      </c>
      <c r="H71" s="8" t="s">
        <v>154</v>
      </c>
      <c r="I71" s="7">
        <v>588</v>
      </c>
      <c r="J71" s="8" t="s">
        <v>168</v>
      </c>
      <c r="K71" s="12">
        <v>0</v>
      </c>
      <c r="L71" s="44">
        <v>7646</v>
      </c>
      <c r="M71" s="49">
        <v>2020110010038</v>
      </c>
      <c r="N71" s="44" t="s">
        <v>147</v>
      </c>
      <c r="O71" s="44">
        <v>7</v>
      </c>
      <c r="P71" s="50" t="s">
        <v>155</v>
      </c>
      <c r="Q71" s="44" t="s">
        <v>63</v>
      </c>
      <c r="R71" s="55">
        <v>1</v>
      </c>
      <c r="S71" s="64">
        <v>0.2</v>
      </c>
      <c r="T71" s="64">
        <v>0.2</v>
      </c>
      <c r="U71" s="64">
        <v>0.2</v>
      </c>
      <c r="V71" s="64">
        <f t="shared" si="2"/>
        <v>0.2</v>
      </c>
      <c r="W71" s="64">
        <v>0.2</v>
      </c>
      <c r="X71" s="64"/>
      <c r="Y71" s="64">
        <v>0.2</v>
      </c>
      <c r="Z71" s="64"/>
      <c r="AA71" s="64">
        <v>0.2</v>
      </c>
      <c r="AB71" s="64"/>
      <c r="AC71" s="64">
        <v>0</v>
      </c>
      <c r="AD71" s="64">
        <v>0</v>
      </c>
      <c r="AE71" s="40">
        <f>IF(U71,AD71/U71,0)</f>
        <v>0</v>
      </c>
      <c r="AF71" s="64">
        <v>0.02</v>
      </c>
      <c r="AG71" s="64">
        <v>0.02</v>
      </c>
      <c r="AH71" s="40">
        <f>IF($U71,AG71/$U71,0)</f>
        <v>9.9999999999999992E-2</v>
      </c>
      <c r="AI71" s="64">
        <v>0.03</v>
      </c>
      <c r="AJ71" s="64">
        <v>0.03</v>
      </c>
      <c r="AK71" s="40">
        <f>IF($U71,AJ71/$U71,0)</f>
        <v>0.15</v>
      </c>
      <c r="AL71" s="64">
        <v>0.05</v>
      </c>
      <c r="AM71" s="64">
        <v>0.05</v>
      </c>
      <c r="AN71" s="40">
        <f>IF($U71,AM71/$U71,0)</f>
        <v>0.25</v>
      </c>
      <c r="AO71" s="64">
        <v>7.0000000000000007E-2</v>
      </c>
      <c r="AP71" s="64">
        <v>7.0000000000000007E-2</v>
      </c>
      <c r="AQ71" s="40">
        <f>IF($U71,AP71/$U71,0)</f>
        <v>0.35000000000000003</v>
      </c>
      <c r="AR71" s="64">
        <v>0.08</v>
      </c>
      <c r="AS71" s="64">
        <v>0.08</v>
      </c>
      <c r="AT71" s="40">
        <f t="shared" ref="AT71:AT72" si="184">IF($U71,AS71/$U71,0)</f>
        <v>0.39999999999999997</v>
      </c>
      <c r="AU71" s="64">
        <v>0.1</v>
      </c>
      <c r="AV71" s="64">
        <v>0.1</v>
      </c>
      <c r="AW71" s="40">
        <f t="shared" ref="AW71" si="185">IF($U71,AV71/$U71,0)</f>
        <v>0.5</v>
      </c>
      <c r="AX71" s="64">
        <v>0.12</v>
      </c>
      <c r="AY71" s="64">
        <v>0.12</v>
      </c>
      <c r="AZ71" s="40">
        <f t="shared" ref="AZ71:AZ72" si="186">IF($U71,AY71/$U71,0)</f>
        <v>0.6</v>
      </c>
      <c r="BA71" s="64">
        <v>0.13</v>
      </c>
      <c r="BB71" s="64">
        <v>0.13</v>
      </c>
      <c r="BC71" s="40">
        <f t="shared" si="180"/>
        <v>0.65</v>
      </c>
      <c r="BD71" s="64">
        <v>0.15</v>
      </c>
      <c r="BE71" s="64">
        <v>0.15</v>
      </c>
      <c r="BF71" s="40">
        <f t="shared" si="181"/>
        <v>0.74999999999999989</v>
      </c>
      <c r="BG71" s="64">
        <v>0.17</v>
      </c>
      <c r="BH71" s="64">
        <v>0.17</v>
      </c>
      <c r="BI71" s="40">
        <f t="shared" si="151"/>
        <v>1</v>
      </c>
      <c r="BJ71" s="64">
        <v>0.2</v>
      </c>
      <c r="BK71" s="64">
        <v>0.2</v>
      </c>
      <c r="BL71" s="40">
        <f t="shared" si="152"/>
        <v>1</v>
      </c>
      <c r="BM71" s="96">
        <f t="shared" si="4"/>
        <v>1</v>
      </c>
      <c r="BN71" s="96">
        <f t="shared" si="5"/>
        <v>0.4</v>
      </c>
    </row>
    <row r="72" spans="1:66" ht="90.75" customHeight="1" x14ac:dyDescent="0.2">
      <c r="A72" s="10">
        <f t="shared" ref="A72:P72" si="187">+A71</f>
        <v>5</v>
      </c>
      <c r="B72" s="10" t="str">
        <f t="shared" si="187"/>
        <v>Construir Bogotá Región con gobierno abierto, transparente y ciudadanía consciente</v>
      </c>
      <c r="C72" s="10">
        <f t="shared" si="187"/>
        <v>15</v>
      </c>
      <c r="D72" s="10" t="str">
        <f t="shared" si="187"/>
        <v xml:space="preserve">Gestión pública efectiva, abierta y transparente </v>
      </c>
      <c r="E72" s="10">
        <f t="shared" si="187"/>
        <v>56</v>
      </c>
      <c r="F72" s="10" t="str">
        <f t="shared" si="187"/>
        <v>Gestión Pública Efectiva</v>
      </c>
      <c r="G72" s="10">
        <f t="shared" si="187"/>
        <v>539</v>
      </c>
      <c r="H72" s="10" t="str">
        <f t="shared" si="187"/>
        <v>Realizar el 100% de las acciones para el fortalecimiento de la comunicación pública.</v>
      </c>
      <c r="I72" s="52">
        <f t="shared" si="187"/>
        <v>588</v>
      </c>
      <c r="J72" s="52" t="str">
        <f>J71</f>
        <v>Porcentaje de acciones para el fortalecimiento de la comunicación pública realizadas</v>
      </c>
      <c r="K72" s="92">
        <f t="shared" si="187"/>
        <v>0</v>
      </c>
      <c r="L72" s="52">
        <f t="shared" si="187"/>
        <v>7646</v>
      </c>
      <c r="M72" s="53">
        <f t="shared" si="187"/>
        <v>2020110010038</v>
      </c>
      <c r="N72" s="52" t="str">
        <f t="shared" si="187"/>
        <v>Fortalecimiento a la gestión, la innovación tecnológica y la comunicación pública de la Secretaría de 
Cultura, Recreación y Deporte de Bogotá</v>
      </c>
      <c r="O72" s="52">
        <f t="shared" si="187"/>
        <v>7</v>
      </c>
      <c r="P72" s="52" t="str">
        <f t="shared" si="187"/>
        <v>Realizar 1 plan de acción de formación, fortalecimiento, eventos territoriales, actividades comunitarias, campañas y estrategias de comunicación.</v>
      </c>
      <c r="Q72" s="52" t="s">
        <v>51</v>
      </c>
      <c r="R72" s="54">
        <v>1</v>
      </c>
      <c r="S72" s="54">
        <v>1</v>
      </c>
      <c r="T72" s="54">
        <f>T71/S71</f>
        <v>1</v>
      </c>
      <c r="U72" s="54">
        <v>1</v>
      </c>
      <c r="V72" s="54">
        <f t="shared" si="2"/>
        <v>1</v>
      </c>
      <c r="W72" s="54">
        <v>1</v>
      </c>
      <c r="X72" s="54"/>
      <c r="Y72" s="54">
        <v>1</v>
      </c>
      <c r="Z72" s="54"/>
      <c r="AA72" s="54">
        <v>1</v>
      </c>
      <c r="AB72" s="54"/>
      <c r="AC72" s="39">
        <f>AC71/$U$71</f>
        <v>0</v>
      </c>
      <c r="AD72" s="39">
        <f t="shared" ref="AD72:BK72" si="188">AD71/$U$71</f>
        <v>0</v>
      </c>
      <c r="AE72" s="39">
        <f>IF(U72,AD72/U72,0)</f>
        <v>0</v>
      </c>
      <c r="AF72" s="39">
        <f t="shared" si="188"/>
        <v>9.9999999999999992E-2</v>
      </c>
      <c r="AG72" s="39">
        <f t="shared" si="188"/>
        <v>9.9999999999999992E-2</v>
      </c>
      <c r="AH72" s="39">
        <f t="shared" ref="AH72" si="189">IF($U72,AG72/$U72,0)</f>
        <v>9.9999999999999992E-2</v>
      </c>
      <c r="AI72" s="39">
        <f t="shared" si="188"/>
        <v>0.15</v>
      </c>
      <c r="AJ72" s="39">
        <f t="shared" si="188"/>
        <v>0.15</v>
      </c>
      <c r="AK72" s="39">
        <f t="shared" ref="AK72" si="190">IF($U72,AJ72/$U72,0)</f>
        <v>0.15</v>
      </c>
      <c r="AL72" s="39">
        <f t="shared" si="188"/>
        <v>0.25</v>
      </c>
      <c r="AM72" s="39">
        <f t="shared" si="188"/>
        <v>0.25</v>
      </c>
      <c r="AN72" s="39">
        <f t="shared" ref="AN72" si="191">IF($U72,AM72/$U72,0)</f>
        <v>0.25</v>
      </c>
      <c r="AO72" s="39">
        <f t="shared" si="188"/>
        <v>0.35000000000000003</v>
      </c>
      <c r="AP72" s="39">
        <f t="shared" si="188"/>
        <v>0.35000000000000003</v>
      </c>
      <c r="AQ72" s="39">
        <f t="shared" ref="AQ72" si="192">IF($U72,AP72/$U72,0)</f>
        <v>0.35000000000000003</v>
      </c>
      <c r="AR72" s="39">
        <f t="shared" si="188"/>
        <v>0.39999999999999997</v>
      </c>
      <c r="AS72" s="39">
        <f t="shared" si="188"/>
        <v>0.39999999999999997</v>
      </c>
      <c r="AT72" s="39">
        <f t="shared" si="184"/>
        <v>0.39999999999999997</v>
      </c>
      <c r="AU72" s="39">
        <f t="shared" si="188"/>
        <v>0.5</v>
      </c>
      <c r="AV72" s="39">
        <f t="shared" si="188"/>
        <v>0.5</v>
      </c>
      <c r="AW72" s="39">
        <f t="shared" ref="AW72" si="193">IF($U72,AV72/$U72,0)</f>
        <v>0.5</v>
      </c>
      <c r="AX72" s="39">
        <f t="shared" si="188"/>
        <v>0.6</v>
      </c>
      <c r="AY72" s="39">
        <f t="shared" si="188"/>
        <v>0.6</v>
      </c>
      <c r="AZ72" s="39">
        <f t="shared" si="186"/>
        <v>0.6</v>
      </c>
      <c r="BA72" s="39">
        <f t="shared" si="188"/>
        <v>0.65</v>
      </c>
      <c r="BB72" s="39">
        <f t="shared" si="188"/>
        <v>0.65</v>
      </c>
      <c r="BC72" s="39">
        <f t="shared" ref="BC72" si="194">IF($U72,BB72/$U72,0)</f>
        <v>0.65</v>
      </c>
      <c r="BD72" s="39">
        <f>BD71/$U$71</f>
        <v>0.74999999999999989</v>
      </c>
      <c r="BE72" s="39">
        <f t="shared" si="188"/>
        <v>0.74999999999999989</v>
      </c>
      <c r="BF72" s="39">
        <f t="shared" ref="BF72" si="195">IF($U72,BE72/$U72,0)</f>
        <v>0.74999999999999989</v>
      </c>
      <c r="BG72" s="39">
        <f t="shared" si="188"/>
        <v>0.85</v>
      </c>
      <c r="BH72" s="39">
        <f t="shared" si="188"/>
        <v>0.85</v>
      </c>
      <c r="BI72" s="39">
        <f t="shared" ref="BI72" si="196">IF($U72,BH72/$U72,0)</f>
        <v>0.85</v>
      </c>
      <c r="BJ72" s="39">
        <f t="shared" si="188"/>
        <v>1</v>
      </c>
      <c r="BK72" s="39">
        <f t="shared" si="188"/>
        <v>1</v>
      </c>
      <c r="BL72" s="39">
        <f t="shared" si="140"/>
        <v>1</v>
      </c>
      <c r="BM72" s="97">
        <f>(T72+V72)/(S72+U72)</f>
        <v>1</v>
      </c>
      <c r="BN72" s="97">
        <f t="shared" si="5"/>
        <v>0.4</v>
      </c>
    </row>
    <row r="73" spans="1:66" ht="14.25" customHeight="1" x14ac:dyDescent="0.2">
      <c r="K73" s="29"/>
      <c r="AK73" s="90"/>
      <c r="AL73" s="30"/>
    </row>
    <row r="74" spans="1:66" ht="14.25" customHeight="1" x14ac:dyDescent="0.2">
      <c r="K74" s="29"/>
      <c r="AK74" s="90"/>
      <c r="AL74" s="30"/>
    </row>
    <row r="75" spans="1:66" ht="14.25" customHeight="1" x14ac:dyDescent="0.2">
      <c r="K75" s="29"/>
      <c r="AK75" s="90"/>
      <c r="AL75" s="30"/>
    </row>
    <row r="76" spans="1:66" ht="14.25" customHeight="1" x14ac:dyDescent="0.2">
      <c r="K76" s="29"/>
      <c r="AK76" s="90"/>
      <c r="AL76" s="30"/>
    </row>
    <row r="77" spans="1:66" ht="14.25" customHeight="1" x14ac:dyDescent="0.2">
      <c r="K77" s="29"/>
      <c r="AK77" s="90"/>
      <c r="AL77" s="30"/>
    </row>
    <row r="78" spans="1:66" ht="14.25" customHeight="1" x14ac:dyDescent="0.2">
      <c r="K78" s="29"/>
      <c r="R78" s="67"/>
      <c r="AK78" s="90"/>
      <c r="AL78" s="30"/>
    </row>
    <row r="79" spans="1:66" ht="14.25" customHeight="1" x14ac:dyDescent="0.2">
      <c r="K79" s="29"/>
      <c r="R79" s="68"/>
      <c r="AK79" s="90"/>
      <c r="AL79" s="30"/>
    </row>
    <row r="80" spans="1:66" ht="14.25" customHeight="1" x14ac:dyDescent="0.2">
      <c r="K80" s="29"/>
      <c r="R80" s="68"/>
      <c r="AK80" s="90"/>
      <c r="AL80" s="30"/>
    </row>
    <row r="81" spans="11:38" ht="14.25" customHeight="1" x14ac:dyDescent="0.2">
      <c r="K81" s="29"/>
      <c r="R81" s="68"/>
      <c r="AK81" s="90"/>
      <c r="AL81" s="30"/>
    </row>
    <row r="82" spans="11:38" ht="14.25" customHeight="1" x14ac:dyDescent="0.2">
      <c r="K82" s="29"/>
      <c r="R82" s="68"/>
      <c r="AK82" s="90"/>
      <c r="AL82" s="30"/>
    </row>
    <row r="83" spans="11:38" ht="14.25" customHeight="1" x14ac:dyDescent="0.2">
      <c r="K83" s="29"/>
      <c r="R83" s="67"/>
      <c r="AK83" s="90"/>
      <c r="AL83" s="30"/>
    </row>
    <row r="84" spans="11:38" ht="14.25" customHeight="1" x14ac:dyDescent="0.2">
      <c r="K84" s="29"/>
      <c r="AK84" s="90"/>
      <c r="AL84" s="30"/>
    </row>
    <row r="85" spans="11:38" ht="14.25" customHeight="1" x14ac:dyDescent="0.2">
      <c r="K85" s="29"/>
      <c r="AK85" s="90"/>
      <c r="AL85" s="30"/>
    </row>
    <row r="86" spans="11:38" ht="14.25" customHeight="1" x14ac:dyDescent="0.2">
      <c r="K86" s="29"/>
      <c r="AK86" s="90"/>
      <c r="AL86" s="30"/>
    </row>
    <row r="87" spans="11:38" ht="14.25" customHeight="1" x14ac:dyDescent="0.2">
      <c r="K87" s="29"/>
      <c r="AK87" s="90"/>
      <c r="AL87" s="30"/>
    </row>
    <row r="88" spans="11:38" ht="14.25" customHeight="1" x14ac:dyDescent="0.2">
      <c r="K88" s="29"/>
      <c r="AK88" s="90"/>
      <c r="AL88" s="30"/>
    </row>
    <row r="89" spans="11:38" ht="14.25" customHeight="1" x14ac:dyDescent="0.2">
      <c r="K89" s="29"/>
      <c r="AK89" s="90"/>
      <c r="AL89" s="30"/>
    </row>
    <row r="90" spans="11:38" ht="14.25" customHeight="1" x14ac:dyDescent="0.2">
      <c r="K90" s="29"/>
      <c r="AK90" s="90"/>
      <c r="AL90" s="30"/>
    </row>
    <row r="91" spans="11:38" ht="14.25" customHeight="1" x14ac:dyDescent="0.2">
      <c r="K91" s="29"/>
      <c r="AK91" s="90"/>
      <c r="AL91" s="30"/>
    </row>
    <row r="92" spans="11:38" ht="14.25" customHeight="1" x14ac:dyDescent="0.2">
      <c r="K92" s="29"/>
      <c r="AK92" s="90"/>
      <c r="AL92" s="30"/>
    </row>
    <row r="93" spans="11:38" ht="14.25" customHeight="1" x14ac:dyDescent="0.2">
      <c r="K93" s="29"/>
      <c r="AK93" s="90"/>
      <c r="AL93" s="30"/>
    </row>
    <row r="94" spans="11:38" ht="14.25" customHeight="1" x14ac:dyDescent="0.2">
      <c r="K94" s="29"/>
      <c r="AK94" s="90"/>
      <c r="AL94" s="30"/>
    </row>
    <row r="95" spans="11:38" ht="14.25" customHeight="1" x14ac:dyDescent="0.2">
      <c r="K95" s="29"/>
      <c r="AK95" s="90"/>
      <c r="AL95" s="30"/>
    </row>
    <row r="96" spans="11:38" ht="14.25" customHeight="1" x14ac:dyDescent="0.2">
      <c r="K96" s="29"/>
      <c r="AK96" s="90"/>
      <c r="AL96" s="30"/>
    </row>
    <row r="97" spans="11:38" ht="14.25" customHeight="1" x14ac:dyDescent="0.2">
      <c r="K97" s="29"/>
      <c r="AK97" s="90"/>
      <c r="AL97" s="30"/>
    </row>
    <row r="98" spans="11:38" ht="14.25" customHeight="1" x14ac:dyDescent="0.2">
      <c r="K98" s="29"/>
      <c r="AK98" s="90"/>
      <c r="AL98" s="30"/>
    </row>
    <row r="99" spans="11:38" ht="14.25" customHeight="1" x14ac:dyDescent="0.2">
      <c r="K99" s="29"/>
      <c r="AK99" s="90"/>
      <c r="AL99" s="30"/>
    </row>
    <row r="100" spans="11:38" ht="14.25" customHeight="1" x14ac:dyDescent="0.2">
      <c r="K100" s="29"/>
      <c r="AK100" s="90"/>
      <c r="AL100" s="30"/>
    </row>
    <row r="101" spans="11:38" ht="14.25" customHeight="1" x14ac:dyDescent="0.2">
      <c r="K101" s="29"/>
      <c r="AK101" s="90"/>
      <c r="AL101" s="30"/>
    </row>
    <row r="102" spans="11:38" ht="14.25" customHeight="1" x14ac:dyDescent="0.2">
      <c r="K102" s="29"/>
      <c r="AK102" s="90"/>
      <c r="AL102" s="30"/>
    </row>
    <row r="103" spans="11:38" ht="14.25" customHeight="1" x14ac:dyDescent="0.2">
      <c r="K103" s="29"/>
      <c r="AK103" s="90"/>
      <c r="AL103" s="30"/>
    </row>
    <row r="104" spans="11:38" ht="14.25" customHeight="1" x14ac:dyDescent="0.2">
      <c r="K104" s="29"/>
      <c r="AK104" s="90"/>
      <c r="AL104" s="30"/>
    </row>
    <row r="105" spans="11:38" ht="14.25" customHeight="1" x14ac:dyDescent="0.2">
      <c r="K105" s="29"/>
      <c r="AK105" s="90"/>
      <c r="AL105" s="30"/>
    </row>
    <row r="106" spans="11:38" ht="14.25" customHeight="1" x14ac:dyDescent="0.2">
      <c r="K106" s="29"/>
      <c r="AK106" s="90"/>
      <c r="AL106" s="30"/>
    </row>
    <row r="107" spans="11:38" ht="14.25" customHeight="1" x14ac:dyDescent="0.2">
      <c r="K107" s="29"/>
      <c r="AK107" s="90"/>
      <c r="AL107" s="30"/>
    </row>
    <row r="108" spans="11:38" ht="14.25" customHeight="1" x14ac:dyDescent="0.2">
      <c r="K108" s="29"/>
      <c r="AK108" s="90"/>
      <c r="AL108" s="30"/>
    </row>
    <row r="109" spans="11:38" ht="14.25" customHeight="1" x14ac:dyDescent="0.2">
      <c r="K109" s="29"/>
      <c r="AK109" s="90"/>
      <c r="AL109" s="30"/>
    </row>
    <row r="110" spans="11:38" ht="14.25" customHeight="1" x14ac:dyDescent="0.2">
      <c r="K110" s="29"/>
      <c r="AK110" s="90"/>
      <c r="AL110" s="30"/>
    </row>
    <row r="111" spans="11:38" ht="14.25" customHeight="1" x14ac:dyDescent="0.2">
      <c r="K111" s="29"/>
      <c r="AK111" s="90"/>
      <c r="AL111" s="30"/>
    </row>
    <row r="112" spans="11:38" ht="14.25" customHeight="1" x14ac:dyDescent="0.2">
      <c r="K112" s="29"/>
      <c r="AK112" s="90"/>
      <c r="AL112" s="30"/>
    </row>
    <row r="113" spans="11:38" ht="14.25" customHeight="1" x14ac:dyDescent="0.2">
      <c r="K113" s="29"/>
      <c r="AK113" s="90"/>
      <c r="AL113" s="30"/>
    </row>
    <row r="114" spans="11:38" ht="14.25" customHeight="1" x14ac:dyDescent="0.2">
      <c r="K114" s="29"/>
      <c r="AK114" s="90"/>
      <c r="AL114" s="30"/>
    </row>
    <row r="115" spans="11:38" ht="14.25" customHeight="1" x14ac:dyDescent="0.2">
      <c r="K115" s="29"/>
      <c r="AK115" s="90"/>
      <c r="AL115" s="30"/>
    </row>
    <row r="116" spans="11:38" ht="14.25" customHeight="1" x14ac:dyDescent="0.2">
      <c r="K116" s="29"/>
      <c r="AK116" s="90"/>
      <c r="AL116" s="30"/>
    </row>
    <row r="117" spans="11:38" ht="14.25" customHeight="1" x14ac:dyDescent="0.2">
      <c r="K117" s="29"/>
      <c r="AK117" s="90"/>
      <c r="AL117" s="30"/>
    </row>
    <row r="118" spans="11:38" ht="14.25" customHeight="1" x14ac:dyDescent="0.2">
      <c r="K118" s="29"/>
      <c r="AK118" s="90"/>
      <c r="AL118" s="30"/>
    </row>
    <row r="119" spans="11:38" ht="14.25" customHeight="1" x14ac:dyDescent="0.2">
      <c r="K119" s="29"/>
      <c r="AK119" s="90"/>
      <c r="AL119" s="30"/>
    </row>
    <row r="120" spans="11:38" ht="14.25" customHeight="1" x14ac:dyDescent="0.2">
      <c r="K120" s="29"/>
      <c r="AK120" s="90"/>
      <c r="AL120" s="30"/>
    </row>
    <row r="121" spans="11:38" ht="14.25" customHeight="1" x14ac:dyDescent="0.2">
      <c r="K121" s="29"/>
      <c r="AK121" s="90"/>
      <c r="AL121" s="30"/>
    </row>
    <row r="122" spans="11:38" ht="14.25" customHeight="1" x14ac:dyDescent="0.2">
      <c r="K122" s="29"/>
      <c r="AK122" s="90"/>
      <c r="AL122" s="30"/>
    </row>
    <row r="123" spans="11:38" ht="14.25" customHeight="1" x14ac:dyDescent="0.2">
      <c r="K123" s="29"/>
      <c r="AK123" s="90"/>
      <c r="AL123" s="30"/>
    </row>
    <row r="124" spans="11:38" ht="14.25" customHeight="1" x14ac:dyDescent="0.2">
      <c r="K124" s="29"/>
      <c r="AK124" s="90"/>
      <c r="AL124" s="30"/>
    </row>
    <row r="125" spans="11:38" ht="14.25" customHeight="1" x14ac:dyDescent="0.2">
      <c r="K125" s="29"/>
      <c r="AK125" s="90"/>
      <c r="AL125" s="30"/>
    </row>
    <row r="126" spans="11:38" ht="14.25" customHeight="1" x14ac:dyDescent="0.2">
      <c r="K126" s="29"/>
      <c r="AK126" s="90"/>
      <c r="AL126" s="30"/>
    </row>
    <row r="127" spans="11:38" ht="14.25" customHeight="1" x14ac:dyDescent="0.2">
      <c r="K127" s="29"/>
      <c r="AK127" s="90"/>
      <c r="AL127" s="30"/>
    </row>
    <row r="128" spans="11:38" ht="14.25" customHeight="1" x14ac:dyDescent="0.2">
      <c r="K128" s="29"/>
      <c r="AK128" s="90"/>
      <c r="AL128" s="30"/>
    </row>
    <row r="129" spans="11:38" ht="14.25" customHeight="1" x14ac:dyDescent="0.2">
      <c r="K129" s="29"/>
      <c r="AK129" s="90"/>
      <c r="AL129" s="30"/>
    </row>
    <row r="130" spans="11:38" ht="14.25" customHeight="1" x14ac:dyDescent="0.2">
      <c r="K130" s="29"/>
      <c r="AK130" s="90"/>
      <c r="AL130" s="30"/>
    </row>
    <row r="131" spans="11:38" ht="14.25" customHeight="1" x14ac:dyDescent="0.2">
      <c r="K131" s="29"/>
      <c r="AK131" s="90"/>
      <c r="AL131" s="30"/>
    </row>
    <row r="132" spans="11:38" ht="14.25" customHeight="1" x14ac:dyDescent="0.2">
      <c r="K132" s="29"/>
      <c r="AK132" s="90"/>
      <c r="AL132" s="30"/>
    </row>
    <row r="133" spans="11:38" ht="14.25" customHeight="1" x14ac:dyDescent="0.2">
      <c r="K133" s="29"/>
      <c r="AK133" s="90"/>
      <c r="AL133" s="30"/>
    </row>
    <row r="134" spans="11:38" ht="14.25" customHeight="1" x14ac:dyDescent="0.2">
      <c r="K134" s="29"/>
      <c r="AK134" s="90"/>
      <c r="AL134" s="30"/>
    </row>
    <row r="135" spans="11:38" ht="14.25" customHeight="1" x14ac:dyDescent="0.2">
      <c r="K135" s="29"/>
      <c r="AK135" s="90"/>
      <c r="AL135" s="30"/>
    </row>
    <row r="136" spans="11:38" ht="14.25" customHeight="1" x14ac:dyDescent="0.2">
      <c r="K136" s="29"/>
      <c r="AK136" s="90"/>
      <c r="AL136" s="30"/>
    </row>
    <row r="137" spans="11:38" ht="14.25" customHeight="1" x14ac:dyDescent="0.2">
      <c r="K137" s="29"/>
      <c r="AK137" s="90"/>
      <c r="AL137" s="30"/>
    </row>
    <row r="138" spans="11:38" ht="14.25" customHeight="1" x14ac:dyDescent="0.2">
      <c r="K138" s="29"/>
      <c r="AK138" s="90"/>
      <c r="AL138" s="30"/>
    </row>
    <row r="139" spans="11:38" ht="14.25" customHeight="1" x14ac:dyDescent="0.2">
      <c r="K139" s="29"/>
      <c r="AK139" s="90"/>
      <c r="AL139" s="30"/>
    </row>
    <row r="140" spans="11:38" ht="14.25" customHeight="1" x14ac:dyDescent="0.2">
      <c r="K140" s="29"/>
      <c r="AK140" s="90"/>
      <c r="AL140" s="30"/>
    </row>
    <row r="141" spans="11:38" ht="14.25" customHeight="1" x14ac:dyDescent="0.2">
      <c r="K141" s="29"/>
      <c r="AK141" s="90"/>
      <c r="AL141" s="30"/>
    </row>
    <row r="142" spans="11:38" ht="14.25" customHeight="1" x14ac:dyDescent="0.2">
      <c r="K142" s="29"/>
      <c r="AK142" s="90"/>
      <c r="AL142" s="30"/>
    </row>
    <row r="143" spans="11:38" ht="14.25" customHeight="1" x14ac:dyDescent="0.2">
      <c r="K143" s="29"/>
      <c r="AK143" s="90"/>
      <c r="AL143" s="30"/>
    </row>
    <row r="144" spans="11:38" ht="14.25" customHeight="1" x14ac:dyDescent="0.2">
      <c r="K144" s="29"/>
      <c r="AK144" s="90"/>
      <c r="AL144" s="30"/>
    </row>
    <row r="145" spans="11:38" ht="14.25" customHeight="1" x14ac:dyDescent="0.2">
      <c r="K145" s="29"/>
      <c r="AK145" s="90"/>
      <c r="AL145" s="30"/>
    </row>
    <row r="146" spans="11:38" ht="14.25" customHeight="1" x14ac:dyDescent="0.2">
      <c r="K146" s="29"/>
      <c r="AK146" s="90"/>
      <c r="AL146" s="30"/>
    </row>
    <row r="147" spans="11:38" ht="14.25" customHeight="1" x14ac:dyDescent="0.2">
      <c r="K147" s="29"/>
      <c r="AK147" s="90"/>
      <c r="AL147" s="30"/>
    </row>
    <row r="148" spans="11:38" ht="14.25" customHeight="1" x14ac:dyDescent="0.2">
      <c r="K148" s="29"/>
      <c r="AK148" s="90"/>
      <c r="AL148" s="30"/>
    </row>
    <row r="149" spans="11:38" ht="14.25" customHeight="1" x14ac:dyDescent="0.2">
      <c r="K149" s="29"/>
      <c r="AK149" s="90"/>
      <c r="AL149" s="30"/>
    </row>
    <row r="150" spans="11:38" ht="14.25" customHeight="1" x14ac:dyDescent="0.2">
      <c r="K150" s="29"/>
      <c r="AK150" s="90"/>
      <c r="AL150" s="30"/>
    </row>
    <row r="151" spans="11:38" ht="14.25" customHeight="1" x14ac:dyDescent="0.2">
      <c r="K151" s="29"/>
      <c r="AK151" s="90"/>
      <c r="AL151" s="30"/>
    </row>
    <row r="152" spans="11:38" ht="14.25" customHeight="1" x14ac:dyDescent="0.2">
      <c r="K152" s="29"/>
      <c r="AK152" s="90"/>
      <c r="AL152" s="30"/>
    </row>
    <row r="153" spans="11:38" ht="14.25" customHeight="1" x14ac:dyDescent="0.2">
      <c r="K153" s="29"/>
      <c r="AK153" s="90"/>
      <c r="AL153" s="30"/>
    </row>
    <row r="154" spans="11:38" ht="14.25" customHeight="1" x14ac:dyDescent="0.2">
      <c r="K154" s="29"/>
      <c r="AK154" s="90"/>
      <c r="AL154" s="30"/>
    </row>
    <row r="155" spans="11:38" ht="14.25" customHeight="1" x14ac:dyDescent="0.2">
      <c r="K155" s="29"/>
      <c r="AK155" s="90"/>
      <c r="AL155" s="30"/>
    </row>
    <row r="156" spans="11:38" ht="14.25" customHeight="1" x14ac:dyDescent="0.2">
      <c r="K156" s="29"/>
      <c r="AK156" s="90"/>
      <c r="AL156" s="30"/>
    </row>
    <row r="157" spans="11:38" ht="14.25" customHeight="1" x14ac:dyDescent="0.2">
      <c r="K157" s="29"/>
      <c r="AK157" s="90"/>
      <c r="AL157" s="30"/>
    </row>
    <row r="158" spans="11:38" ht="14.25" customHeight="1" x14ac:dyDescent="0.2">
      <c r="K158" s="29"/>
      <c r="AK158" s="90"/>
      <c r="AL158" s="30"/>
    </row>
    <row r="159" spans="11:38" ht="14.25" customHeight="1" x14ac:dyDescent="0.2">
      <c r="K159" s="29"/>
      <c r="AK159" s="90"/>
      <c r="AL159" s="30"/>
    </row>
    <row r="160" spans="11:38" ht="14.25" customHeight="1" x14ac:dyDescent="0.2">
      <c r="K160" s="29"/>
      <c r="AK160" s="90"/>
      <c r="AL160" s="30"/>
    </row>
    <row r="161" spans="11:38" ht="14.25" customHeight="1" x14ac:dyDescent="0.2">
      <c r="K161" s="29"/>
      <c r="AK161" s="90"/>
      <c r="AL161" s="30"/>
    </row>
    <row r="162" spans="11:38" ht="14.25" customHeight="1" x14ac:dyDescent="0.2">
      <c r="K162" s="29"/>
      <c r="AK162" s="90"/>
      <c r="AL162" s="30"/>
    </row>
    <row r="163" spans="11:38" ht="14.25" customHeight="1" x14ac:dyDescent="0.2">
      <c r="K163" s="29"/>
      <c r="AK163" s="90"/>
      <c r="AL163" s="30"/>
    </row>
    <row r="164" spans="11:38" ht="14.25" customHeight="1" x14ac:dyDescent="0.2">
      <c r="K164" s="29"/>
      <c r="AK164" s="90"/>
      <c r="AL164" s="30"/>
    </row>
    <row r="165" spans="11:38" ht="14.25" customHeight="1" x14ac:dyDescent="0.2">
      <c r="K165" s="29"/>
      <c r="AK165" s="90"/>
      <c r="AL165" s="30"/>
    </row>
    <row r="166" spans="11:38" ht="14.25" customHeight="1" x14ac:dyDescent="0.2">
      <c r="K166" s="29"/>
      <c r="AK166" s="90"/>
      <c r="AL166" s="30"/>
    </row>
    <row r="167" spans="11:38" ht="14.25" customHeight="1" x14ac:dyDescent="0.2">
      <c r="K167" s="29"/>
      <c r="AK167" s="90"/>
      <c r="AL167" s="30"/>
    </row>
    <row r="168" spans="11:38" ht="14.25" customHeight="1" x14ac:dyDescent="0.2">
      <c r="K168" s="29"/>
      <c r="AK168" s="90"/>
      <c r="AL168" s="30"/>
    </row>
    <row r="169" spans="11:38" ht="14.25" customHeight="1" x14ac:dyDescent="0.2">
      <c r="K169" s="29"/>
      <c r="AK169" s="90"/>
      <c r="AL169" s="30"/>
    </row>
    <row r="170" spans="11:38" ht="14.25" customHeight="1" x14ac:dyDescent="0.2">
      <c r="K170" s="29"/>
      <c r="AK170" s="90"/>
      <c r="AL170" s="30"/>
    </row>
    <row r="171" spans="11:38" ht="14.25" customHeight="1" x14ac:dyDescent="0.2">
      <c r="K171" s="29"/>
      <c r="AK171" s="90"/>
      <c r="AL171" s="30"/>
    </row>
    <row r="172" spans="11:38" ht="14.25" customHeight="1" x14ac:dyDescent="0.2">
      <c r="K172" s="29"/>
      <c r="AK172" s="90"/>
      <c r="AL172" s="30"/>
    </row>
    <row r="173" spans="11:38" ht="14.25" customHeight="1" x14ac:dyDescent="0.2">
      <c r="K173" s="29"/>
      <c r="AK173" s="90"/>
      <c r="AL173" s="30"/>
    </row>
    <row r="174" spans="11:38" ht="14.25" customHeight="1" x14ac:dyDescent="0.2">
      <c r="K174" s="29"/>
      <c r="AK174" s="90"/>
      <c r="AL174" s="30"/>
    </row>
    <row r="175" spans="11:38" ht="14.25" customHeight="1" x14ac:dyDescent="0.2">
      <c r="K175" s="29"/>
      <c r="AK175" s="90"/>
      <c r="AL175" s="30"/>
    </row>
    <row r="176" spans="11:38" ht="14.25" customHeight="1" x14ac:dyDescent="0.2">
      <c r="K176" s="29"/>
      <c r="AK176" s="90"/>
      <c r="AL176" s="30"/>
    </row>
    <row r="177" spans="11:38" ht="14.25" customHeight="1" x14ac:dyDescent="0.2">
      <c r="K177" s="29"/>
      <c r="AK177" s="90"/>
      <c r="AL177" s="30"/>
    </row>
    <row r="178" spans="11:38" ht="14.25" customHeight="1" x14ac:dyDescent="0.2">
      <c r="K178" s="29"/>
      <c r="AK178" s="90"/>
      <c r="AL178" s="30"/>
    </row>
    <row r="179" spans="11:38" ht="14.25" customHeight="1" x14ac:dyDescent="0.2">
      <c r="K179" s="29"/>
      <c r="AK179" s="90"/>
      <c r="AL179" s="30"/>
    </row>
    <row r="180" spans="11:38" ht="14.25" customHeight="1" x14ac:dyDescent="0.2">
      <c r="K180" s="29"/>
      <c r="AK180" s="90"/>
      <c r="AL180" s="30"/>
    </row>
    <row r="181" spans="11:38" ht="14.25" customHeight="1" x14ac:dyDescent="0.2">
      <c r="K181" s="29"/>
      <c r="AK181" s="90"/>
      <c r="AL181" s="30"/>
    </row>
    <row r="182" spans="11:38" ht="14.25" customHeight="1" x14ac:dyDescent="0.2">
      <c r="K182" s="29"/>
      <c r="AK182" s="90"/>
      <c r="AL182" s="30"/>
    </row>
    <row r="183" spans="11:38" ht="14.25" customHeight="1" x14ac:dyDescent="0.2">
      <c r="K183" s="29"/>
      <c r="AK183" s="90"/>
      <c r="AL183" s="30"/>
    </row>
    <row r="184" spans="11:38" ht="14.25" customHeight="1" x14ac:dyDescent="0.2">
      <c r="K184" s="29"/>
      <c r="AK184" s="90"/>
      <c r="AL184" s="30"/>
    </row>
    <row r="185" spans="11:38" ht="14.25" customHeight="1" x14ac:dyDescent="0.2">
      <c r="K185" s="29"/>
      <c r="AK185" s="90"/>
      <c r="AL185" s="30"/>
    </row>
    <row r="186" spans="11:38" ht="14.25" customHeight="1" x14ac:dyDescent="0.2">
      <c r="K186" s="29"/>
      <c r="AK186" s="90"/>
      <c r="AL186" s="30"/>
    </row>
    <row r="187" spans="11:38" ht="14.25" customHeight="1" x14ac:dyDescent="0.2">
      <c r="K187" s="29"/>
      <c r="AK187" s="90"/>
      <c r="AL187" s="30"/>
    </row>
    <row r="188" spans="11:38" ht="14.25" customHeight="1" x14ac:dyDescent="0.2">
      <c r="K188" s="29"/>
      <c r="AK188" s="90"/>
      <c r="AL188" s="30"/>
    </row>
    <row r="189" spans="11:38" ht="14.25" customHeight="1" x14ac:dyDescent="0.2">
      <c r="K189" s="29"/>
      <c r="AK189" s="90"/>
      <c r="AL189" s="30"/>
    </row>
    <row r="190" spans="11:38" ht="14.25" customHeight="1" x14ac:dyDescent="0.2">
      <c r="K190" s="29"/>
      <c r="AK190" s="90"/>
      <c r="AL190" s="30"/>
    </row>
    <row r="191" spans="11:38" ht="14.25" customHeight="1" x14ac:dyDescent="0.2">
      <c r="K191" s="29"/>
      <c r="AK191" s="90"/>
      <c r="AL191" s="30"/>
    </row>
    <row r="192" spans="11:38" ht="14.25" customHeight="1" x14ac:dyDescent="0.2">
      <c r="K192" s="29"/>
      <c r="AK192" s="90"/>
      <c r="AL192" s="30"/>
    </row>
    <row r="193" spans="11:38" ht="14.25" customHeight="1" x14ac:dyDescent="0.2">
      <c r="K193" s="29"/>
      <c r="AK193" s="90"/>
      <c r="AL193" s="30"/>
    </row>
    <row r="194" spans="11:38" ht="14.25" customHeight="1" x14ac:dyDescent="0.2">
      <c r="K194" s="29"/>
      <c r="AK194" s="90"/>
      <c r="AL194" s="30"/>
    </row>
    <row r="195" spans="11:38" ht="14.25" customHeight="1" x14ac:dyDescent="0.2">
      <c r="K195" s="29"/>
      <c r="AK195" s="90"/>
      <c r="AL195" s="30"/>
    </row>
    <row r="196" spans="11:38" ht="14.25" customHeight="1" x14ac:dyDescent="0.2">
      <c r="K196" s="29"/>
      <c r="AK196" s="90"/>
      <c r="AL196" s="30"/>
    </row>
    <row r="197" spans="11:38" ht="14.25" customHeight="1" x14ac:dyDescent="0.2">
      <c r="K197" s="29"/>
      <c r="AK197" s="90"/>
      <c r="AL197" s="30"/>
    </row>
    <row r="198" spans="11:38" ht="14.25" customHeight="1" x14ac:dyDescent="0.2">
      <c r="K198" s="29"/>
      <c r="AK198" s="90"/>
      <c r="AL198" s="30"/>
    </row>
    <row r="199" spans="11:38" ht="14.25" customHeight="1" x14ac:dyDescent="0.2">
      <c r="K199" s="29"/>
      <c r="AK199" s="90"/>
      <c r="AL199" s="30"/>
    </row>
    <row r="200" spans="11:38" ht="14.25" customHeight="1" x14ac:dyDescent="0.2">
      <c r="K200" s="29"/>
      <c r="AK200" s="90"/>
      <c r="AL200" s="30"/>
    </row>
    <row r="201" spans="11:38" ht="14.25" customHeight="1" x14ac:dyDescent="0.2">
      <c r="K201" s="29"/>
      <c r="AK201" s="90"/>
      <c r="AL201" s="30"/>
    </row>
    <row r="202" spans="11:38" ht="14.25" customHeight="1" x14ac:dyDescent="0.2">
      <c r="K202" s="29"/>
      <c r="AK202" s="90"/>
      <c r="AL202" s="30"/>
    </row>
    <row r="203" spans="11:38" ht="14.25" customHeight="1" x14ac:dyDescent="0.2">
      <c r="K203" s="29"/>
      <c r="AK203" s="90"/>
      <c r="AL203" s="30"/>
    </row>
    <row r="204" spans="11:38" ht="14.25" customHeight="1" x14ac:dyDescent="0.2">
      <c r="K204" s="29"/>
      <c r="AK204" s="90"/>
      <c r="AL204" s="30"/>
    </row>
    <row r="205" spans="11:38" ht="14.25" customHeight="1" x14ac:dyDescent="0.2">
      <c r="K205" s="29"/>
      <c r="AK205" s="90"/>
      <c r="AL205" s="30"/>
    </row>
    <row r="206" spans="11:38" ht="14.25" customHeight="1" x14ac:dyDescent="0.2">
      <c r="K206" s="29"/>
      <c r="AK206" s="90"/>
      <c r="AL206" s="30"/>
    </row>
    <row r="207" spans="11:38" ht="14.25" customHeight="1" x14ac:dyDescent="0.2">
      <c r="K207" s="29"/>
      <c r="AK207" s="90"/>
      <c r="AL207" s="30"/>
    </row>
    <row r="208" spans="11:38" ht="14.25" customHeight="1" x14ac:dyDescent="0.2">
      <c r="K208" s="29"/>
      <c r="AK208" s="90"/>
      <c r="AL208" s="30"/>
    </row>
    <row r="209" spans="11:38" ht="14.25" customHeight="1" x14ac:dyDescent="0.2">
      <c r="K209" s="29"/>
      <c r="AK209" s="90"/>
      <c r="AL209" s="30"/>
    </row>
    <row r="210" spans="11:38" ht="14.25" customHeight="1" x14ac:dyDescent="0.2">
      <c r="K210" s="29"/>
      <c r="AK210" s="90"/>
      <c r="AL210" s="30"/>
    </row>
    <row r="211" spans="11:38" ht="14.25" customHeight="1" x14ac:dyDescent="0.2">
      <c r="K211" s="29"/>
      <c r="AK211" s="90"/>
      <c r="AL211" s="30"/>
    </row>
    <row r="212" spans="11:38" ht="14.25" customHeight="1" x14ac:dyDescent="0.2">
      <c r="K212" s="29"/>
      <c r="AK212" s="90"/>
      <c r="AL212" s="30"/>
    </row>
    <row r="213" spans="11:38" ht="14.25" customHeight="1" x14ac:dyDescent="0.2">
      <c r="K213" s="29"/>
      <c r="AK213" s="90"/>
      <c r="AL213" s="30"/>
    </row>
    <row r="214" spans="11:38" ht="14.25" customHeight="1" x14ac:dyDescent="0.2">
      <c r="K214" s="29"/>
      <c r="AK214" s="90"/>
      <c r="AL214" s="30"/>
    </row>
    <row r="215" spans="11:38" ht="14.25" customHeight="1" x14ac:dyDescent="0.2">
      <c r="K215" s="29"/>
      <c r="AK215" s="90"/>
      <c r="AL215" s="30"/>
    </row>
    <row r="216" spans="11:38" ht="14.25" customHeight="1" x14ac:dyDescent="0.2">
      <c r="K216" s="29"/>
      <c r="AK216" s="90"/>
      <c r="AL216" s="30"/>
    </row>
    <row r="217" spans="11:38" ht="14.25" customHeight="1" x14ac:dyDescent="0.2">
      <c r="K217" s="29"/>
      <c r="AK217" s="90"/>
      <c r="AL217" s="30"/>
    </row>
    <row r="218" spans="11:38" ht="14.25" customHeight="1" x14ac:dyDescent="0.2">
      <c r="K218" s="29"/>
      <c r="AK218" s="90"/>
      <c r="AL218" s="30"/>
    </row>
    <row r="219" spans="11:38" ht="14.25" customHeight="1" x14ac:dyDescent="0.2">
      <c r="K219" s="29"/>
      <c r="AK219" s="90"/>
      <c r="AL219" s="30"/>
    </row>
    <row r="220" spans="11:38" ht="14.25" customHeight="1" x14ac:dyDescent="0.2">
      <c r="K220" s="29"/>
      <c r="AK220" s="90"/>
      <c r="AL220" s="30"/>
    </row>
    <row r="221" spans="11:38" ht="14.25" customHeight="1" x14ac:dyDescent="0.2">
      <c r="K221" s="29"/>
      <c r="AK221" s="90"/>
      <c r="AL221" s="30"/>
    </row>
    <row r="222" spans="11:38" ht="14.25" customHeight="1" x14ac:dyDescent="0.2">
      <c r="K222" s="29"/>
      <c r="AK222" s="90"/>
      <c r="AL222" s="30"/>
    </row>
    <row r="223" spans="11:38" ht="14.25" customHeight="1" x14ac:dyDescent="0.2">
      <c r="K223" s="29"/>
      <c r="AK223" s="90"/>
      <c r="AL223" s="30"/>
    </row>
    <row r="224" spans="11:38" ht="14.25" customHeight="1" x14ac:dyDescent="0.2">
      <c r="K224" s="29"/>
      <c r="AK224" s="90"/>
      <c r="AL224" s="30"/>
    </row>
    <row r="225" spans="11:38" ht="14.25" customHeight="1" x14ac:dyDescent="0.2">
      <c r="K225" s="29"/>
      <c r="AK225" s="90"/>
      <c r="AL225" s="30"/>
    </row>
    <row r="226" spans="11:38" ht="14.25" customHeight="1" x14ac:dyDescent="0.2">
      <c r="K226" s="29"/>
      <c r="AK226" s="90"/>
      <c r="AL226" s="30"/>
    </row>
    <row r="227" spans="11:38" ht="14.25" customHeight="1" x14ac:dyDescent="0.2">
      <c r="K227" s="29"/>
      <c r="AK227" s="90"/>
      <c r="AL227" s="30"/>
    </row>
    <row r="228" spans="11:38" ht="14.25" customHeight="1" x14ac:dyDescent="0.2">
      <c r="K228" s="29"/>
      <c r="AK228" s="90"/>
      <c r="AL228" s="30"/>
    </row>
    <row r="229" spans="11:38" ht="14.25" customHeight="1" x14ac:dyDescent="0.2">
      <c r="K229" s="29"/>
      <c r="AK229" s="90"/>
      <c r="AL229" s="30"/>
    </row>
    <row r="230" spans="11:38" ht="14.25" customHeight="1" x14ac:dyDescent="0.2">
      <c r="K230" s="29"/>
      <c r="AK230" s="90"/>
      <c r="AL230" s="30"/>
    </row>
    <row r="231" spans="11:38" ht="14.25" customHeight="1" x14ac:dyDescent="0.2">
      <c r="K231" s="29"/>
      <c r="AK231" s="90"/>
      <c r="AL231" s="30"/>
    </row>
    <row r="232" spans="11:38" ht="14.25" customHeight="1" x14ac:dyDescent="0.2">
      <c r="K232" s="29"/>
      <c r="AK232" s="90"/>
      <c r="AL232" s="30"/>
    </row>
    <row r="233" spans="11:38" ht="14.25" customHeight="1" x14ac:dyDescent="0.2">
      <c r="K233" s="29"/>
      <c r="AK233" s="90"/>
      <c r="AL233" s="30"/>
    </row>
    <row r="234" spans="11:38" ht="14.25" customHeight="1" x14ac:dyDescent="0.2">
      <c r="K234" s="29"/>
      <c r="AK234" s="90"/>
      <c r="AL234" s="30"/>
    </row>
    <row r="235" spans="11:38" ht="14.25" customHeight="1" x14ac:dyDescent="0.2">
      <c r="K235" s="29"/>
      <c r="AK235" s="90"/>
      <c r="AL235" s="30"/>
    </row>
    <row r="236" spans="11:38" ht="14.25" customHeight="1" x14ac:dyDescent="0.2">
      <c r="K236" s="29"/>
      <c r="AK236" s="90"/>
      <c r="AL236" s="30"/>
    </row>
    <row r="237" spans="11:38" ht="14.25" customHeight="1" x14ac:dyDescent="0.2">
      <c r="K237" s="29"/>
      <c r="AK237" s="90"/>
      <c r="AL237" s="30"/>
    </row>
    <row r="238" spans="11:38" ht="14.25" customHeight="1" x14ac:dyDescent="0.2">
      <c r="K238" s="29"/>
      <c r="AK238" s="90"/>
      <c r="AL238" s="30"/>
    </row>
    <row r="239" spans="11:38" ht="14.25" customHeight="1" x14ac:dyDescent="0.2">
      <c r="K239" s="29"/>
      <c r="AK239" s="90"/>
      <c r="AL239" s="30"/>
    </row>
    <row r="240" spans="11:38" ht="14.25" customHeight="1" x14ac:dyDescent="0.2">
      <c r="K240" s="29"/>
      <c r="AK240" s="90"/>
      <c r="AL240" s="30"/>
    </row>
    <row r="241" spans="11:38" ht="14.25" customHeight="1" x14ac:dyDescent="0.2">
      <c r="K241" s="29"/>
      <c r="AK241" s="90"/>
      <c r="AL241" s="30"/>
    </row>
    <row r="242" spans="11:38" ht="14.25" customHeight="1" x14ac:dyDescent="0.2">
      <c r="K242" s="29"/>
      <c r="AK242" s="90"/>
      <c r="AL242" s="30"/>
    </row>
    <row r="243" spans="11:38" ht="14.25" customHeight="1" x14ac:dyDescent="0.2">
      <c r="K243" s="29"/>
      <c r="AK243" s="90"/>
      <c r="AL243" s="30"/>
    </row>
    <row r="244" spans="11:38" ht="14.25" customHeight="1" x14ac:dyDescent="0.2">
      <c r="K244" s="29"/>
      <c r="AK244" s="90"/>
      <c r="AL244" s="30"/>
    </row>
    <row r="245" spans="11:38" ht="14.25" customHeight="1" x14ac:dyDescent="0.2">
      <c r="K245" s="29"/>
      <c r="AK245" s="90"/>
      <c r="AL245" s="30"/>
    </row>
    <row r="246" spans="11:38" ht="14.25" customHeight="1" x14ac:dyDescent="0.2">
      <c r="K246" s="29"/>
      <c r="AK246" s="90"/>
      <c r="AL246" s="30"/>
    </row>
    <row r="247" spans="11:38" ht="14.25" customHeight="1" x14ac:dyDescent="0.2">
      <c r="K247" s="29"/>
      <c r="AK247" s="90"/>
      <c r="AL247" s="30"/>
    </row>
    <row r="248" spans="11:38" ht="14.25" customHeight="1" x14ac:dyDescent="0.2">
      <c r="K248" s="29"/>
      <c r="AK248" s="90"/>
      <c r="AL248" s="30"/>
    </row>
    <row r="249" spans="11:38" ht="14.25" customHeight="1" x14ac:dyDescent="0.2">
      <c r="K249" s="29"/>
      <c r="AK249" s="90"/>
      <c r="AL249" s="30"/>
    </row>
    <row r="250" spans="11:38" ht="14.25" customHeight="1" x14ac:dyDescent="0.2">
      <c r="K250" s="29"/>
      <c r="AK250" s="90"/>
      <c r="AL250" s="30"/>
    </row>
    <row r="251" spans="11:38" ht="14.25" customHeight="1" x14ac:dyDescent="0.2">
      <c r="K251" s="29"/>
      <c r="AK251" s="90"/>
      <c r="AL251" s="30"/>
    </row>
    <row r="252" spans="11:38" ht="14.25" customHeight="1" x14ac:dyDescent="0.2">
      <c r="K252" s="29"/>
      <c r="AK252" s="90"/>
      <c r="AL252" s="30"/>
    </row>
    <row r="253" spans="11:38" ht="14.25" customHeight="1" x14ac:dyDescent="0.2">
      <c r="K253" s="29"/>
      <c r="AK253" s="90"/>
      <c r="AL253" s="30"/>
    </row>
    <row r="254" spans="11:38" ht="14.25" customHeight="1" x14ac:dyDescent="0.2">
      <c r="K254" s="29"/>
      <c r="AK254" s="90"/>
      <c r="AL254" s="30"/>
    </row>
    <row r="255" spans="11:38" ht="14.25" customHeight="1" x14ac:dyDescent="0.2">
      <c r="K255" s="29"/>
      <c r="AK255" s="90"/>
      <c r="AL255" s="30"/>
    </row>
    <row r="256" spans="11:38" ht="14.25" customHeight="1" x14ac:dyDescent="0.2">
      <c r="K256" s="29"/>
      <c r="AK256" s="90"/>
      <c r="AL256" s="30"/>
    </row>
    <row r="257" spans="11:38" ht="14.25" customHeight="1" x14ac:dyDescent="0.2">
      <c r="K257" s="29"/>
      <c r="AK257" s="90"/>
      <c r="AL257" s="30"/>
    </row>
    <row r="258" spans="11:38" ht="14.25" customHeight="1" x14ac:dyDescent="0.2">
      <c r="K258" s="29"/>
      <c r="AK258" s="90"/>
      <c r="AL258" s="30"/>
    </row>
    <row r="259" spans="11:38" ht="14.25" customHeight="1" x14ac:dyDescent="0.2">
      <c r="K259" s="29"/>
      <c r="AK259" s="90"/>
      <c r="AL259" s="30"/>
    </row>
    <row r="260" spans="11:38" ht="14.25" customHeight="1" x14ac:dyDescent="0.2">
      <c r="K260" s="29"/>
      <c r="AK260" s="90"/>
      <c r="AL260" s="30"/>
    </row>
    <row r="261" spans="11:38" ht="14.25" customHeight="1" x14ac:dyDescent="0.2">
      <c r="K261" s="29"/>
      <c r="AK261" s="90"/>
      <c r="AL261" s="30"/>
    </row>
    <row r="262" spans="11:38" ht="14.25" customHeight="1" x14ac:dyDescent="0.2">
      <c r="K262" s="29"/>
      <c r="AK262" s="90"/>
      <c r="AL262" s="30"/>
    </row>
    <row r="263" spans="11:38" ht="14.25" customHeight="1" x14ac:dyDescent="0.2">
      <c r="K263" s="29"/>
      <c r="AK263" s="90"/>
      <c r="AL263" s="30"/>
    </row>
    <row r="264" spans="11:38" ht="14.25" customHeight="1" x14ac:dyDescent="0.2">
      <c r="K264" s="29"/>
      <c r="AK264" s="90"/>
      <c r="AL264" s="30"/>
    </row>
    <row r="265" spans="11:38" ht="14.25" customHeight="1" x14ac:dyDescent="0.2">
      <c r="K265" s="29"/>
      <c r="AK265" s="90"/>
      <c r="AL265" s="30"/>
    </row>
    <row r="266" spans="11:38" ht="14.25" customHeight="1" x14ac:dyDescent="0.2">
      <c r="K266" s="29"/>
      <c r="AK266" s="90"/>
      <c r="AL266" s="30"/>
    </row>
    <row r="267" spans="11:38" ht="14.25" customHeight="1" x14ac:dyDescent="0.2">
      <c r="K267" s="29"/>
      <c r="AK267" s="90"/>
      <c r="AL267" s="30"/>
    </row>
    <row r="268" spans="11:38" ht="14.25" customHeight="1" x14ac:dyDescent="0.2">
      <c r="K268" s="29"/>
      <c r="AK268" s="90"/>
      <c r="AL268" s="30"/>
    </row>
    <row r="269" spans="11:38" ht="14.25" customHeight="1" x14ac:dyDescent="0.2">
      <c r="K269" s="29"/>
      <c r="AK269" s="90"/>
      <c r="AL269" s="30"/>
    </row>
    <row r="270" spans="11:38" ht="14.25" customHeight="1" x14ac:dyDescent="0.2">
      <c r="K270" s="29"/>
      <c r="AK270" s="90"/>
      <c r="AL270" s="30"/>
    </row>
    <row r="271" spans="11:38" ht="14.25" customHeight="1" x14ac:dyDescent="0.2">
      <c r="K271" s="29"/>
      <c r="AK271" s="90"/>
      <c r="AL271" s="30"/>
    </row>
    <row r="272" spans="11:38" ht="14.25" customHeight="1" x14ac:dyDescent="0.2">
      <c r="K272" s="29"/>
      <c r="AK272" s="90"/>
      <c r="AL272" s="30"/>
    </row>
    <row r="273" spans="11:38" ht="14.25" customHeight="1" x14ac:dyDescent="0.2">
      <c r="K273" s="29"/>
      <c r="AK273" s="90"/>
      <c r="AL273" s="30"/>
    </row>
    <row r="274" spans="11:38" ht="14.25" customHeight="1" x14ac:dyDescent="0.2">
      <c r="K274" s="29"/>
      <c r="AK274" s="90"/>
      <c r="AL274" s="30"/>
    </row>
    <row r="275" spans="11:38" ht="14.25" customHeight="1" x14ac:dyDescent="0.2">
      <c r="K275" s="29"/>
      <c r="AK275" s="90"/>
      <c r="AL275" s="30"/>
    </row>
    <row r="276" spans="11:38" ht="14.25" customHeight="1" x14ac:dyDescent="0.2">
      <c r="K276" s="29"/>
      <c r="AK276" s="90"/>
      <c r="AL276" s="30"/>
    </row>
    <row r="277" spans="11:38" ht="14.25" customHeight="1" x14ac:dyDescent="0.2">
      <c r="K277" s="29"/>
      <c r="AK277" s="90"/>
      <c r="AL277" s="30"/>
    </row>
    <row r="278" spans="11:38" ht="14.25" customHeight="1" x14ac:dyDescent="0.2">
      <c r="K278" s="29"/>
      <c r="AK278" s="90"/>
      <c r="AL278" s="30"/>
    </row>
    <row r="279" spans="11:38" ht="14.25" customHeight="1" x14ac:dyDescent="0.2">
      <c r="K279" s="29"/>
      <c r="AK279" s="90"/>
      <c r="AL279" s="30"/>
    </row>
    <row r="280" spans="11:38" ht="14.25" customHeight="1" x14ac:dyDescent="0.2">
      <c r="K280" s="29"/>
      <c r="AK280" s="90"/>
      <c r="AL280" s="30"/>
    </row>
    <row r="281" spans="11:38" ht="14.25" customHeight="1" x14ac:dyDescent="0.2">
      <c r="K281" s="29"/>
      <c r="AK281" s="90"/>
      <c r="AL281" s="30"/>
    </row>
    <row r="282" spans="11:38" ht="14.25" customHeight="1" x14ac:dyDescent="0.2">
      <c r="K282" s="29"/>
      <c r="AK282" s="90"/>
      <c r="AL282" s="30"/>
    </row>
    <row r="283" spans="11:38" ht="14.25" customHeight="1" x14ac:dyDescent="0.2">
      <c r="K283" s="29"/>
      <c r="AK283" s="90"/>
      <c r="AL283" s="30"/>
    </row>
    <row r="284" spans="11:38" ht="14.25" customHeight="1" x14ac:dyDescent="0.2">
      <c r="K284" s="29"/>
      <c r="AK284" s="90"/>
      <c r="AL284" s="30"/>
    </row>
    <row r="285" spans="11:38" ht="14.25" customHeight="1" x14ac:dyDescent="0.2">
      <c r="K285" s="29"/>
      <c r="AK285" s="90"/>
      <c r="AL285" s="30"/>
    </row>
    <row r="286" spans="11:38" ht="14.25" customHeight="1" x14ac:dyDescent="0.2">
      <c r="K286" s="29"/>
      <c r="AK286" s="90"/>
      <c r="AL286" s="30"/>
    </row>
    <row r="287" spans="11:38" ht="14.25" customHeight="1" x14ac:dyDescent="0.2">
      <c r="K287" s="29"/>
      <c r="AK287" s="90"/>
      <c r="AL287" s="30"/>
    </row>
    <row r="288" spans="11:38" ht="14.25" customHeight="1" x14ac:dyDescent="0.2">
      <c r="K288" s="29"/>
      <c r="AK288" s="90"/>
      <c r="AL288" s="30"/>
    </row>
    <row r="289" spans="11:38" ht="14.25" customHeight="1" x14ac:dyDescent="0.2">
      <c r="K289" s="29"/>
      <c r="AK289" s="90"/>
      <c r="AL289" s="30"/>
    </row>
    <row r="290" spans="11:38" ht="14.25" customHeight="1" x14ac:dyDescent="0.2">
      <c r="K290" s="29"/>
      <c r="AK290" s="90"/>
      <c r="AL290" s="30"/>
    </row>
    <row r="291" spans="11:38" ht="14.25" customHeight="1" x14ac:dyDescent="0.2">
      <c r="K291" s="29"/>
      <c r="AK291" s="90"/>
      <c r="AL291" s="30"/>
    </row>
    <row r="292" spans="11:38" ht="14.25" customHeight="1" x14ac:dyDescent="0.2">
      <c r="K292" s="29"/>
      <c r="AK292" s="90"/>
      <c r="AL292" s="30"/>
    </row>
    <row r="293" spans="11:38" ht="14.25" customHeight="1" x14ac:dyDescent="0.2">
      <c r="K293" s="29"/>
      <c r="AK293" s="90"/>
      <c r="AL293" s="30"/>
    </row>
    <row r="294" spans="11:38" ht="14.25" customHeight="1" x14ac:dyDescent="0.2">
      <c r="K294" s="29"/>
      <c r="AK294" s="90"/>
      <c r="AL294" s="30"/>
    </row>
    <row r="295" spans="11:38" ht="14.25" customHeight="1" x14ac:dyDescent="0.2">
      <c r="K295" s="29"/>
      <c r="AK295" s="90"/>
      <c r="AL295" s="30"/>
    </row>
    <row r="296" spans="11:38" ht="14.25" customHeight="1" x14ac:dyDescent="0.2">
      <c r="K296" s="29"/>
      <c r="AK296" s="90"/>
      <c r="AL296" s="30"/>
    </row>
    <row r="297" spans="11:38" ht="14.25" customHeight="1" x14ac:dyDescent="0.2">
      <c r="K297" s="29"/>
      <c r="AK297" s="90"/>
      <c r="AL297" s="30"/>
    </row>
    <row r="298" spans="11:38" ht="14.25" customHeight="1" x14ac:dyDescent="0.2">
      <c r="K298" s="29"/>
      <c r="AK298" s="90"/>
      <c r="AL298" s="30"/>
    </row>
    <row r="299" spans="11:38" ht="14.25" customHeight="1" x14ac:dyDescent="0.2">
      <c r="K299" s="29"/>
      <c r="AK299" s="90"/>
      <c r="AL299" s="30"/>
    </row>
    <row r="300" spans="11:38" ht="14.25" customHeight="1" x14ac:dyDescent="0.2">
      <c r="K300" s="29"/>
      <c r="AK300" s="90"/>
      <c r="AL300" s="30"/>
    </row>
    <row r="301" spans="11:38" ht="14.25" customHeight="1" x14ac:dyDescent="0.2">
      <c r="K301" s="29"/>
      <c r="AK301" s="90"/>
      <c r="AL301" s="30"/>
    </row>
    <row r="302" spans="11:38" ht="14.25" customHeight="1" x14ac:dyDescent="0.2">
      <c r="K302" s="29"/>
      <c r="AK302" s="90"/>
      <c r="AL302" s="30"/>
    </row>
    <row r="303" spans="11:38" ht="14.25" customHeight="1" x14ac:dyDescent="0.2">
      <c r="K303" s="29"/>
      <c r="AK303" s="90"/>
      <c r="AL303" s="30"/>
    </row>
    <row r="304" spans="11:38" ht="14.25" customHeight="1" x14ac:dyDescent="0.2">
      <c r="K304" s="29"/>
      <c r="AK304" s="90"/>
      <c r="AL304" s="30"/>
    </row>
    <row r="305" spans="11:38" ht="14.25" customHeight="1" x14ac:dyDescent="0.2">
      <c r="K305" s="29"/>
      <c r="AK305" s="90"/>
      <c r="AL305" s="30"/>
    </row>
    <row r="306" spans="11:38" ht="14.25" customHeight="1" x14ac:dyDescent="0.2">
      <c r="K306" s="29"/>
      <c r="AK306" s="90"/>
      <c r="AL306" s="30"/>
    </row>
    <row r="307" spans="11:38" ht="14.25" customHeight="1" x14ac:dyDescent="0.2">
      <c r="K307" s="29"/>
      <c r="AK307" s="90"/>
      <c r="AL307" s="30"/>
    </row>
    <row r="308" spans="11:38" ht="14.25" customHeight="1" x14ac:dyDescent="0.2">
      <c r="K308" s="29"/>
      <c r="AK308" s="90"/>
      <c r="AL308" s="30"/>
    </row>
    <row r="309" spans="11:38" ht="14.25" customHeight="1" x14ac:dyDescent="0.2">
      <c r="K309" s="29"/>
      <c r="AK309" s="90"/>
      <c r="AL309" s="30"/>
    </row>
    <row r="310" spans="11:38" ht="14.25" customHeight="1" x14ac:dyDescent="0.2">
      <c r="K310" s="29"/>
      <c r="AK310" s="90"/>
      <c r="AL310" s="30"/>
    </row>
    <row r="311" spans="11:38" ht="14.25" customHeight="1" x14ac:dyDescent="0.2">
      <c r="K311" s="29"/>
      <c r="AK311" s="90"/>
      <c r="AL311" s="30"/>
    </row>
    <row r="312" spans="11:38" ht="14.25" customHeight="1" x14ac:dyDescent="0.2">
      <c r="K312" s="29"/>
      <c r="AK312" s="90"/>
      <c r="AL312" s="30"/>
    </row>
    <row r="313" spans="11:38" ht="14.25" customHeight="1" x14ac:dyDescent="0.2">
      <c r="K313" s="29"/>
      <c r="AK313" s="90"/>
      <c r="AL313" s="30"/>
    </row>
    <row r="314" spans="11:38" ht="14.25" customHeight="1" x14ac:dyDescent="0.2">
      <c r="K314" s="29"/>
      <c r="AK314" s="90"/>
      <c r="AL314" s="30"/>
    </row>
    <row r="315" spans="11:38" ht="14.25" customHeight="1" x14ac:dyDescent="0.2">
      <c r="K315" s="29"/>
      <c r="AK315" s="90"/>
      <c r="AL315" s="30"/>
    </row>
    <row r="316" spans="11:38" ht="14.25" customHeight="1" x14ac:dyDescent="0.2">
      <c r="K316" s="29"/>
      <c r="AK316" s="90"/>
      <c r="AL316" s="30"/>
    </row>
    <row r="317" spans="11:38" ht="14.25" customHeight="1" x14ac:dyDescent="0.2">
      <c r="K317" s="29"/>
      <c r="AK317" s="90"/>
      <c r="AL317" s="30"/>
    </row>
    <row r="318" spans="11:38" ht="14.25" customHeight="1" x14ac:dyDescent="0.2">
      <c r="K318" s="29"/>
      <c r="AK318" s="90"/>
      <c r="AL318" s="30"/>
    </row>
    <row r="319" spans="11:38" ht="14.25" customHeight="1" x14ac:dyDescent="0.2">
      <c r="K319" s="29"/>
      <c r="AK319" s="90"/>
      <c r="AL319" s="30"/>
    </row>
    <row r="320" spans="11:38" ht="14.25" customHeight="1" x14ac:dyDescent="0.2">
      <c r="K320" s="29"/>
      <c r="AK320" s="90"/>
      <c r="AL320" s="30"/>
    </row>
    <row r="321" spans="11:38" ht="14.25" customHeight="1" x14ac:dyDescent="0.2">
      <c r="K321" s="29"/>
      <c r="AK321" s="90"/>
      <c r="AL321" s="30"/>
    </row>
    <row r="322" spans="11:38" ht="14.25" customHeight="1" x14ac:dyDescent="0.2">
      <c r="K322" s="29"/>
      <c r="AK322" s="90"/>
      <c r="AL322" s="30"/>
    </row>
    <row r="323" spans="11:38" ht="14.25" customHeight="1" x14ac:dyDescent="0.2">
      <c r="K323" s="29"/>
      <c r="AK323" s="90"/>
      <c r="AL323" s="30"/>
    </row>
    <row r="324" spans="11:38" ht="14.25" customHeight="1" x14ac:dyDescent="0.2">
      <c r="K324" s="29"/>
      <c r="AK324" s="90"/>
      <c r="AL324" s="30"/>
    </row>
    <row r="325" spans="11:38" ht="14.25" customHeight="1" x14ac:dyDescent="0.2">
      <c r="K325" s="29"/>
      <c r="AK325" s="90"/>
      <c r="AL325" s="30"/>
    </row>
    <row r="326" spans="11:38" ht="14.25" customHeight="1" x14ac:dyDescent="0.2">
      <c r="K326" s="29"/>
      <c r="AK326" s="90"/>
      <c r="AL326" s="30"/>
    </row>
    <row r="327" spans="11:38" ht="14.25" customHeight="1" x14ac:dyDescent="0.2">
      <c r="K327" s="29"/>
      <c r="AK327" s="90"/>
      <c r="AL327" s="30"/>
    </row>
    <row r="328" spans="11:38" ht="14.25" customHeight="1" x14ac:dyDescent="0.2">
      <c r="K328" s="29"/>
      <c r="AK328" s="90"/>
      <c r="AL328" s="30"/>
    </row>
    <row r="329" spans="11:38" ht="14.25" customHeight="1" x14ac:dyDescent="0.2">
      <c r="K329" s="29"/>
      <c r="AK329" s="90"/>
      <c r="AL329" s="30"/>
    </row>
    <row r="330" spans="11:38" ht="14.25" customHeight="1" x14ac:dyDescent="0.2">
      <c r="K330" s="29"/>
      <c r="AK330" s="90"/>
      <c r="AL330" s="30"/>
    </row>
    <row r="331" spans="11:38" ht="14.25" customHeight="1" x14ac:dyDescent="0.2">
      <c r="K331" s="29"/>
      <c r="AK331" s="90"/>
      <c r="AL331" s="30"/>
    </row>
    <row r="332" spans="11:38" ht="14.25" customHeight="1" x14ac:dyDescent="0.2">
      <c r="K332" s="29"/>
      <c r="AK332" s="90"/>
      <c r="AL332" s="30"/>
    </row>
    <row r="333" spans="11:38" ht="14.25" customHeight="1" x14ac:dyDescent="0.2">
      <c r="K333" s="29"/>
      <c r="AK333" s="90"/>
      <c r="AL333" s="30"/>
    </row>
    <row r="334" spans="11:38" ht="14.25" customHeight="1" x14ac:dyDescent="0.2">
      <c r="K334" s="29"/>
      <c r="AK334" s="90"/>
      <c r="AL334" s="30"/>
    </row>
    <row r="335" spans="11:38" ht="14.25" customHeight="1" x14ac:dyDescent="0.2">
      <c r="K335" s="29"/>
      <c r="AK335" s="90"/>
      <c r="AL335" s="30"/>
    </row>
    <row r="336" spans="11:38" ht="14.25" customHeight="1" x14ac:dyDescent="0.2">
      <c r="K336" s="29"/>
      <c r="AK336" s="90"/>
      <c r="AL336" s="30"/>
    </row>
    <row r="337" spans="11:38" ht="14.25" customHeight="1" x14ac:dyDescent="0.2">
      <c r="K337" s="29"/>
      <c r="AK337" s="90"/>
      <c r="AL337" s="30"/>
    </row>
    <row r="338" spans="11:38" ht="14.25" customHeight="1" x14ac:dyDescent="0.2">
      <c r="K338" s="29"/>
      <c r="AK338" s="90"/>
      <c r="AL338" s="30"/>
    </row>
    <row r="339" spans="11:38" ht="14.25" customHeight="1" x14ac:dyDescent="0.2">
      <c r="K339" s="29"/>
      <c r="AK339" s="90"/>
      <c r="AL339" s="30"/>
    </row>
    <row r="340" spans="11:38" ht="14.25" customHeight="1" x14ac:dyDescent="0.2">
      <c r="K340" s="29"/>
      <c r="AK340" s="90"/>
      <c r="AL340" s="30"/>
    </row>
    <row r="341" spans="11:38" ht="14.25" customHeight="1" x14ac:dyDescent="0.2">
      <c r="K341" s="29"/>
      <c r="AK341" s="90"/>
      <c r="AL341" s="30"/>
    </row>
    <row r="342" spans="11:38" ht="14.25" customHeight="1" x14ac:dyDescent="0.2">
      <c r="K342" s="29"/>
      <c r="AK342" s="90"/>
      <c r="AL342" s="30"/>
    </row>
    <row r="343" spans="11:38" ht="14.25" customHeight="1" x14ac:dyDescent="0.2">
      <c r="K343" s="29"/>
      <c r="AK343" s="90"/>
      <c r="AL343" s="30"/>
    </row>
    <row r="344" spans="11:38" ht="14.25" customHeight="1" x14ac:dyDescent="0.2">
      <c r="K344" s="29"/>
      <c r="AK344" s="90"/>
      <c r="AL344" s="30"/>
    </row>
    <row r="345" spans="11:38" ht="14.25" customHeight="1" x14ac:dyDescent="0.2">
      <c r="K345" s="29"/>
      <c r="AK345" s="90"/>
      <c r="AL345" s="30"/>
    </row>
    <row r="346" spans="11:38" ht="14.25" customHeight="1" x14ac:dyDescent="0.2">
      <c r="K346" s="29"/>
      <c r="AK346" s="90"/>
      <c r="AL346" s="30"/>
    </row>
    <row r="347" spans="11:38" ht="14.25" customHeight="1" x14ac:dyDescent="0.2">
      <c r="K347" s="29"/>
      <c r="AK347" s="90"/>
      <c r="AL347" s="30"/>
    </row>
    <row r="348" spans="11:38" ht="14.25" customHeight="1" x14ac:dyDescent="0.2">
      <c r="K348" s="29"/>
      <c r="AK348" s="90"/>
      <c r="AL348" s="30"/>
    </row>
    <row r="349" spans="11:38" ht="14.25" customHeight="1" x14ac:dyDescent="0.2">
      <c r="K349" s="29"/>
      <c r="AK349" s="90"/>
      <c r="AL349" s="30"/>
    </row>
    <row r="350" spans="11:38" ht="14.25" customHeight="1" x14ac:dyDescent="0.2">
      <c r="K350" s="29"/>
      <c r="AK350" s="90"/>
      <c r="AL350" s="30"/>
    </row>
    <row r="351" spans="11:38" ht="14.25" customHeight="1" x14ac:dyDescent="0.2">
      <c r="K351" s="29"/>
      <c r="AK351" s="90"/>
      <c r="AL351" s="30"/>
    </row>
    <row r="352" spans="11:38" ht="14.25" customHeight="1" x14ac:dyDescent="0.2">
      <c r="K352" s="29"/>
      <c r="AK352" s="90"/>
      <c r="AL352" s="30"/>
    </row>
    <row r="353" spans="11:38" ht="14.25" customHeight="1" x14ac:dyDescent="0.2">
      <c r="K353" s="29"/>
      <c r="AK353" s="90"/>
      <c r="AL353" s="30"/>
    </row>
    <row r="354" spans="11:38" ht="14.25" customHeight="1" x14ac:dyDescent="0.2">
      <c r="K354" s="29"/>
      <c r="AK354" s="90"/>
      <c r="AL354" s="30"/>
    </row>
    <row r="355" spans="11:38" ht="14.25" customHeight="1" x14ac:dyDescent="0.2">
      <c r="K355" s="29"/>
      <c r="AK355" s="90"/>
      <c r="AL355" s="30"/>
    </row>
    <row r="356" spans="11:38" ht="14.25" customHeight="1" x14ac:dyDescent="0.2">
      <c r="K356" s="29"/>
      <c r="AK356" s="90"/>
      <c r="AL356" s="30"/>
    </row>
    <row r="357" spans="11:38" ht="14.25" customHeight="1" x14ac:dyDescent="0.2">
      <c r="K357" s="29"/>
      <c r="AK357" s="90"/>
      <c r="AL357" s="30"/>
    </row>
    <row r="358" spans="11:38" ht="14.25" customHeight="1" x14ac:dyDescent="0.2">
      <c r="K358" s="29"/>
      <c r="AK358" s="90"/>
      <c r="AL358" s="30"/>
    </row>
    <row r="359" spans="11:38" ht="14.25" customHeight="1" x14ac:dyDescent="0.2">
      <c r="K359" s="29"/>
      <c r="AK359" s="90"/>
      <c r="AL359" s="30"/>
    </row>
    <row r="360" spans="11:38" ht="14.25" customHeight="1" x14ac:dyDescent="0.2">
      <c r="K360" s="29"/>
      <c r="AK360" s="90"/>
      <c r="AL360" s="30"/>
    </row>
    <row r="361" spans="11:38" ht="14.25" customHeight="1" x14ac:dyDescent="0.2">
      <c r="K361" s="29"/>
      <c r="AK361" s="90"/>
      <c r="AL361" s="30"/>
    </row>
    <row r="362" spans="11:38" ht="14.25" customHeight="1" x14ac:dyDescent="0.2">
      <c r="K362" s="29"/>
      <c r="AK362" s="90"/>
      <c r="AL362" s="30"/>
    </row>
    <row r="363" spans="11:38" ht="14.25" customHeight="1" x14ac:dyDescent="0.2">
      <c r="K363" s="29"/>
      <c r="AK363" s="90"/>
      <c r="AL363" s="30"/>
    </row>
    <row r="364" spans="11:38" ht="14.25" customHeight="1" x14ac:dyDescent="0.2">
      <c r="K364" s="29"/>
      <c r="AK364" s="90"/>
      <c r="AL364" s="30"/>
    </row>
    <row r="365" spans="11:38" ht="14.25" customHeight="1" x14ac:dyDescent="0.2">
      <c r="K365" s="29"/>
      <c r="AK365" s="90"/>
      <c r="AL365" s="30"/>
    </row>
    <row r="366" spans="11:38" ht="14.25" customHeight="1" x14ac:dyDescent="0.2">
      <c r="K366" s="29"/>
      <c r="AK366" s="90"/>
      <c r="AL366" s="30"/>
    </row>
    <row r="367" spans="11:38" ht="14.25" customHeight="1" x14ac:dyDescent="0.2">
      <c r="K367" s="29"/>
      <c r="AK367" s="90"/>
      <c r="AL367" s="30"/>
    </row>
    <row r="368" spans="11:38" ht="14.25" customHeight="1" x14ac:dyDescent="0.2">
      <c r="K368" s="29"/>
      <c r="AK368" s="90"/>
      <c r="AL368" s="30"/>
    </row>
    <row r="369" spans="11:38" ht="14.25" customHeight="1" x14ac:dyDescent="0.2">
      <c r="K369" s="29"/>
      <c r="AK369" s="90"/>
      <c r="AL369" s="30"/>
    </row>
    <row r="370" spans="11:38" ht="14.25" customHeight="1" x14ac:dyDescent="0.2">
      <c r="K370" s="29"/>
      <c r="AK370" s="90"/>
      <c r="AL370" s="30"/>
    </row>
    <row r="371" spans="11:38" ht="14.25" customHeight="1" x14ac:dyDescent="0.2">
      <c r="K371" s="29"/>
      <c r="AK371" s="90"/>
      <c r="AL371" s="30"/>
    </row>
    <row r="372" spans="11:38" ht="14.25" customHeight="1" x14ac:dyDescent="0.2">
      <c r="K372" s="29"/>
      <c r="AK372" s="90"/>
      <c r="AL372" s="30"/>
    </row>
    <row r="373" spans="11:38" ht="14.25" customHeight="1" x14ac:dyDescent="0.2">
      <c r="K373" s="29"/>
      <c r="AK373" s="90"/>
      <c r="AL373" s="30"/>
    </row>
    <row r="374" spans="11:38" ht="14.25" customHeight="1" x14ac:dyDescent="0.2">
      <c r="K374" s="29"/>
      <c r="AK374" s="90"/>
      <c r="AL374" s="30"/>
    </row>
    <row r="375" spans="11:38" ht="14.25" customHeight="1" x14ac:dyDescent="0.2">
      <c r="K375" s="29"/>
      <c r="AK375" s="90"/>
      <c r="AL375" s="30"/>
    </row>
    <row r="376" spans="11:38" ht="14.25" customHeight="1" x14ac:dyDescent="0.2">
      <c r="K376" s="29"/>
      <c r="AK376" s="90"/>
      <c r="AL376" s="30"/>
    </row>
    <row r="377" spans="11:38" ht="14.25" customHeight="1" x14ac:dyDescent="0.2">
      <c r="K377" s="29"/>
      <c r="AK377" s="90"/>
      <c r="AL377" s="30"/>
    </row>
    <row r="378" spans="11:38" ht="14.25" customHeight="1" x14ac:dyDescent="0.2">
      <c r="K378" s="29"/>
      <c r="AK378" s="90"/>
      <c r="AL378" s="30"/>
    </row>
    <row r="379" spans="11:38" ht="14.25" customHeight="1" x14ac:dyDescent="0.2">
      <c r="K379" s="29"/>
      <c r="AK379" s="90"/>
      <c r="AL379" s="30"/>
    </row>
    <row r="380" spans="11:38" ht="14.25" customHeight="1" x14ac:dyDescent="0.2">
      <c r="K380" s="29"/>
      <c r="AK380" s="90"/>
      <c r="AL380" s="30"/>
    </row>
    <row r="381" spans="11:38" ht="14.25" customHeight="1" x14ac:dyDescent="0.2">
      <c r="K381" s="29"/>
      <c r="AK381" s="90"/>
      <c r="AL381" s="30"/>
    </row>
    <row r="382" spans="11:38" ht="14.25" customHeight="1" x14ac:dyDescent="0.2">
      <c r="K382" s="29"/>
      <c r="AK382" s="90"/>
      <c r="AL382" s="30"/>
    </row>
    <row r="383" spans="11:38" ht="14.25" customHeight="1" x14ac:dyDescent="0.2">
      <c r="K383" s="29"/>
      <c r="AK383" s="90"/>
      <c r="AL383" s="30"/>
    </row>
    <row r="384" spans="11:38" ht="14.25" customHeight="1" x14ac:dyDescent="0.2">
      <c r="K384" s="29"/>
      <c r="AK384" s="90"/>
      <c r="AL384" s="30"/>
    </row>
    <row r="385" spans="11:38" ht="14.25" customHeight="1" x14ac:dyDescent="0.2">
      <c r="K385" s="29"/>
      <c r="AK385" s="90"/>
      <c r="AL385" s="30"/>
    </row>
    <row r="386" spans="11:38" ht="14.25" customHeight="1" x14ac:dyDescent="0.2">
      <c r="K386" s="29"/>
      <c r="AK386" s="90"/>
      <c r="AL386" s="30"/>
    </row>
    <row r="387" spans="11:38" ht="14.25" customHeight="1" x14ac:dyDescent="0.2">
      <c r="K387" s="29"/>
      <c r="AK387" s="90"/>
      <c r="AL387" s="30"/>
    </row>
    <row r="388" spans="11:38" ht="14.25" customHeight="1" x14ac:dyDescent="0.2">
      <c r="K388" s="29"/>
      <c r="AK388" s="90"/>
      <c r="AL388" s="30"/>
    </row>
    <row r="389" spans="11:38" ht="14.25" customHeight="1" x14ac:dyDescent="0.2">
      <c r="K389" s="29"/>
      <c r="AK389" s="90"/>
      <c r="AL389" s="30"/>
    </row>
    <row r="390" spans="11:38" ht="14.25" customHeight="1" x14ac:dyDescent="0.2">
      <c r="K390" s="29"/>
      <c r="AK390" s="90"/>
      <c r="AL390" s="30"/>
    </row>
    <row r="391" spans="11:38" ht="14.25" customHeight="1" x14ac:dyDescent="0.2">
      <c r="K391" s="29"/>
      <c r="AK391" s="90"/>
      <c r="AL391" s="30"/>
    </row>
    <row r="392" spans="11:38" ht="14.25" customHeight="1" x14ac:dyDescent="0.2">
      <c r="K392" s="29"/>
      <c r="AK392" s="90"/>
      <c r="AL392" s="30"/>
    </row>
    <row r="393" spans="11:38" ht="14.25" customHeight="1" x14ac:dyDescent="0.2">
      <c r="K393" s="29"/>
      <c r="AK393" s="90"/>
      <c r="AL393" s="30"/>
    </row>
    <row r="394" spans="11:38" ht="14.25" customHeight="1" x14ac:dyDescent="0.2">
      <c r="K394" s="29"/>
      <c r="AK394" s="90"/>
      <c r="AL394" s="30"/>
    </row>
    <row r="395" spans="11:38" ht="14.25" customHeight="1" x14ac:dyDescent="0.2">
      <c r="K395" s="29"/>
      <c r="AK395" s="90"/>
      <c r="AL395" s="30"/>
    </row>
    <row r="396" spans="11:38" ht="14.25" customHeight="1" x14ac:dyDescent="0.2">
      <c r="K396" s="29"/>
      <c r="AK396" s="90"/>
      <c r="AL396" s="30"/>
    </row>
    <row r="397" spans="11:38" ht="14.25" customHeight="1" x14ac:dyDescent="0.2">
      <c r="K397" s="29"/>
      <c r="AK397" s="90"/>
      <c r="AL397" s="30"/>
    </row>
    <row r="398" spans="11:38" ht="14.25" customHeight="1" x14ac:dyDescent="0.2">
      <c r="K398" s="29"/>
      <c r="AK398" s="90"/>
      <c r="AL398" s="30"/>
    </row>
    <row r="399" spans="11:38" ht="14.25" customHeight="1" x14ac:dyDescent="0.2">
      <c r="K399" s="29"/>
      <c r="AK399" s="90"/>
      <c r="AL399" s="30"/>
    </row>
    <row r="400" spans="11:38" ht="14.25" customHeight="1" x14ac:dyDescent="0.2">
      <c r="K400" s="29"/>
      <c r="AK400" s="90"/>
      <c r="AL400" s="30"/>
    </row>
    <row r="401" spans="11:38" ht="14.25" customHeight="1" x14ac:dyDescent="0.2">
      <c r="K401" s="29"/>
      <c r="AK401" s="90"/>
      <c r="AL401" s="30"/>
    </row>
    <row r="402" spans="11:38" ht="14.25" customHeight="1" x14ac:dyDescent="0.2">
      <c r="K402" s="29"/>
      <c r="AK402" s="90"/>
      <c r="AL402" s="30"/>
    </row>
    <row r="403" spans="11:38" ht="14.25" customHeight="1" x14ac:dyDescent="0.2">
      <c r="K403" s="29"/>
      <c r="AK403" s="90"/>
      <c r="AL403" s="30"/>
    </row>
    <row r="404" spans="11:38" ht="14.25" customHeight="1" x14ac:dyDescent="0.2">
      <c r="K404" s="29"/>
      <c r="AK404" s="90"/>
      <c r="AL404" s="30"/>
    </row>
    <row r="405" spans="11:38" ht="14.25" customHeight="1" x14ac:dyDescent="0.2">
      <c r="K405" s="29"/>
      <c r="AK405" s="90"/>
      <c r="AL405" s="30"/>
    </row>
    <row r="406" spans="11:38" ht="14.25" customHeight="1" x14ac:dyDescent="0.2">
      <c r="K406" s="29"/>
      <c r="AK406" s="90"/>
      <c r="AL406" s="30"/>
    </row>
    <row r="407" spans="11:38" ht="14.25" customHeight="1" x14ac:dyDescent="0.2">
      <c r="K407" s="29"/>
      <c r="AK407" s="90"/>
      <c r="AL407" s="30"/>
    </row>
    <row r="408" spans="11:38" ht="14.25" customHeight="1" x14ac:dyDescent="0.2">
      <c r="K408" s="29"/>
      <c r="AK408" s="90"/>
      <c r="AL408" s="30"/>
    </row>
    <row r="409" spans="11:38" ht="14.25" customHeight="1" x14ac:dyDescent="0.2">
      <c r="K409" s="29"/>
      <c r="AK409" s="90"/>
      <c r="AL409" s="30"/>
    </row>
    <row r="410" spans="11:38" ht="14.25" customHeight="1" x14ac:dyDescent="0.2">
      <c r="K410" s="29"/>
      <c r="AK410" s="90"/>
      <c r="AL410" s="30"/>
    </row>
    <row r="411" spans="11:38" ht="14.25" customHeight="1" x14ac:dyDescent="0.2">
      <c r="K411" s="29"/>
      <c r="AK411" s="90"/>
      <c r="AL411" s="30"/>
    </row>
    <row r="412" spans="11:38" ht="14.25" customHeight="1" x14ac:dyDescent="0.2">
      <c r="K412" s="29"/>
      <c r="AK412" s="90"/>
      <c r="AL412" s="30"/>
    </row>
    <row r="413" spans="11:38" ht="14.25" customHeight="1" x14ac:dyDescent="0.2">
      <c r="K413" s="29"/>
      <c r="AK413" s="90"/>
      <c r="AL413" s="30"/>
    </row>
    <row r="414" spans="11:38" ht="14.25" customHeight="1" x14ac:dyDescent="0.2">
      <c r="K414" s="29"/>
      <c r="AK414" s="90"/>
      <c r="AL414" s="30"/>
    </row>
    <row r="415" spans="11:38" ht="14.25" customHeight="1" x14ac:dyDescent="0.2">
      <c r="K415" s="29"/>
      <c r="AK415" s="90"/>
      <c r="AL415" s="30"/>
    </row>
    <row r="416" spans="11:38" ht="14.25" customHeight="1" x14ac:dyDescent="0.2">
      <c r="K416" s="29"/>
      <c r="AK416" s="90"/>
      <c r="AL416" s="30"/>
    </row>
    <row r="417" spans="11:38" ht="14.25" customHeight="1" x14ac:dyDescent="0.2">
      <c r="K417" s="29"/>
      <c r="AK417" s="90"/>
      <c r="AL417" s="30"/>
    </row>
    <row r="418" spans="11:38" ht="14.25" customHeight="1" x14ac:dyDescent="0.2">
      <c r="K418" s="29"/>
      <c r="AK418" s="90"/>
      <c r="AL418" s="30"/>
    </row>
    <row r="419" spans="11:38" ht="14.25" customHeight="1" x14ac:dyDescent="0.2">
      <c r="K419" s="29"/>
      <c r="AK419" s="90"/>
      <c r="AL419" s="30"/>
    </row>
    <row r="420" spans="11:38" ht="14.25" customHeight="1" x14ac:dyDescent="0.2">
      <c r="K420" s="29"/>
      <c r="AK420" s="90"/>
      <c r="AL420" s="30"/>
    </row>
    <row r="421" spans="11:38" ht="14.25" customHeight="1" x14ac:dyDescent="0.2">
      <c r="K421" s="29"/>
      <c r="AK421" s="90"/>
      <c r="AL421" s="30"/>
    </row>
    <row r="422" spans="11:38" ht="14.25" customHeight="1" x14ac:dyDescent="0.2">
      <c r="K422" s="29"/>
      <c r="AK422" s="90"/>
      <c r="AL422" s="30"/>
    </row>
    <row r="423" spans="11:38" ht="14.25" customHeight="1" x14ac:dyDescent="0.2">
      <c r="K423" s="29"/>
      <c r="AK423" s="90"/>
      <c r="AL423" s="30"/>
    </row>
    <row r="424" spans="11:38" ht="14.25" customHeight="1" x14ac:dyDescent="0.2">
      <c r="K424" s="29"/>
      <c r="AK424" s="90"/>
      <c r="AL424" s="30"/>
    </row>
    <row r="425" spans="11:38" ht="14.25" customHeight="1" x14ac:dyDescent="0.2">
      <c r="K425" s="29"/>
      <c r="AK425" s="90"/>
      <c r="AL425" s="30"/>
    </row>
    <row r="426" spans="11:38" ht="14.25" customHeight="1" x14ac:dyDescent="0.2">
      <c r="K426" s="29"/>
      <c r="AK426" s="90"/>
      <c r="AL426" s="30"/>
    </row>
    <row r="427" spans="11:38" ht="14.25" customHeight="1" x14ac:dyDescent="0.2">
      <c r="K427" s="29"/>
      <c r="AK427" s="90"/>
      <c r="AL427" s="30"/>
    </row>
    <row r="428" spans="11:38" ht="14.25" customHeight="1" x14ac:dyDescent="0.2">
      <c r="K428" s="29"/>
      <c r="AK428" s="90"/>
      <c r="AL428" s="30"/>
    </row>
    <row r="429" spans="11:38" ht="14.25" customHeight="1" x14ac:dyDescent="0.2">
      <c r="K429" s="29"/>
      <c r="AK429" s="90"/>
      <c r="AL429" s="30"/>
    </row>
    <row r="430" spans="11:38" ht="14.25" customHeight="1" x14ac:dyDescent="0.2">
      <c r="K430" s="29"/>
      <c r="AK430" s="90"/>
      <c r="AL430" s="30"/>
    </row>
    <row r="431" spans="11:38" ht="14.25" customHeight="1" x14ac:dyDescent="0.2">
      <c r="K431" s="29"/>
      <c r="AK431" s="90"/>
      <c r="AL431" s="30"/>
    </row>
    <row r="432" spans="11:38" ht="14.25" customHeight="1" x14ac:dyDescent="0.2">
      <c r="K432" s="29"/>
      <c r="AK432" s="90"/>
      <c r="AL432" s="30"/>
    </row>
    <row r="433" spans="11:38" ht="14.25" customHeight="1" x14ac:dyDescent="0.2">
      <c r="K433" s="29"/>
      <c r="AK433" s="90"/>
      <c r="AL433" s="30"/>
    </row>
    <row r="434" spans="11:38" ht="14.25" customHeight="1" x14ac:dyDescent="0.2">
      <c r="K434" s="29"/>
      <c r="AK434" s="90"/>
      <c r="AL434" s="30"/>
    </row>
    <row r="435" spans="11:38" ht="14.25" customHeight="1" x14ac:dyDescent="0.2">
      <c r="K435" s="29"/>
      <c r="AK435" s="90"/>
      <c r="AL435" s="30"/>
    </row>
    <row r="436" spans="11:38" ht="14.25" customHeight="1" x14ac:dyDescent="0.2">
      <c r="K436" s="29"/>
      <c r="AK436" s="90"/>
      <c r="AL436" s="30"/>
    </row>
    <row r="437" spans="11:38" ht="14.25" customHeight="1" x14ac:dyDescent="0.2">
      <c r="K437" s="29"/>
      <c r="AK437" s="90"/>
      <c r="AL437" s="30"/>
    </row>
    <row r="438" spans="11:38" ht="14.25" customHeight="1" x14ac:dyDescent="0.2">
      <c r="K438" s="29"/>
      <c r="AK438" s="90"/>
      <c r="AL438" s="30"/>
    </row>
    <row r="439" spans="11:38" ht="14.25" customHeight="1" x14ac:dyDescent="0.2">
      <c r="K439" s="29"/>
      <c r="AK439" s="90"/>
      <c r="AL439" s="30"/>
    </row>
    <row r="440" spans="11:38" ht="14.25" customHeight="1" x14ac:dyDescent="0.2">
      <c r="K440" s="29"/>
      <c r="AK440" s="90"/>
      <c r="AL440" s="30"/>
    </row>
    <row r="441" spans="11:38" ht="14.25" customHeight="1" x14ac:dyDescent="0.2">
      <c r="K441" s="29"/>
      <c r="AK441" s="90"/>
      <c r="AL441" s="30"/>
    </row>
    <row r="442" spans="11:38" ht="14.25" customHeight="1" x14ac:dyDescent="0.2">
      <c r="K442" s="29"/>
      <c r="AK442" s="90"/>
      <c r="AL442" s="30"/>
    </row>
    <row r="443" spans="11:38" ht="14.25" customHeight="1" x14ac:dyDescent="0.2">
      <c r="K443" s="29"/>
      <c r="AK443" s="90"/>
      <c r="AL443" s="30"/>
    </row>
    <row r="444" spans="11:38" ht="14.25" customHeight="1" x14ac:dyDescent="0.2">
      <c r="K444" s="29"/>
      <c r="AK444" s="90"/>
      <c r="AL444" s="30"/>
    </row>
    <row r="445" spans="11:38" ht="14.25" customHeight="1" x14ac:dyDescent="0.2">
      <c r="K445" s="29"/>
      <c r="AK445" s="90"/>
      <c r="AL445" s="30"/>
    </row>
    <row r="446" spans="11:38" ht="14.25" customHeight="1" x14ac:dyDescent="0.2">
      <c r="K446" s="29"/>
      <c r="AK446" s="90"/>
      <c r="AL446" s="30"/>
    </row>
    <row r="447" spans="11:38" ht="14.25" customHeight="1" x14ac:dyDescent="0.2">
      <c r="K447" s="29"/>
      <c r="AK447" s="90"/>
      <c r="AL447" s="30"/>
    </row>
    <row r="448" spans="11:38" ht="14.25" customHeight="1" x14ac:dyDescent="0.2">
      <c r="K448" s="29"/>
      <c r="AK448" s="90"/>
      <c r="AL448" s="30"/>
    </row>
    <row r="449" spans="11:38" ht="14.25" customHeight="1" x14ac:dyDescent="0.2">
      <c r="K449" s="29"/>
      <c r="AK449" s="90"/>
      <c r="AL449" s="30"/>
    </row>
    <row r="450" spans="11:38" ht="14.25" customHeight="1" x14ac:dyDescent="0.2">
      <c r="K450" s="29"/>
      <c r="AK450" s="90"/>
      <c r="AL450" s="30"/>
    </row>
    <row r="451" spans="11:38" ht="14.25" customHeight="1" x14ac:dyDescent="0.2">
      <c r="K451" s="29"/>
      <c r="AK451" s="90"/>
      <c r="AL451" s="30"/>
    </row>
    <row r="452" spans="11:38" ht="14.25" customHeight="1" x14ac:dyDescent="0.2">
      <c r="K452" s="29"/>
      <c r="AK452" s="90"/>
      <c r="AL452" s="30"/>
    </row>
    <row r="453" spans="11:38" ht="14.25" customHeight="1" x14ac:dyDescent="0.2">
      <c r="K453" s="29"/>
      <c r="AK453" s="90"/>
      <c r="AL453" s="30"/>
    </row>
    <row r="454" spans="11:38" ht="14.25" customHeight="1" x14ac:dyDescent="0.2">
      <c r="K454" s="29"/>
      <c r="AK454" s="90"/>
      <c r="AL454" s="30"/>
    </row>
    <row r="455" spans="11:38" ht="14.25" customHeight="1" x14ac:dyDescent="0.2">
      <c r="K455" s="29"/>
      <c r="AK455" s="90"/>
      <c r="AL455" s="30"/>
    </row>
    <row r="456" spans="11:38" ht="14.25" customHeight="1" x14ac:dyDescent="0.2">
      <c r="K456" s="29"/>
      <c r="AK456" s="90"/>
      <c r="AL456" s="30"/>
    </row>
    <row r="457" spans="11:38" ht="14.25" customHeight="1" x14ac:dyDescent="0.2">
      <c r="K457" s="29"/>
      <c r="AK457" s="90"/>
      <c r="AL457" s="30"/>
    </row>
    <row r="458" spans="11:38" ht="14.25" customHeight="1" x14ac:dyDescent="0.2">
      <c r="K458" s="29"/>
      <c r="AK458" s="90"/>
      <c r="AL458" s="30"/>
    </row>
    <row r="459" spans="11:38" ht="14.25" customHeight="1" x14ac:dyDescent="0.2">
      <c r="K459" s="29"/>
      <c r="AK459" s="90"/>
      <c r="AL459" s="30"/>
    </row>
    <row r="460" spans="11:38" ht="14.25" customHeight="1" x14ac:dyDescent="0.2">
      <c r="K460" s="29"/>
      <c r="AK460" s="90"/>
      <c r="AL460" s="30"/>
    </row>
    <row r="461" spans="11:38" ht="14.25" customHeight="1" x14ac:dyDescent="0.2">
      <c r="K461" s="29"/>
      <c r="AK461" s="90"/>
      <c r="AL461" s="30"/>
    </row>
    <row r="462" spans="11:38" ht="14.25" customHeight="1" x14ac:dyDescent="0.2">
      <c r="K462" s="29"/>
      <c r="AK462" s="90"/>
      <c r="AL462" s="30"/>
    </row>
    <row r="463" spans="11:38" ht="14.25" customHeight="1" x14ac:dyDescent="0.2">
      <c r="K463" s="29"/>
      <c r="AK463" s="90"/>
      <c r="AL463" s="30"/>
    </row>
    <row r="464" spans="11:38" ht="14.25" customHeight="1" x14ac:dyDescent="0.2">
      <c r="K464" s="29"/>
      <c r="AK464" s="90"/>
      <c r="AL464" s="30"/>
    </row>
    <row r="465" spans="11:38" ht="14.25" customHeight="1" x14ac:dyDescent="0.2">
      <c r="K465" s="29"/>
      <c r="AK465" s="90"/>
      <c r="AL465" s="30"/>
    </row>
    <row r="466" spans="11:38" ht="14.25" customHeight="1" x14ac:dyDescent="0.2">
      <c r="K466" s="29"/>
      <c r="AK466" s="90"/>
      <c r="AL466" s="30"/>
    </row>
    <row r="467" spans="11:38" ht="14.25" customHeight="1" x14ac:dyDescent="0.2">
      <c r="K467" s="29"/>
      <c r="AK467" s="90"/>
      <c r="AL467" s="30"/>
    </row>
    <row r="468" spans="11:38" ht="14.25" customHeight="1" x14ac:dyDescent="0.2">
      <c r="K468" s="29"/>
      <c r="AK468" s="90"/>
      <c r="AL468" s="30"/>
    </row>
    <row r="469" spans="11:38" ht="14.25" customHeight="1" x14ac:dyDescent="0.2">
      <c r="K469" s="29"/>
      <c r="AK469" s="90"/>
      <c r="AL469" s="30"/>
    </row>
    <row r="470" spans="11:38" ht="14.25" customHeight="1" x14ac:dyDescent="0.2">
      <c r="K470" s="29"/>
      <c r="AK470" s="90"/>
      <c r="AL470" s="30"/>
    </row>
    <row r="471" spans="11:38" ht="14.25" customHeight="1" x14ac:dyDescent="0.2">
      <c r="K471" s="29"/>
      <c r="AK471" s="90"/>
      <c r="AL471" s="30"/>
    </row>
    <row r="472" spans="11:38" ht="14.25" customHeight="1" x14ac:dyDescent="0.2">
      <c r="K472" s="29"/>
      <c r="AK472" s="90"/>
      <c r="AL472" s="30"/>
    </row>
    <row r="473" spans="11:38" ht="14.25" customHeight="1" x14ac:dyDescent="0.2">
      <c r="K473" s="29"/>
      <c r="AK473" s="90"/>
      <c r="AL473" s="30"/>
    </row>
    <row r="474" spans="11:38" ht="14.25" customHeight="1" x14ac:dyDescent="0.2">
      <c r="K474" s="29"/>
      <c r="AK474" s="90"/>
      <c r="AL474" s="30"/>
    </row>
    <row r="475" spans="11:38" ht="14.25" customHeight="1" x14ac:dyDescent="0.2">
      <c r="K475" s="29"/>
      <c r="AK475" s="90"/>
      <c r="AL475" s="30"/>
    </row>
    <row r="476" spans="11:38" ht="14.25" customHeight="1" x14ac:dyDescent="0.2">
      <c r="K476" s="29"/>
      <c r="AK476" s="90"/>
      <c r="AL476" s="30"/>
    </row>
    <row r="477" spans="11:38" ht="14.25" customHeight="1" x14ac:dyDescent="0.2">
      <c r="K477" s="29"/>
      <c r="AK477" s="90"/>
      <c r="AL477" s="30"/>
    </row>
    <row r="478" spans="11:38" ht="14.25" customHeight="1" x14ac:dyDescent="0.2">
      <c r="K478" s="29"/>
      <c r="AK478" s="90"/>
      <c r="AL478" s="30"/>
    </row>
    <row r="479" spans="11:38" ht="14.25" customHeight="1" x14ac:dyDescent="0.2">
      <c r="K479" s="29"/>
      <c r="AK479" s="90"/>
      <c r="AL479" s="30"/>
    </row>
    <row r="480" spans="11:38" ht="14.25" customHeight="1" x14ac:dyDescent="0.2">
      <c r="K480" s="29"/>
      <c r="AK480" s="90"/>
      <c r="AL480" s="30"/>
    </row>
    <row r="481" spans="11:38" ht="14.25" customHeight="1" x14ac:dyDescent="0.2">
      <c r="K481" s="29"/>
      <c r="AK481" s="90"/>
      <c r="AL481" s="30"/>
    </row>
    <row r="482" spans="11:38" ht="14.25" customHeight="1" x14ac:dyDescent="0.2">
      <c r="K482" s="29"/>
      <c r="AK482" s="90"/>
      <c r="AL482" s="30"/>
    </row>
    <row r="483" spans="11:38" ht="14.25" customHeight="1" x14ac:dyDescent="0.2">
      <c r="K483" s="29"/>
      <c r="AK483" s="90"/>
      <c r="AL483" s="30"/>
    </row>
    <row r="484" spans="11:38" ht="14.25" customHeight="1" x14ac:dyDescent="0.2">
      <c r="K484" s="29"/>
      <c r="AK484" s="90"/>
      <c r="AL484" s="30"/>
    </row>
    <row r="485" spans="11:38" ht="14.25" customHeight="1" x14ac:dyDescent="0.2">
      <c r="K485" s="29"/>
      <c r="AK485" s="90"/>
      <c r="AL485" s="30"/>
    </row>
    <row r="486" spans="11:38" ht="14.25" customHeight="1" x14ac:dyDescent="0.2">
      <c r="K486" s="29"/>
      <c r="AK486" s="90"/>
      <c r="AL486" s="30"/>
    </row>
    <row r="487" spans="11:38" ht="14.25" customHeight="1" x14ac:dyDescent="0.2">
      <c r="K487" s="29"/>
      <c r="AK487" s="90"/>
      <c r="AL487" s="30"/>
    </row>
    <row r="488" spans="11:38" ht="14.25" customHeight="1" x14ac:dyDescent="0.2">
      <c r="K488" s="29"/>
      <c r="AK488" s="90"/>
      <c r="AL488" s="30"/>
    </row>
    <row r="489" spans="11:38" ht="14.25" customHeight="1" x14ac:dyDescent="0.2">
      <c r="K489" s="29"/>
      <c r="AK489" s="90"/>
      <c r="AL489" s="30"/>
    </row>
    <row r="490" spans="11:38" ht="14.25" customHeight="1" x14ac:dyDescent="0.2">
      <c r="K490" s="29"/>
      <c r="AK490" s="90"/>
      <c r="AL490" s="30"/>
    </row>
    <row r="491" spans="11:38" ht="14.25" customHeight="1" x14ac:dyDescent="0.2">
      <c r="K491" s="29"/>
      <c r="AK491" s="90"/>
      <c r="AL491" s="30"/>
    </row>
    <row r="492" spans="11:38" ht="14.25" customHeight="1" x14ac:dyDescent="0.2">
      <c r="K492" s="29"/>
      <c r="AK492" s="90"/>
      <c r="AL492" s="30"/>
    </row>
    <row r="493" spans="11:38" ht="14.25" customHeight="1" x14ac:dyDescent="0.2">
      <c r="K493" s="29"/>
      <c r="AK493" s="90"/>
      <c r="AL493" s="30"/>
    </row>
    <row r="494" spans="11:38" ht="14.25" customHeight="1" x14ac:dyDescent="0.2">
      <c r="K494" s="29"/>
      <c r="AK494" s="90"/>
      <c r="AL494" s="30"/>
    </row>
    <row r="495" spans="11:38" ht="14.25" customHeight="1" x14ac:dyDescent="0.2">
      <c r="K495" s="29"/>
      <c r="AK495" s="90"/>
      <c r="AL495" s="30"/>
    </row>
    <row r="496" spans="11:38" ht="14.25" customHeight="1" x14ac:dyDescent="0.2">
      <c r="K496" s="29"/>
      <c r="AK496" s="90"/>
      <c r="AL496" s="30"/>
    </row>
    <row r="497" spans="11:38" ht="14.25" customHeight="1" x14ac:dyDescent="0.2">
      <c r="K497" s="29"/>
      <c r="AK497" s="90"/>
      <c r="AL497" s="30"/>
    </row>
    <row r="498" spans="11:38" ht="14.25" customHeight="1" x14ac:dyDescent="0.2">
      <c r="K498" s="29"/>
      <c r="AK498" s="90"/>
      <c r="AL498" s="30"/>
    </row>
    <row r="499" spans="11:38" ht="14.25" customHeight="1" x14ac:dyDescent="0.2">
      <c r="K499" s="29"/>
      <c r="AK499" s="90"/>
      <c r="AL499" s="30"/>
    </row>
    <row r="500" spans="11:38" ht="14.25" customHeight="1" x14ac:dyDescent="0.2">
      <c r="K500" s="29"/>
      <c r="AK500" s="90"/>
      <c r="AL500" s="30"/>
    </row>
    <row r="501" spans="11:38" ht="14.25" customHeight="1" x14ac:dyDescent="0.2">
      <c r="K501" s="29"/>
      <c r="AK501" s="90"/>
      <c r="AL501" s="30"/>
    </row>
    <row r="502" spans="11:38" ht="14.25" customHeight="1" x14ac:dyDescent="0.2">
      <c r="K502" s="29"/>
      <c r="AK502" s="90"/>
      <c r="AL502" s="30"/>
    </row>
    <row r="503" spans="11:38" ht="14.25" customHeight="1" x14ac:dyDescent="0.2">
      <c r="K503" s="29"/>
      <c r="AK503" s="90"/>
      <c r="AL503" s="30"/>
    </row>
    <row r="504" spans="11:38" ht="14.25" customHeight="1" x14ac:dyDescent="0.2">
      <c r="K504" s="29"/>
      <c r="AK504" s="90"/>
      <c r="AL504" s="30"/>
    </row>
    <row r="505" spans="11:38" ht="14.25" customHeight="1" x14ac:dyDescent="0.2">
      <c r="K505" s="29"/>
      <c r="AK505" s="90"/>
      <c r="AL505" s="30"/>
    </row>
    <row r="506" spans="11:38" ht="14.25" customHeight="1" x14ac:dyDescent="0.2">
      <c r="K506" s="29"/>
      <c r="AK506" s="90"/>
      <c r="AL506" s="30"/>
    </row>
    <row r="507" spans="11:38" ht="14.25" customHeight="1" x14ac:dyDescent="0.2">
      <c r="K507" s="29"/>
      <c r="AK507" s="90"/>
      <c r="AL507" s="30"/>
    </row>
    <row r="508" spans="11:38" ht="14.25" customHeight="1" x14ac:dyDescent="0.2">
      <c r="K508" s="29"/>
      <c r="AK508" s="90"/>
      <c r="AL508" s="30"/>
    </row>
    <row r="509" spans="11:38" ht="14.25" customHeight="1" x14ac:dyDescent="0.2">
      <c r="K509" s="29"/>
      <c r="AK509" s="90"/>
      <c r="AL509" s="30"/>
    </row>
    <row r="510" spans="11:38" ht="14.25" customHeight="1" x14ac:dyDescent="0.2">
      <c r="K510" s="29"/>
      <c r="AK510" s="90"/>
      <c r="AL510" s="30"/>
    </row>
    <row r="511" spans="11:38" ht="14.25" customHeight="1" x14ac:dyDescent="0.2">
      <c r="K511" s="29"/>
      <c r="AK511" s="90"/>
      <c r="AL511" s="30"/>
    </row>
    <row r="512" spans="11:38" ht="14.25" customHeight="1" x14ac:dyDescent="0.2">
      <c r="K512" s="29"/>
      <c r="AK512" s="90"/>
      <c r="AL512" s="30"/>
    </row>
    <row r="513" spans="11:38" ht="14.25" customHeight="1" x14ac:dyDescent="0.2">
      <c r="K513" s="29"/>
      <c r="AK513" s="90"/>
      <c r="AL513" s="30"/>
    </row>
    <row r="514" spans="11:38" ht="14.25" customHeight="1" x14ac:dyDescent="0.2">
      <c r="K514" s="29"/>
      <c r="AK514" s="90"/>
      <c r="AL514" s="30"/>
    </row>
    <row r="515" spans="11:38" ht="14.25" customHeight="1" x14ac:dyDescent="0.2">
      <c r="K515" s="29"/>
      <c r="AK515" s="90"/>
      <c r="AL515" s="30"/>
    </row>
    <row r="516" spans="11:38" ht="14.25" customHeight="1" x14ac:dyDescent="0.2">
      <c r="K516" s="29"/>
      <c r="AK516" s="90"/>
      <c r="AL516" s="30"/>
    </row>
    <row r="517" spans="11:38" ht="14.25" customHeight="1" x14ac:dyDescent="0.2">
      <c r="K517" s="29"/>
      <c r="AK517" s="90"/>
      <c r="AL517" s="30"/>
    </row>
    <row r="518" spans="11:38" ht="14.25" customHeight="1" x14ac:dyDescent="0.2">
      <c r="K518" s="29"/>
      <c r="AK518" s="90"/>
      <c r="AL518" s="30"/>
    </row>
    <row r="519" spans="11:38" ht="14.25" customHeight="1" x14ac:dyDescent="0.2">
      <c r="K519" s="29"/>
      <c r="AK519" s="90"/>
      <c r="AL519" s="30"/>
    </row>
    <row r="520" spans="11:38" ht="14.25" customHeight="1" x14ac:dyDescent="0.2">
      <c r="K520" s="29"/>
      <c r="AK520" s="90"/>
      <c r="AL520" s="30"/>
    </row>
    <row r="521" spans="11:38" ht="14.25" customHeight="1" x14ac:dyDescent="0.2">
      <c r="K521" s="29"/>
      <c r="AK521" s="90"/>
      <c r="AL521" s="30"/>
    </row>
    <row r="522" spans="11:38" ht="14.25" customHeight="1" x14ac:dyDescent="0.2">
      <c r="K522" s="29"/>
      <c r="AK522" s="90"/>
      <c r="AL522" s="30"/>
    </row>
    <row r="523" spans="11:38" ht="14.25" customHeight="1" x14ac:dyDescent="0.2">
      <c r="K523" s="29"/>
      <c r="AK523" s="90"/>
      <c r="AL523" s="30"/>
    </row>
    <row r="524" spans="11:38" ht="14.25" customHeight="1" x14ac:dyDescent="0.2">
      <c r="K524" s="29"/>
      <c r="AK524" s="90"/>
      <c r="AL524" s="30"/>
    </row>
    <row r="525" spans="11:38" ht="14.25" customHeight="1" x14ac:dyDescent="0.2">
      <c r="K525" s="29"/>
      <c r="AK525" s="90"/>
      <c r="AL525" s="30"/>
    </row>
    <row r="526" spans="11:38" ht="14.25" customHeight="1" x14ac:dyDescent="0.2">
      <c r="K526" s="29"/>
      <c r="AK526" s="90"/>
      <c r="AL526" s="30"/>
    </row>
    <row r="527" spans="11:38" ht="14.25" customHeight="1" x14ac:dyDescent="0.2">
      <c r="K527" s="29"/>
      <c r="AK527" s="90"/>
      <c r="AL527" s="30"/>
    </row>
    <row r="528" spans="11:38" ht="14.25" customHeight="1" x14ac:dyDescent="0.2">
      <c r="K528" s="29"/>
      <c r="AK528" s="90"/>
      <c r="AL528" s="30"/>
    </row>
    <row r="529" spans="11:38" ht="14.25" customHeight="1" x14ac:dyDescent="0.2">
      <c r="K529" s="29"/>
      <c r="AK529" s="90"/>
      <c r="AL529" s="30"/>
    </row>
    <row r="530" spans="11:38" ht="14.25" customHeight="1" x14ac:dyDescent="0.2">
      <c r="K530" s="29"/>
      <c r="AK530" s="90"/>
      <c r="AL530" s="30"/>
    </row>
    <row r="531" spans="11:38" ht="14.25" customHeight="1" x14ac:dyDescent="0.2">
      <c r="K531" s="29"/>
      <c r="AK531" s="90"/>
      <c r="AL531" s="30"/>
    </row>
    <row r="532" spans="11:38" ht="14.25" customHeight="1" x14ac:dyDescent="0.2">
      <c r="K532" s="29"/>
      <c r="AK532" s="90"/>
      <c r="AL532" s="30"/>
    </row>
    <row r="533" spans="11:38" ht="14.25" customHeight="1" x14ac:dyDescent="0.2">
      <c r="K533" s="29"/>
      <c r="AK533" s="90"/>
      <c r="AL533" s="30"/>
    </row>
    <row r="534" spans="11:38" ht="14.25" customHeight="1" x14ac:dyDescent="0.2">
      <c r="K534" s="29"/>
      <c r="AK534" s="90"/>
      <c r="AL534" s="30"/>
    </row>
    <row r="535" spans="11:38" ht="14.25" customHeight="1" x14ac:dyDescent="0.2">
      <c r="K535" s="29"/>
      <c r="AK535" s="90"/>
      <c r="AL535" s="30"/>
    </row>
    <row r="536" spans="11:38" ht="14.25" customHeight="1" x14ac:dyDescent="0.2">
      <c r="K536" s="29"/>
      <c r="AK536" s="90"/>
      <c r="AL536" s="30"/>
    </row>
    <row r="537" spans="11:38" ht="14.25" customHeight="1" x14ac:dyDescent="0.2">
      <c r="K537" s="29"/>
      <c r="AK537" s="90"/>
      <c r="AL537" s="30"/>
    </row>
    <row r="538" spans="11:38" ht="14.25" customHeight="1" x14ac:dyDescent="0.2">
      <c r="K538" s="29"/>
      <c r="AK538" s="90"/>
      <c r="AL538" s="30"/>
    </row>
    <row r="539" spans="11:38" ht="14.25" customHeight="1" x14ac:dyDescent="0.2">
      <c r="K539" s="29"/>
      <c r="AK539" s="90"/>
      <c r="AL539" s="30"/>
    </row>
    <row r="540" spans="11:38" ht="14.25" customHeight="1" x14ac:dyDescent="0.2">
      <c r="K540" s="29"/>
      <c r="AK540" s="90"/>
      <c r="AL540" s="30"/>
    </row>
    <row r="541" spans="11:38" ht="14.25" customHeight="1" x14ac:dyDescent="0.2">
      <c r="K541" s="29"/>
      <c r="AK541" s="90"/>
      <c r="AL541" s="30"/>
    </row>
    <row r="542" spans="11:38" ht="14.25" customHeight="1" x14ac:dyDescent="0.2">
      <c r="K542" s="29"/>
      <c r="AK542" s="90"/>
      <c r="AL542" s="30"/>
    </row>
    <row r="543" spans="11:38" ht="14.25" customHeight="1" x14ac:dyDescent="0.2">
      <c r="K543" s="29"/>
      <c r="AK543" s="90"/>
      <c r="AL543" s="30"/>
    </row>
    <row r="544" spans="11:38" ht="14.25" customHeight="1" x14ac:dyDescent="0.2">
      <c r="K544" s="29"/>
      <c r="AK544" s="90"/>
      <c r="AL544" s="30"/>
    </row>
    <row r="545" spans="11:38" ht="14.25" customHeight="1" x14ac:dyDescent="0.2">
      <c r="K545" s="29"/>
      <c r="AK545" s="90"/>
      <c r="AL545" s="30"/>
    </row>
    <row r="546" spans="11:38" ht="14.25" customHeight="1" x14ac:dyDescent="0.2">
      <c r="K546" s="29"/>
      <c r="AK546" s="90"/>
      <c r="AL546" s="30"/>
    </row>
    <row r="547" spans="11:38" ht="14.25" customHeight="1" x14ac:dyDescent="0.2">
      <c r="K547" s="29"/>
      <c r="AK547" s="90"/>
      <c r="AL547" s="30"/>
    </row>
    <row r="548" spans="11:38" ht="14.25" customHeight="1" x14ac:dyDescent="0.2">
      <c r="K548" s="29"/>
      <c r="AK548" s="90"/>
      <c r="AL548" s="30"/>
    </row>
    <row r="549" spans="11:38" ht="14.25" customHeight="1" x14ac:dyDescent="0.2">
      <c r="K549" s="29"/>
      <c r="AK549" s="90"/>
      <c r="AL549" s="30"/>
    </row>
    <row r="550" spans="11:38" ht="14.25" customHeight="1" x14ac:dyDescent="0.2">
      <c r="K550" s="29"/>
      <c r="AK550" s="90"/>
      <c r="AL550" s="30"/>
    </row>
    <row r="551" spans="11:38" ht="14.25" customHeight="1" x14ac:dyDescent="0.2">
      <c r="K551" s="29"/>
      <c r="AK551" s="90"/>
      <c r="AL551" s="30"/>
    </row>
    <row r="552" spans="11:38" ht="14.25" customHeight="1" x14ac:dyDescent="0.2">
      <c r="K552" s="29"/>
      <c r="AK552" s="90"/>
      <c r="AL552" s="30"/>
    </row>
    <row r="553" spans="11:38" ht="14.25" customHeight="1" x14ac:dyDescent="0.2">
      <c r="K553" s="29"/>
      <c r="AK553" s="90"/>
      <c r="AL553" s="30"/>
    </row>
    <row r="554" spans="11:38" ht="14.25" customHeight="1" x14ac:dyDescent="0.2">
      <c r="K554" s="29"/>
      <c r="AK554" s="90"/>
      <c r="AL554" s="30"/>
    </row>
    <row r="555" spans="11:38" ht="14.25" customHeight="1" x14ac:dyDescent="0.2">
      <c r="K555" s="29"/>
      <c r="AK555" s="90"/>
      <c r="AL555" s="30"/>
    </row>
    <row r="556" spans="11:38" ht="14.25" customHeight="1" x14ac:dyDescent="0.2">
      <c r="K556" s="29"/>
      <c r="AK556" s="90"/>
      <c r="AL556" s="30"/>
    </row>
    <row r="557" spans="11:38" ht="14.25" customHeight="1" x14ac:dyDescent="0.2">
      <c r="K557" s="29"/>
      <c r="AK557" s="90"/>
      <c r="AL557" s="30"/>
    </row>
    <row r="558" spans="11:38" ht="14.25" customHeight="1" x14ac:dyDescent="0.2">
      <c r="K558" s="29"/>
      <c r="AK558" s="90"/>
      <c r="AL558" s="30"/>
    </row>
    <row r="559" spans="11:38" ht="14.25" customHeight="1" x14ac:dyDescent="0.2">
      <c r="K559" s="29"/>
      <c r="AK559" s="90"/>
      <c r="AL559" s="30"/>
    </row>
    <row r="560" spans="11:38" ht="14.25" customHeight="1" x14ac:dyDescent="0.2">
      <c r="K560" s="29"/>
      <c r="AK560" s="90"/>
      <c r="AL560" s="30"/>
    </row>
    <row r="561" spans="11:38" ht="14.25" customHeight="1" x14ac:dyDescent="0.2">
      <c r="K561" s="29"/>
      <c r="AK561" s="90"/>
      <c r="AL561" s="30"/>
    </row>
    <row r="562" spans="11:38" ht="14.25" customHeight="1" x14ac:dyDescent="0.2">
      <c r="K562" s="29"/>
      <c r="AK562" s="90"/>
      <c r="AL562" s="30"/>
    </row>
    <row r="563" spans="11:38" ht="14.25" customHeight="1" x14ac:dyDescent="0.2">
      <c r="K563" s="29"/>
      <c r="AK563" s="90"/>
      <c r="AL563" s="30"/>
    </row>
    <row r="564" spans="11:38" ht="14.25" customHeight="1" x14ac:dyDescent="0.2">
      <c r="K564" s="29"/>
      <c r="AK564" s="90"/>
      <c r="AL564" s="30"/>
    </row>
    <row r="565" spans="11:38" ht="14.25" customHeight="1" x14ac:dyDescent="0.2">
      <c r="K565" s="29"/>
      <c r="AK565" s="90"/>
      <c r="AL565" s="30"/>
    </row>
    <row r="566" spans="11:38" ht="14.25" customHeight="1" x14ac:dyDescent="0.2">
      <c r="K566" s="29"/>
      <c r="AK566" s="90"/>
      <c r="AL566" s="30"/>
    </row>
    <row r="567" spans="11:38" ht="14.25" customHeight="1" x14ac:dyDescent="0.2">
      <c r="K567" s="29"/>
      <c r="AK567" s="90"/>
      <c r="AL567" s="30"/>
    </row>
    <row r="568" spans="11:38" ht="14.25" customHeight="1" x14ac:dyDescent="0.2">
      <c r="K568" s="29"/>
      <c r="AK568" s="90"/>
      <c r="AL568" s="30"/>
    </row>
    <row r="569" spans="11:38" ht="14.25" customHeight="1" x14ac:dyDescent="0.2">
      <c r="K569" s="29"/>
      <c r="AK569" s="90"/>
      <c r="AL569" s="30"/>
    </row>
    <row r="570" spans="11:38" ht="14.25" customHeight="1" x14ac:dyDescent="0.2">
      <c r="K570" s="29"/>
      <c r="AK570" s="90"/>
      <c r="AL570" s="30"/>
    </row>
    <row r="571" spans="11:38" ht="14.25" customHeight="1" x14ac:dyDescent="0.2">
      <c r="K571" s="29"/>
      <c r="AK571" s="90"/>
      <c r="AL571" s="30"/>
    </row>
    <row r="572" spans="11:38" ht="14.25" customHeight="1" x14ac:dyDescent="0.2">
      <c r="K572" s="29"/>
      <c r="AK572" s="90"/>
      <c r="AL572" s="30"/>
    </row>
    <row r="573" spans="11:38" ht="14.25" customHeight="1" x14ac:dyDescent="0.2">
      <c r="K573" s="29"/>
      <c r="AK573" s="90"/>
      <c r="AL573" s="30"/>
    </row>
    <row r="574" spans="11:38" ht="14.25" customHeight="1" x14ac:dyDescent="0.2">
      <c r="K574" s="29"/>
      <c r="AK574" s="90"/>
      <c r="AL574" s="30"/>
    </row>
    <row r="575" spans="11:38" ht="14.25" customHeight="1" x14ac:dyDescent="0.2">
      <c r="K575" s="29"/>
      <c r="AK575" s="90"/>
      <c r="AL575" s="30"/>
    </row>
    <row r="576" spans="11:38" ht="14.25" customHeight="1" x14ac:dyDescent="0.2">
      <c r="K576" s="29"/>
      <c r="AK576" s="90"/>
      <c r="AL576" s="30"/>
    </row>
    <row r="577" spans="11:38" ht="14.25" customHeight="1" x14ac:dyDescent="0.2">
      <c r="K577" s="29"/>
      <c r="AK577" s="90"/>
      <c r="AL577" s="30"/>
    </row>
    <row r="578" spans="11:38" ht="14.25" customHeight="1" x14ac:dyDescent="0.2">
      <c r="K578" s="29"/>
      <c r="AK578" s="90"/>
      <c r="AL578" s="30"/>
    </row>
    <row r="579" spans="11:38" ht="14.25" customHeight="1" x14ac:dyDescent="0.2">
      <c r="K579" s="29"/>
      <c r="AK579" s="90"/>
      <c r="AL579" s="30"/>
    </row>
    <row r="580" spans="11:38" ht="14.25" customHeight="1" x14ac:dyDescent="0.2">
      <c r="K580" s="29"/>
      <c r="AK580" s="90"/>
      <c r="AL580" s="30"/>
    </row>
    <row r="581" spans="11:38" ht="14.25" customHeight="1" x14ac:dyDescent="0.2">
      <c r="K581" s="29"/>
      <c r="AK581" s="90"/>
      <c r="AL581" s="30"/>
    </row>
    <row r="582" spans="11:38" ht="14.25" customHeight="1" x14ac:dyDescent="0.2">
      <c r="K582" s="29"/>
      <c r="AK582" s="90"/>
      <c r="AL582" s="30"/>
    </row>
    <row r="583" spans="11:38" ht="14.25" customHeight="1" x14ac:dyDescent="0.2">
      <c r="K583" s="29"/>
      <c r="AK583" s="90"/>
      <c r="AL583" s="30"/>
    </row>
    <row r="584" spans="11:38" ht="14.25" customHeight="1" x14ac:dyDescent="0.2">
      <c r="K584" s="29"/>
      <c r="AK584" s="90"/>
      <c r="AL584" s="30"/>
    </row>
    <row r="585" spans="11:38" ht="14.25" customHeight="1" x14ac:dyDescent="0.2">
      <c r="K585" s="29"/>
      <c r="AK585" s="90"/>
      <c r="AL585" s="30"/>
    </row>
    <row r="586" spans="11:38" ht="14.25" customHeight="1" x14ac:dyDescent="0.2">
      <c r="K586" s="29"/>
      <c r="AK586" s="90"/>
      <c r="AL586" s="30"/>
    </row>
    <row r="587" spans="11:38" ht="14.25" customHeight="1" x14ac:dyDescent="0.2">
      <c r="K587" s="29"/>
      <c r="AK587" s="90"/>
      <c r="AL587" s="30"/>
    </row>
    <row r="588" spans="11:38" ht="14.25" customHeight="1" x14ac:dyDescent="0.2">
      <c r="K588" s="29"/>
      <c r="AK588" s="90"/>
      <c r="AL588" s="30"/>
    </row>
    <row r="589" spans="11:38" ht="14.25" customHeight="1" x14ac:dyDescent="0.2">
      <c r="K589" s="29"/>
      <c r="AK589" s="90"/>
      <c r="AL589" s="30"/>
    </row>
    <row r="590" spans="11:38" ht="14.25" customHeight="1" x14ac:dyDescent="0.2">
      <c r="K590" s="29"/>
      <c r="AK590" s="90"/>
      <c r="AL590" s="30"/>
    </row>
    <row r="591" spans="11:38" ht="14.25" customHeight="1" x14ac:dyDescent="0.2">
      <c r="K591" s="29"/>
      <c r="AK591" s="90"/>
      <c r="AL591" s="30"/>
    </row>
    <row r="592" spans="11:38" ht="14.25" customHeight="1" x14ac:dyDescent="0.2">
      <c r="K592" s="29"/>
      <c r="AK592" s="90"/>
      <c r="AL592" s="30"/>
    </row>
    <row r="593" spans="11:38" ht="14.25" customHeight="1" x14ac:dyDescent="0.2">
      <c r="K593" s="29"/>
      <c r="AK593" s="90"/>
      <c r="AL593" s="30"/>
    </row>
    <row r="594" spans="11:38" ht="14.25" customHeight="1" x14ac:dyDescent="0.2">
      <c r="K594" s="29"/>
      <c r="AK594" s="90"/>
      <c r="AL594" s="30"/>
    </row>
    <row r="595" spans="11:38" ht="14.25" customHeight="1" x14ac:dyDescent="0.2">
      <c r="K595" s="29"/>
      <c r="AK595" s="90"/>
      <c r="AL595" s="30"/>
    </row>
    <row r="596" spans="11:38" ht="14.25" customHeight="1" x14ac:dyDescent="0.2">
      <c r="K596" s="29"/>
      <c r="AK596" s="90"/>
      <c r="AL596" s="30"/>
    </row>
    <row r="597" spans="11:38" ht="14.25" customHeight="1" x14ac:dyDescent="0.2">
      <c r="K597" s="29"/>
      <c r="AK597" s="90"/>
      <c r="AL597" s="30"/>
    </row>
    <row r="598" spans="11:38" ht="14.25" customHeight="1" x14ac:dyDescent="0.2">
      <c r="K598" s="29"/>
      <c r="AK598" s="90"/>
      <c r="AL598" s="30"/>
    </row>
    <row r="599" spans="11:38" ht="14.25" customHeight="1" x14ac:dyDescent="0.2">
      <c r="K599" s="29"/>
      <c r="AK599" s="90"/>
      <c r="AL599" s="30"/>
    </row>
    <row r="600" spans="11:38" ht="14.25" customHeight="1" x14ac:dyDescent="0.2">
      <c r="K600" s="29"/>
      <c r="AK600" s="90"/>
      <c r="AL600" s="30"/>
    </row>
    <row r="601" spans="11:38" ht="14.25" customHeight="1" x14ac:dyDescent="0.2">
      <c r="K601" s="29"/>
      <c r="AK601" s="90"/>
      <c r="AL601" s="30"/>
    </row>
    <row r="602" spans="11:38" ht="14.25" customHeight="1" x14ac:dyDescent="0.2">
      <c r="K602" s="29"/>
      <c r="AK602" s="90"/>
      <c r="AL602" s="30"/>
    </row>
    <row r="603" spans="11:38" ht="14.25" customHeight="1" x14ac:dyDescent="0.2">
      <c r="K603" s="29"/>
      <c r="AK603" s="90"/>
      <c r="AL603" s="30"/>
    </row>
    <row r="604" spans="11:38" ht="14.25" customHeight="1" x14ac:dyDescent="0.2">
      <c r="K604" s="29"/>
      <c r="AK604" s="90"/>
      <c r="AL604" s="30"/>
    </row>
    <row r="605" spans="11:38" ht="14.25" customHeight="1" x14ac:dyDescent="0.2">
      <c r="K605" s="29"/>
      <c r="AK605" s="90"/>
      <c r="AL605" s="30"/>
    </row>
    <row r="606" spans="11:38" ht="14.25" customHeight="1" x14ac:dyDescent="0.2">
      <c r="K606" s="29"/>
      <c r="AK606" s="90"/>
      <c r="AL606" s="30"/>
    </row>
    <row r="607" spans="11:38" ht="14.25" customHeight="1" x14ac:dyDescent="0.2">
      <c r="K607" s="29"/>
      <c r="AK607" s="90"/>
      <c r="AL607" s="30"/>
    </row>
    <row r="608" spans="11:38" ht="14.25" customHeight="1" x14ac:dyDescent="0.2">
      <c r="K608" s="29"/>
      <c r="AK608" s="90"/>
      <c r="AL608" s="30"/>
    </row>
    <row r="609" spans="11:38" ht="14.25" customHeight="1" x14ac:dyDescent="0.2">
      <c r="K609" s="29"/>
      <c r="AK609" s="90"/>
      <c r="AL609" s="30"/>
    </row>
    <row r="610" spans="11:38" ht="14.25" customHeight="1" x14ac:dyDescent="0.2">
      <c r="K610" s="29"/>
      <c r="AK610" s="90"/>
      <c r="AL610" s="30"/>
    </row>
    <row r="611" spans="11:38" ht="14.25" customHeight="1" x14ac:dyDescent="0.2">
      <c r="K611" s="29"/>
      <c r="AK611" s="90"/>
      <c r="AL611" s="30"/>
    </row>
    <row r="612" spans="11:38" ht="14.25" customHeight="1" x14ac:dyDescent="0.2">
      <c r="K612" s="29"/>
      <c r="AK612" s="90"/>
      <c r="AL612" s="30"/>
    </row>
    <row r="613" spans="11:38" ht="14.25" customHeight="1" x14ac:dyDescent="0.2">
      <c r="K613" s="29"/>
      <c r="AK613" s="90"/>
      <c r="AL613" s="30"/>
    </row>
    <row r="614" spans="11:38" ht="14.25" customHeight="1" x14ac:dyDescent="0.2">
      <c r="K614" s="29"/>
      <c r="AK614" s="90"/>
      <c r="AL614" s="30"/>
    </row>
    <row r="615" spans="11:38" ht="14.25" customHeight="1" x14ac:dyDescent="0.2">
      <c r="K615" s="29"/>
      <c r="AK615" s="90"/>
      <c r="AL615" s="30"/>
    </row>
    <row r="616" spans="11:38" ht="14.25" customHeight="1" x14ac:dyDescent="0.2">
      <c r="K616" s="29"/>
      <c r="AK616" s="90"/>
      <c r="AL616" s="30"/>
    </row>
    <row r="617" spans="11:38" ht="14.25" customHeight="1" x14ac:dyDescent="0.2">
      <c r="K617" s="29"/>
      <c r="AK617" s="90"/>
      <c r="AL617" s="30"/>
    </row>
    <row r="618" spans="11:38" ht="14.25" customHeight="1" x14ac:dyDescent="0.2">
      <c r="K618" s="29"/>
      <c r="AK618" s="90"/>
      <c r="AL618" s="30"/>
    </row>
    <row r="619" spans="11:38" ht="14.25" customHeight="1" x14ac:dyDescent="0.2">
      <c r="K619" s="29"/>
      <c r="AK619" s="90"/>
      <c r="AL619" s="30"/>
    </row>
    <row r="620" spans="11:38" ht="14.25" customHeight="1" x14ac:dyDescent="0.2">
      <c r="K620" s="29"/>
      <c r="AK620" s="90"/>
      <c r="AL620" s="30"/>
    </row>
    <row r="621" spans="11:38" ht="14.25" customHeight="1" x14ac:dyDescent="0.2">
      <c r="K621" s="29"/>
      <c r="AK621" s="90"/>
      <c r="AL621" s="30"/>
    </row>
    <row r="622" spans="11:38" ht="14.25" customHeight="1" x14ac:dyDescent="0.2">
      <c r="K622" s="29"/>
      <c r="AK622" s="90"/>
      <c r="AL622" s="30"/>
    </row>
    <row r="623" spans="11:38" ht="14.25" customHeight="1" x14ac:dyDescent="0.2">
      <c r="K623" s="29"/>
      <c r="AK623" s="90"/>
      <c r="AL623" s="30"/>
    </row>
    <row r="624" spans="11:38" ht="14.25" customHeight="1" x14ac:dyDescent="0.2">
      <c r="K624" s="29"/>
      <c r="AK624" s="90"/>
      <c r="AL624" s="30"/>
    </row>
    <row r="625" spans="11:38" ht="14.25" customHeight="1" x14ac:dyDescent="0.2">
      <c r="K625" s="29"/>
      <c r="AK625" s="90"/>
      <c r="AL625" s="30"/>
    </row>
    <row r="626" spans="11:38" ht="14.25" customHeight="1" x14ac:dyDescent="0.2">
      <c r="K626" s="29"/>
      <c r="AK626" s="90"/>
      <c r="AL626" s="30"/>
    </row>
    <row r="627" spans="11:38" ht="14.25" customHeight="1" x14ac:dyDescent="0.2">
      <c r="K627" s="29"/>
      <c r="AK627" s="90"/>
      <c r="AL627" s="30"/>
    </row>
    <row r="628" spans="11:38" ht="14.25" customHeight="1" x14ac:dyDescent="0.2">
      <c r="K628" s="29"/>
      <c r="AK628" s="90"/>
      <c r="AL628" s="30"/>
    </row>
    <row r="629" spans="11:38" ht="14.25" customHeight="1" x14ac:dyDescent="0.2">
      <c r="K629" s="29"/>
      <c r="AK629" s="90"/>
      <c r="AL629" s="30"/>
    </row>
    <row r="630" spans="11:38" ht="14.25" customHeight="1" x14ac:dyDescent="0.2">
      <c r="K630" s="29"/>
      <c r="AK630" s="90"/>
      <c r="AL630" s="30"/>
    </row>
    <row r="631" spans="11:38" ht="14.25" customHeight="1" x14ac:dyDescent="0.2">
      <c r="K631" s="29"/>
      <c r="AK631" s="90"/>
      <c r="AL631" s="30"/>
    </row>
    <row r="632" spans="11:38" ht="14.25" customHeight="1" x14ac:dyDescent="0.2">
      <c r="K632" s="29"/>
      <c r="AK632" s="90"/>
      <c r="AL632" s="30"/>
    </row>
    <row r="633" spans="11:38" ht="14.25" customHeight="1" x14ac:dyDescent="0.2">
      <c r="K633" s="29"/>
      <c r="AK633" s="90"/>
      <c r="AL633" s="30"/>
    </row>
    <row r="634" spans="11:38" ht="14.25" customHeight="1" x14ac:dyDescent="0.2">
      <c r="K634" s="29"/>
      <c r="AK634" s="90"/>
      <c r="AL634" s="30"/>
    </row>
    <row r="635" spans="11:38" ht="14.25" customHeight="1" x14ac:dyDescent="0.2">
      <c r="K635" s="29"/>
      <c r="AK635" s="90"/>
      <c r="AL635" s="30"/>
    </row>
    <row r="636" spans="11:38" ht="14.25" customHeight="1" x14ac:dyDescent="0.2">
      <c r="K636" s="29"/>
      <c r="AK636" s="90"/>
      <c r="AL636" s="30"/>
    </row>
    <row r="637" spans="11:38" ht="14.25" customHeight="1" x14ac:dyDescent="0.2">
      <c r="K637" s="29"/>
      <c r="AK637" s="90"/>
      <c r="AL637" s="30"/>
    </row>
    <row r="638" spans="11:38" ht="14.25" customHeight="1" x14ac:dyDescent="0.2">
      <c r="K638" s="29"/>
      <c r="AK638" s="90"/>
      <c r="AL638" s="30"/>
    </row>
    <row r="639" spans="11:38" ht="14.25" customHeight="1" x14ac:dyDescent="0.2">
      <c r="K639" s="29"/>
      <c r="AK639" s="90"/>
      <c r="AL639" s="30"/>
    </row>
    <row r="640" spans="11:38" ht="14.25" customHeight="1" x14ac:dyDescent="0.2">
      <c r="K640" s="29"/>
      <c r="AK640" s="90"/>
      <c r="AL640" s="30"/>
    </row>
    <row r="641" spans="11:38" ht="14.25" customHeight="1" x14ac:dyDescent="0.2">
      <c r="K641" s="29"/>
      <c r="AK641" s="90"/>
      <c r="AL641" s="30"/>
    </row>
    <row r="642" spans="11:38" ht="14.25" customHeight="1" x14ac:dyDescent="0.2">
      <c r="K642" s="29"/>
      <c r="AK642" s="90"/>
      <c r="AL642" s="30"/>
    </row>
    <row r="643" spans="11:38" ht="14.25" customHeight="1" x14ac:dyDescent="0.2">
      <c r="K643" s="29"/>
      <c r="AK643" s="90"/>
      <c r="AL643" s="30"/>
    </row>
    <row r="644" spans="11:38" ht="14.25" customHeight="1" x14ac:dyDescent="0.2">
      <c r="K644" s="29"/>
      <c r="AK644" s="90"/>
      <c r="AL644" s="30"/>
    </row>
    <row r="645" spans="11:38" ht="14.25" customHeight="1" x14ac:dyDescent="0.2">
      <c r="K645" s="29"/>
      <c r="AK645" s="90"/>
      <c r="AL645" s="30"/>
    </row>
    <row r="646" spans="11:38" ht="14.25" customHeight="1" x14ac:dyDescent="0.2">
      <c r="K646" s="29"/>
      <c r="AK646" s="90"/>
      <c r="AL646" s="30"/>
    </row>
    <row r="647" spans="11:38" ht="14.25" customHeight="1" x14ac:dyDescent="0.2">
      <c r="K647" s="29"/>
      <c r="AK647" s="90"/>
      <c r="AL647" s="30"/>
    </row>
    <row r="648" spans="11:38" ht="14.25" customHeight="1" x14ac:dyDescent="0.2">
      <c r="K648" s="29"/>
      <c r="AK648" s="90"/>
      <c r="AL648" s="30"/>
    </row>
    <row r="649" spans="11:38" ht="14.25" customHeight="1" x14ac:dyDescent="0.2">
      <c r="K649" s="29"/>
      <c r="AK649" s="90"/>
      <c r="AL649" s="30"/>
    </row>
    <row r="650" spans="11:38" ht="14.25" customHeight="1" x14ac:dyDescent="0.2">
      <c r="K650" s="29"/>
      <c r="AK650" s="90"/>
      <c r="AL650" s="30"/>
    </row>
    <row r="651" spans="11:38" ht="14.25" customHeight="1" x14ac:dyDescent="0.2">
      <c r="K651" s="29"/>
      <c r="AK651" s="90"/>
      <c r="AL651" s="30"/>
    </row>
    <row r="652" spans="11:38" ht="14.25" customHeight="1" x14ac:dyDescent="0.2">
      <c r="K652" s="29"/>
      <c r="AK652" s="90"/>
      <c r="AL652" s="30"/>
    </row>
    <row r="653" spans="11:38" ht="14.25" customHeight="1" x14ac:dyDescent="0.2">
      <c r="K653" s="29"/>
      <c r="AK653" s="90"/>
      <c r="AL653" s="30"/>
    </row>
    <row r="654" spans="11:38" ht="14.25" customHeight="1" x14ac:dyDescent="0.2">
      <c r="K654" s="29"/>
      <c r="AK654" s="90"/>
      <c r="AL654" s="30"/>
    </row>
    <row r="655" spans="11:38" ht="14.25" customHeight="1" x14ac:dyDescent="0.2">
      <c r="K655" s="29"/>
      <c r="AK655" s="90"/>
      <c r="AL655" s="30"/>
    </row>
    <row r="656" spans="11:38" ht="14.25" customHeight="1" x14ac:dyDescent="0.2">
      <c r="K656" s="29"/>
      <c r="AK656" s="90"/>
      <c r="AL656" s="30"/>
    </row>
    <row r="657" spans="11:38" ht="14.25" customHeight="1" x14ac:dyDescent="0.2">
      <c r="K657" s="29"/>
      <c r="AK657" s="90"/>
      <c r="AL657" s="30"/>
    </row>
    <row r="658" spans="11:38" ht="14.25" customHeight="1" x14ac:dyDescent="0.2">
      <c r="K658" s="29"/>
      <c r="AK658" s="90"/>
      <c r="AL658" s="30"/>
    </row>
    <row r="659" spans="11:38" ht="14.25" customHeight="1" x14ac:dyDescent="0.2">
      <c r="K659" s="29"/>
      <c r="AK659" s="90"/>
      <c r="AL659" s="30"/>
    </row>
    <row r="660" spans="11:38" ht="14.25" customHeight="1" x14ac:dyDescent="0.2">
      <c r="K660" s="29"/>
      <c r="AK660" s="90"/>
      <c r="AL660" s="30"/>
    </row>
    <row r="661" spans="11:38" ht="14.25" customHeight="1" x14ac:dyDescent="0.2">
      <c r="K661" s="29"/>
      <c r="AK661" s="90"/>
      <c r="AL661" s="30"/>
    </row>
    <row r="662" spans="11:38" ht="14.25" customHeight="1" x14ac:dyDescent="0.2">
      <c r="K662" s="29"/>
      <c r="AK662" s="90"/>
      <c r="AL662" s="30"/>
    </row>
    <row r="663" spans="11:38" ht="14.25" customHeight="1" x14ac:dyDescent="0.2">
      <c r="K663" s="29"/>
      <c r="AK663" s="90"/>
      <c r="AL663" s="30"/>
    </row>
    <row r="664" spans="11:38" ht="14.25" customHeight="1" x14ac:dyDescent="0.2">
      <c r="K664" s="29"/>
      <c r="AK664" s="90"/>
      <c r="AL664" s="30"/>
    </row>
    <row r="665" spans="11:38" ht="14.25" customHeight="1" x14ac:dyDescent="0.2">
      <c r="K665" s="29"/>
      <c r="AK665" s="90"/>
      <c r="AL665" s="30"/>
    </row>
    <row r="666" spans="11:38" ht="14.25" customHeight="1" x14ac:dyDescent="0.2">
      <c r="K666" s="29"/>
      <c r="AK666" s="90"/>
      <c r="AL666" s="30"/>
    </row>
    <row r="667" spans="11:38" ht="14.25" customHeight="1" x14ac:dyDescent="0.2">
      <c r="K667" s="29"/>
      <c r="AK667" s="90"/>
      <c r="AL667" s="30"/>
    </row>
    <row r="668" spans="11:38" ht="14.25" customHeight="1" x14ac:dyDescent="0.2">
      <c r="K668" s="29"/>
      <c r="AK668" s="90"/>
      <c r="AL668" s="30"/>
    </row>
    <row r="669" spans="11:38" ht="14.25" customHeight="1" x14ac:dyDescent="0.2">
      <c r="K669" s="29"/>
      <c r="AK669" s="90"/>
      <c r="AL669" s="30"/>
    </row>
    <row r="670" spans="11:38" ht="14.25" customHeight="1" x14ac:dyDescent="0.2">
      <c r="K670" s="29"/>
      <c r="AK670" s="90"/>
      <c r="AL670" s="30"/>
    </row>
    <row r="671" spans="11:38" ht="14.25" customHeight="1" x14ac:dyDescent="0.2">
      <c r="K671" s="29"/>
      <c r="AK671" s="90"/>
      <c r="AL671" s="30"/>
    </row>
    <row r="672" spans="11:38" ht="14.25" customHeight="1" x14ac:dyDescent="0.2">
      <c r="K672" s="29"/>
      <c r="AK672" s="90"/>
      <c r="AL672" s="30"/>
    </row>
    <row r="673" spans="11:38" ht="14.25" customHeight="1" x14ac:dyDescent="0.2">
      <c r="K673" s="29"/>
      <c r="AK673" s="90"/>
      <c r="AL673" s="30"/>
    </row>
    <row r="674" spans="11:38" ht="14.25" customHeight="1" x14ac:dyDescent="0.2">
      <c r="K674" s="29"/>
      <c r="AK674" s="90"/>
      <c r="AL674" s="30"/>
    </row>
    <row r="675" spans="11:38" ht="14.25" customHeight="1" x14ac:dyDescent="0.2">
      <c r="K675" s="29"/>
      <c r="AK675" s="90"/>
      <c r="AL675" s="30"/>
    </row>
    <row r="676" spans="11:38" ht="14.25" customHeight="1" x14ac:dyDescent="0.2">
      <c r="K676" s="29"/>
      <c r="AK676" s="90"/>
      <c r="AL676" s="30"/>
    </row>
    <row r="677" spans="11:38" ht="14.25" customHeight="1" x14ac:dyDescent="0.2">
      <c r="K677" s="29"/>
      <c r="AK677" s="90"/>
      <c r="AL677" s="30"/>
    </row>
    <row r="678" spans="11:38" ht="14.25" customHeight="1" x14ac:dyDescent="0.2">
      <c r="K678" s="29"/>
      <c r="AK678" s="90"/>
      <c r="AL678" s="30"/>
    </row>
    <row r="679" spans="11:38" ht="14.25" customHeight="1" x14ac:dyDescent="0.2">
      <c r="K679" s="29"/>
      <c r="AK679" s="90"/>
      <c r="AL679" s="30"/>
    </row>
    <row r="680" spans="11:38" ht="14.25" customHeight="1" x14ac:dyDescent="0.2">
      <c r="K680" s="29"/>
      <c r="AK680" s="90"/>
      <c r="AL680" s="30"/>
    </row>
    <row r="681" spans="11:38" ht="14.25" customHeight="1" x14ac:dyDescent="0.2">
      <c r="K681" s="29"/>
      <c r="AK681" s="90"/>
      <c r="AL681" s="30"/>
    </row>
    <row r="682" spans="11:38" ht="14.25" customHeight="1" x14ac:dyDescent="0.2">
      <c r="K682" s="29"/>
      <c r="AK682" s="90"/>
      <c r="AL682" s="30"/>
    </row>
    <row r="683" spans="11:38" ht="14.25" customHeight="1" x14ac:dyDescent="0.2">
      <c r="K683" s="29"/>
      <c r="AK683" s="90"/>
      <c r="AL683" s="30"/>
    </row>
    <row r="684" spans="11:38" ht="14.25" customHeight="1" x14ac:dyDescent="0.2">
      <c r="K684" s="29"/>
      <c r="AK684" s="90"/>
      <c r="AL684" s="30"/>
    </row>
    <row r="685" spans="11:38" ht="14.25" customHeight="1" x14ac:dyDescent="0.2">
      <c r="K685" s="29"/>
      <c r="AK685" s="90"/>
      <c r="AL685" s="30"/>
    </row>
    <row r="686" spans="11:38" ht="14.25" customHeight="1" x14ac:dyDescent="0.2">
      <c r="K686" s="29"/>
      <c r="AK686" s="90"/>
      <c r="AL686" s="30"/>
    </row>
    <row r="687" spans="11:38" ht="14.25" customHeight="1" x14ac:dyDescent="0.2">
      <c r="K687" s="29"/>
      <c r="AK687" s="90"/>
      <c r="AL687" s="30"/>
    </row>
    <row r="688" spans="11:38" ht="14.25" customHeight="1" x14ac:dyDescent="0.2">
      <c r="K688" s="29"/>
      <c r="AK688" s="90"/>
      <c r="AL688" s="30"/>
    </row>
    <row r="689" spans="11:38" ht="14.25" customHeight="1" x14ac:dyDescent="0.2">
      <c r="K689" s="29"/>
      <c r="AK689" s="90"/>
      <c r="AL689" s="30"/>
    </row>
    <row r="690" spans="11:38" ht="14.25" customHeight="1" x14ac:dyDescent="0.2">
      <c r="K690" s="29"/>
      <c r="AK690" s="90"/>
      <c r="AL690" s="30"/>
    </row>
    <row r="691" spans="11:38" ht="14.25" customHeight="1" x14ac:dyDescent="0.2">
      <c r="K691" s="29"/>
      <c r="AK691" s="90"/>
      <c r="AL691" s="30"/>
    </row>
    <row r="692" spans="11:38" ht="14.25" customHeight="1" x14ac:dyDescent="0.2">
      <c r="K692" s="29"/>
      <c r="AK692" s="90"/>
      <c r="AL692" s="30"/>
    </row>
    <row r="693" spans="11:38" ht="14.25" customHeight="1" x14ac:dyDescent="0.2">
      <c r="K693" s="29"/>
      <c r="AK693" s="90"/>
      <c r="AL693" s="30"/>
    </row>
    <row r="694" spans="11:38" ht="14.25" customHeight="1" x14ac:dyDescent="0.2">
      <c r="K694" s="29"/>
      <c r="AK694" s="90"/>
      <c r="AL694" s="30"/>
    </row>
    <row r="695" spans="11:38" ht="14.25" customHeight="1" x14ac:dyDescent="0.2">
      <c r="K695" s="29"/>
      <c r="AK695" s="90"/>
      <c r="AL695" s="30"/>
    </row>
    <row r="696" spans="11:38" ht="14.25" customHeight="1" x14ac:dyDescent="0.2">
      <c r="K696" s="29"/>
      <c r="AK696" s="90"/>
      <c r="AL696" s="30"/>
    </row>
    <row r="697" spans="11:38" ht="14.25" customHeight="1" x14ac:dyDescent="0.2">
      <c r="K697" s="29"/>
      <c r="AK697" s="90"/>
      <c r="AL697" s="30"/>
    </row>
    <row r="698" spans="11:38" ht="14.25" customHeight="1" x14ac:dyDescent="0.2">
      <c r="K698" s="29"/>
      <c r="AK698" s="90"/>
      <c r="AL698" s="30"/>
    </row>
    <row r="699" spans="11:38" ht="14.25" customHeight="1" x14ac:dyDescent="0.2">
      <c r="K699" s="29"/>
      <c r="AK699" s="90"/>
      <c r="AL699" s="30"/>
    </row>
    <row r="700" spans="11:38" ht="14.25" customHeight="1" x14ac:dyDescent="0.2">
      <c r="K700" s="29"/>
      <c r="AK700" s="90"/>
      <c r="AL700" s="30"/>
    </row>
    <row r="701" spans="11:38" ht="14.25" customHeight="1" x14ac:dyDescent="0.2">
      <c r="K701" s="29"/>
      <c r="AK701" s="90"/>
      <c r="AL701" s="30"/>
    </row>
    <row r="702" spans="11:38" ht="14.25" customHeight="1" x14ac:dyDescent="0.2">
      <c r="K702" s="29"/>
      <c r="AK702" s="90"/>
      <c r="AL702" s="30"/>
    </row>
    <row r="703" spans="11:38" ht="14.25" customHeight="1" x14ac:dyDescent="0.2">
      <c r="K703" s="29"/>
      <c r="AK703" s="90"/>
      <c r="AL703" s="30"/>
    </row>
    <row r="704" spans="11:38" ht="14.25" customHeight="1" x14ac:dyDescent="0.2">
      <c r="K704" s="29"/>
      <c r="AK704" s="90"/>
      <c r="AL704" s="30"/>
    </row>
    <row r="705" spans="11:38" ht="14.25" customHeight="1" x14ac:dyDescent="0.2">
      <c r="K705" s="29"/>
      <c r="AK705" s="90"/>
      <c r="AL705" s="30"/>
    </row>
    <row r="706" spans="11:38" ht="14.25" customHeight="1" x14ac:dyDescent="0.2">
      <c r="K706" s="29"/>
      <c r="AK706" s="90"/>
      <c r="AL706" s="30"/>
    </row>
    <row r="707" spans="11:38" ht="14.25" customHeight="1" x14ac:dyDescent="0.2">
      <c r="K707" s="29"/>
      <c r="AK707" s="90"/>
      <c r="AL707" s="30"/>
    </row>
    <row r="708" spans="11:38" ht="14.25" customHeight="1" x14ac:dyDescent="0.2">
      <c r="K708" s="29"/>
      <c r="AK708" s="90"/>
      <c r="AL708" s="30"/>
    </row>
    <row r="709" spans="11:38" ht="14.25" customHeight="1" x14ac:dyDescent="0.2">
      <c r="K709" s="29"/>
      <c r="AK709" s="90"/>
      <c r="AL709" s="30"/>
    </row>
    <row r="710" spans="11:38" ht="14.25" customHeight="1" x14ac:dyDescent="0.2">
      <c r="K710" s="29"/>
      <c r="AK710" s="90"/>
      <c r="AL710" s="30"/>
    </row>
    <row r="711" spans="11:38" ht="14.25" customHeight="1" x14ac:dyDescent="0.2">
      <c r="K711" s="29"/>
      <c r="AK711" s="90"/>
      <c r="AL711" s="30"/>
    </row>
    <row r="712" spans="11:38" ht="14.25" customHeight="1" x14ac:dyDescent="0.2">
      <c r="K712" s="29"/>
      <c r="AK712" s="90"/>
      <c r="AL712" s="30"/>
    </row>
    <row r="713" spans="11:38" ht="14.25" customHeight="1" x14ac:dyDescent="0.2">
      <c r="K713" s="29"/>
      <c r="AK713" s="90"/>
      <c r="AL713" s="30"/>
    </row>
    <row r="714" spans="11:38" ht="14.25" customHeight="1" x14ac:dyDescent="0.2">
      <c r="K714" s="29"/>
      <c r="AK714" s="90"/>
      <c r="AL714" s="30"/>
    </row>
    <row r="715" spans="11:38" ht="14.25" customHeight="1" x14ac:dyDescent="0.2">
      <c r="K715" s="29"/>
      <c r="AK715" s="90"/>
      <c r="AL715" s="30"/>
    </row>
    <row r="716" spans="11:38" ht="14.25" customHeight="1" x14ac:dyDescent="0.2">
      <c r="K716" s="29"/>
      <c r="AK716" s="90"/>
      <c r="AL716" s="30"/>
    </row>
    <row r="717" spans="11:38" ht="14.25" customHeight="1" x14ac:dyDescent="0.2">
      <c r="K717" s="29"/>
      <c r="AK717" s="90"/>
      <c r="AL717" s="30"/>
    </row>
    <row r="718" spans="11:38" ht="14.25" customHeight="1" x14ac:dyDescent="0.2">
      <c r="K718" s="29"/>
      <c r="AK718" s="90"/>
      <c r="AL718" s="30"/>
    </row>
    <row r="719" spans="11:38" ht="14.25" customHeight="1" x14ac:dyDescent="0.2">
      <c r="K719" s="29"/>
      <c r="AK719" s="90"/>
      <c r="AL719" s="30"/>
    </row>
    <row r="720" spans="11:38" ht="14.25" customHeight="1" x14ac:dyDescent="0.2">
      <c r="K720" s="29"/>
      <c r="AK720" s="90"/>
      <c r="AL720" s="30"/>
    </row>
    <row r="721" spans="11:38" ht="14.25" customHeight="1" x14ac:dyDescent="0.2">
      <c r="K721" s="29"/>
      <c r="AK721" s="90"/>
      <c r="AL721" s="30"/>
    </row>
    <row r="722" spans="11:38" ht="14.25" customHeight="1" x14ac:dyDescent="0.2">
      <c r="K722" s="29"/>
      <c r="AK722" s="90"/>
      <c r="AL722" s="30"/>
    </row>
    <row r="723" spans="11:38" ht="14.25" customHeight="1" x14ac:dyDescent="0.2">
      <c r="K723" s="29"/>
      <c r="AK723" s="90"/>
      <c r="AL723" s="30"/>
    </row>
    <row r="724" spans="11:38" ht="14.25" customHeight="1" x14ac:dyDescent="0.2">
      <c r="K724" s="29"/>
      <c r="AK724" s="90"/>
      <c r="AL724" s="30"/>
    </row>
    <row r="725" spans="11:38" ht="14.25" customHeight="1" x14ac:dyDescent="0.2">
      <c r="K725" s="29"/>
      <c r="AK725" s="90"/>
      <c r="AL725" s="30"/>
    </row>
    <row r="726" spans="11:38" ht="14.25" customHeight="1" x14ac:dyDescent="0.2">
      <c r="K726" s="29"/>
      <c r="AK726" s="90"/>
      <c r="AL726" s="30"/>
    </row>
    <row r="727" spans="11:38" ht="14.25" customHeight="1" x14ac:dyDescent="0.2">
      <c r="K727" s="29"/>
      <c r="AK727" s="90"/>
      <c r="AL727" s="30"/>
    </row>
    <row r="728" spans="11:38" ht="14.25" customHeight="1" x14ac:dyDescent="0.2">
      <c r="K728" s="29"/>
      <c r="AK728" s="90"/>
      <c r="AL728" s="30"/>
    </row>
    <row r="729" spans="11:38" ht="14.25" customHeight="1" x14ac:dyDescent="0.2">
      <c r="K729" s="29"/>
      <c r="AK729" s="90"/>
      <c r="AL729" s="30"/>
    </row>
    <row r="730" spans="11:38" ht="14.25" customHeight="1" x14ac:dyDescent="0.2">
      <c r="K730" s="29"/>
      <c r="AK730" s="90"/>
      <c r="AL730" s="30"/>
    </row>
    <row r="731" spans="11:38" ht="14.25" customHeight="1" x14ac:dyDescent="0.2">
      <c r="K731" s="29"/>
      <c r="AK731" s="90"/>
      <c r="AL731" s="30"/>
    </row>
    <row r="732" spans="11:38" ht="14.25" customHeight="1" x14ac:dyDescent="0.2">
      <c r="K732" s="29"/>
      <c r="AK732" s="90"/>
      <c r="AL732" s="30"/>
    </row>
    <row r="733" spans="11:38" ht="14.25" customHeight="1" x14ac:dyDescent="0.2">
      <c r="K733" s="29"/>
      <c r="AK733" s="90"/>
      <c r="AL733" s="30"/>
    </row>
    <row r="734" spans="11:38" ht="14.25" customHeight="1" x14ac:dyDescent="0.2">
      <c r="K734" s="29"/>
      <c r="AK734" s="90"/>
      <c r="AL734" s="30"/>
    </row>
    <row r="735" spans="11:38" ht="14.25" customHeight="1" x14ac:dyDescent="0.2">
      <c r="K735" s="29"/>
      <c r="AK735" s="90"/>
      <c r="AL735" s="30"/>
    </row>
    <row r="736" spans="11:38" ht="14.25" customHeight="1" x14ac:dyDescent="0.2">
      <c r="K736" s="29"/>
      <c r="AK736" s="90"/>
      <c r="AL736" s="30"/>
    </row>
    <row r="737" spans="11:38" ht="14.25" customHeight="1" x14ac:dyDescent="0.2">
      <c r="K737" s="29"/>
      <c r="AK737" s="90"/>
      <c r="AL737" s="30"/>
    </row>
    <row r="738" spans="11:38" ht="14.25" customHeight="1" x14ac:dyDescent="0.2">
      <c r="K738" s="29"/>
      <c r="AK738" s="90"/>
      <c r="AL738" s="30"/>
    </row>
    <row r="739" spans="11:38" ht="14.25" customHeight="1" x14ac:dyDescent="0.2">
      <c r="K739" s="29"/>
      <c r="AK739" s="90"/>
      <c r="AL739" s="30"/>
    </row>
    <row r="740" spans="11:38" ht="14.25" customHeight="1" x14ac:dyDescent="0.2">
      <c r="K740" s="29"/>
      <c r="AK740" s="90"/>
      <c r="AL740" s="30"/>
    </row>
    <row r="741" spans="11:38" ht="14.25" customHeight="1" x14ac:dyDescent="0.2">
      <c r="K741" s="29"/>
      <c r="AK741" s="90"/>
      <c r="AL741" s="30"/>
    </row>
    <row r="742" spans="11:38" ht="14.25" customHeight="1" x14ac:dyDescent="0.2">
      <c r="K742" s="29"/>
      <c r="AK742" s="90"/>
      <c r="AL742" s="30"/>
    </row>
    <row r="743" spans="11:38" ht="14.25" customHeight="1" x14ac:dyDescent="0.2">
      <c r="K743" s="29"/>
      <c r="AK743" s="90"/>
      <c r="AL743" s="30"/>
    </row>
    <row r="744" spans="11:38" ht="14.25" customHeight="1" x14ac:dyDescent="0.2">
      <c r="K744" s="29"/>
      <c r="AK744" s="90"/>
      <c r="AL744" s="30"/>
    </row>
    <row r="745" spans="11:38" ht="14.25" customHeight="1" x14ac:dyDescent="0.2">
      <c r="K745" s="29"/>
      <c r="AK745" s="90"/>
      <c r="AL745" s="30"/>
    </row>
    <row r="746" spans="11:38" ht="14.25" customHeight="1" x14ac:dyDescent="0.2">
      <c r="K746" s="29"/>
      <c r="AK746" s="90"/>
      <c r="AL746" s="30"/>
    </row>
    <row r="747" spans="11:38" ht="14.25" customHeight="1" x14ac:dyDescent="0.2">
      <c r="K747" s="29"/>
      <c r="AK747" s="90"/>
      <c r="AL747" s="30"/>
    </row>
    <row r="748" spans="11:38" ht="14.25" customHeight="1" x14ac:dyDescent="0.2">
      <c r="K748" s="29"/>
      <c r="AK748" s="90"/>
      <c r="AL748" s="30"/>
    </row>
    <row r="749" spans="11:38" ht="14.25" customHeight="1" x14ac:dyDescent="0.2">
      <c r="K749" s="29"/>
      <c r="AK749" s="90"/>
      <c r="AL749" s="30"/>
    </row>
    <row r="750" spans="11:38" ht="14.25" customHeight="1" x14ac:dyDescent="0.2">
      <c r="K750" s="29"/>
      <c r="AK750" s="90"/>
      <c r="AL750" s="30"/>
    </row>
    <row r="751" spans="11:38" ht="14.25" customHeight="1" x14ac:dyDescent="0.2">
      <c r="K751" s="29"/>
      <c r="AK751" s="90"/>
      <c r="AL751" s="30"/>
    </row>
    <row r="752" spans="11:38" ht="14.25" customHeight="1" x14ac:dyDescent="0.2">
      <c r="K752" s="29"/>
      <c r="AK752" s="90"/>
      <c r="AL752" s="30"/>
    </row>
    <row r="753" spans="11:38" ht="14.25" customHeight="1" x14ac:dyDescent="0.2">
      <c r="K753" s="29"/>
      <c r="AK753" s="90"/>
      <c r="AL753" s="30"/>
    </row>
    <row r="754" spans="11:38" ht="14.25" customHeight="1" x14ac:dyDescent="0.2">
      <c r="K754" s="29"/>
      <c r="AK754" s="90"/>
      <c r="AL754" s="30"/>
    </row>
    <row r="755" spans="11:38" ht="14.25" customHeight="1" x14ac:dyDescent="0.2">
      <c r="K755" s="29"/>
      <c r="AK755" s="90"/>
      <c r="AL755" s="30"/>
    </row>
    <row r="756" spans="11:38" ht="14.25" customHeight="1" x14ac:dyDescent="0.2">
      <c r="K756" s="29"/>
      <c r="AK756" s="90"/>
      <c r="AL756" s="30"/>
    </row>
    <row r="757" spans="11:38" ht="14.25" customHeight="1" x14ac:dyDescent="0.2">
      <c r="K757" s="29"/>
      <c r="AK757" s="90"/>
      <c r="AL757" s="30"/>
    </row>
    <row r="758" spans="11:38" ht="14.25" customHeight="1" x14ac:dyDescent="0.2">
      <c r="K758" s="29"/>
      <c r="AK758" s="90"/>
      <c r="AL758" s="30"/>
    </row>
    <row r="759" spans="11:38" ht="14.25" customHeight="1" x14ac:dyDescent="0.2">
      <c r="K759" s="29"/>
      <c r="AK759" s="90"/>
      <c r="AL759" s="30"/>
    </row>
    <row r="760" spans="11:38" ht="14.25" customHeight="1" x14ac:dyDescent="0.2">
      <c r="K760" s="29"/>
      <c r="AK760" s="90"/>
      <c r="AL760" s="30"/>
    </row>
    <row r="761" spans="11:38" ht="14.25" customHeight="1" x14ac:dyDescent="0.2">
      <c r="K761" s="29"/>
      <c r="AK761" s="90"/>
      <c r="AL761" s="30"/>
    </row>
    <row r="762" spans="11:38" ht="14.25" customHeight="1" x14ac:dyDescent="0.2">
      <c r="K762" s="29"/>
      <c r="AK762" s="90"/>
      <c r="AL762" s="30"/>
    </row>
    <row r="763" spans="11:38" ht="14.25" customHeight="1" x14ac:dyDescent="0.2">
      <c r="K763" s="29"/>
      <c r="AK763" s="90"/>
      <c r="AL763" s="30"/>
    </row>
    <row r="764" spans="11:38" ht="14.25" customHeight="1" x14ac:dyDescent="0.2">
      <c r="K764" s="29"/>
      <c r="AK764" s="90"/>
      <c r="AL764" s="30"/>
    </row>
    <row r="765" spans="11:38" ht="14.25" customHeight="1" x14ac:dyDescent="0.2">
      <c r="K765" s="29"/>
      <c r="AK765" s="90"/>
      <c r="AL765" s="30"/>
    </row>
    <row r="766" spans="11:38" ht="14.25" customHeight="1" x14ac:dyDescent="0.2">
      <c r="K766" s="29"/>
      <c r="AK766" s="90"/>
      <c r="AL766" s="30"/>
    </row>
    <row r="767" spans="11:38" ht="14.25" customHeight="1" x14ac:dyDescent="0.2">
      <c r="K767" s="29"/>
      <c r="AK767" s="90"/>
      <c r="AL767" s="30"/>
    </row>
    <row r="768" spans="11:38" ht="14.25" customHeight="1" x14ac:dyDescent="0.2">
      <c r="K768" s="29"/>
      <c r="AK768" s="90"/>
      <c r="AL768" s="30"/>
    </row>
    <row r="769" spans="11:38" ht="14.25" customHeight="1" x14ac:dyDescent="0.2">
      <c r="K769" s="29"/>
      <c r="AK769" s="90"/>
      <c r="AL769" s="30"/>
    </row>
    <row r="770" spans="11:38" ht="14.25" customHeight="1" x14ac:dyDescent="0.2">
      <c r="K770" s="29"/>
      <c r="AK770" s="90"/>
      <c r="AL770" s="30"/>
    </row>
    <row r="771" spans="11:38" ht="14.25" customHeight="1" x14ac:dyDescent="0.2">
      <c r="K771" s="29"/>
      <c r="AK771" s="90"/>
      <c r="AL771" s="30"/>
    </row>
    <row r="772" spans="11:38" ht="14.25" customHeight="1" x14ac:dyDescent="0.2">
      <c r="K772" s="29"/>
      <c r="AK772" s="90"/>
      <c r="AL772" s="30"/>
    </row>
    <row r="773" spans="11:38" ht="14.25" customHeight="1" x14ac:dyDescent="0.2">
      <c r="K773" s="29"/>
      <c r="AK773" s="90"/>
      <c r="AL773" s="30"/>
    </row>
    <row r="774" spans="11:38" ht="14.25" customHeight="1" x14ac:dyDescent="0.2">
      <c r="K774" s="29"/>
      <c r="AK774" s="90"/>
      <c r="AL774" s="30"/>
    </row>
    <row r="775" spans="11:38" ht="14.25" customHeight="1" x14ac:dyDescent="0.2">
      <c r="K775" s="29"/>
      <c r="AK775" s="90"/>
      <c r="AL775" s="30"/>
    </row>
    <row r="776" spans="11:38" ht="14.25" customHeight="1" x14ac:dyDescent="0.2">
      <c r="K776" s="29"/>
      <c r="AK776" s="90"/>
      <c r="AL776" s="30"/>
    </row>
    <row r="777" spans="11:38" ht="14.25" customHeight="1" x14ac:dyDescent="0.2">
      <c r="K777" s="29"/>
      <c r="AK777" s="90"/>
      <c r="AL777" s="30"/>
    </row>
    <row r="778" spans="11:38" ht="14.25" customHeight="1" x14ac:dyDescent="0.2">
      <c r="K778" s="29"/>
      <c r="AK778" s="90"/>
      <c r="AL778" s="30"/>
    </row>
    <row r="779" spans="11:38" ht="14.25" customHeight="1" x14ac:dyDescent="0.2">
      <c r="K779" s="29"/>
      <c r="AK779" s="90"/>
      <c r="AL779" s="30"/>
    </row>
    <row r="780" spans="11:38" ht="14.25" customHeight="1" x14ac:dyDescent="0.2">
      <c r="K780" s="29"/>
      <c r="AK780" s="90"/>
      <c r="AL780" s="30"/>
    </row>
    <row r="781" spans="11:38" ht="14.25" customHeight="1" x14ac:dyDescent="0.2">
      <c r="K781" s="29"/>
      <c r="AK781" s="90"/>
      <c r="AL781" s="30"/>
    </row>
    <row r="782" spans="11:38" ht="14.25" customHeight="1" x14ac:dyDescent="0.2">
      <c r="K782" s="29"/>
      <c r="AK782" s="90"/>
      <c r="AL782" s="30"/>
    </row>
    <row r="783" spans="11:38" ht="14.25" customHeight="1" x14ac:dyDescent="0.2">
      <c r="K783" s="29"/>
      <c r="AK783" s="90"/>
      <c r="AL783" s="30"/>
    </row>
    <row r="784" spans="11:38" ht="14.25" customHeight="1" x14ac:dyDescent="0.2">
      <c r="K784" s="29"/>
      <c r="AK784" s="90"/>
      <c r="AL784" s="30"/>
    </row>
    <row r="785" spans="11:38" ht="14.25" customHeight="1" x14ac:dyDescent="0.2">
      <c r="K785" s="29"/>
      <c r="AK785" s="90"/>
      <c r="AL785" s="30"/>
    </row>
    <row r="786" spans="11:38" ht="14.25" customHeight="1" x14ac:dyDescent="0.2">
      <c r="K786" s="29"/>
      <c r="AK786" s="90"/>
      <c r="AL786" s="30"/>
    </row>
    <row r="787" spans="11:38" ht="14.25" customHeight="1" x14ac:dyDescent="0.2">
      <c r="K787" s="29"/>
      <c r="AK787" s="90"/>
      <c r="AL787" s="30"/>
    </row>
    <row r="788" spans="11:38" ht="14.25" customHeight="1" x14ac:dyDescent="0.2">
      <c r="K788" s="29"/>
      <c r="AK788" s="90"/>
      <c r="AL788" s="30"/>
    </row>
    <row r="789" spans="11:38" ht="14.25" customHeight="1" x14ac:dyDescent="0.2">
      <c r="K789" s="29"/>
      <c r="AK789" s="90"/>
      <c r="AL789" s="30"/>
    </row>
    <row r="790" spans="11:38" ht="14.25" customHeight="1" x14ac:dyDescent="0.2">
      <c r="K790" s="29"/>
      <c r="AK790" s="90"/>
      <c r="AL790" s="30"/>
    </row>
    <row r="791" spans="11:38" ht="14.25" customHeight="1" x14ac:dyDescent="0.2">
      <c r="K791" s="29"/>
      <c r="AK791" s="90"/>
      <c r="AL791" s="30"/>
    </row>
    <row r="792" spans="11:38" ht="14.25" customHeight="1" x14ac:dyDescent="0.2">
      <c r="K792" s="29"/>
      <c r="AK792" s="90"/>
      <c r="AL792" s="30"/>
    </row>
    <row r="793" spans="11:38" ht="14.25" customHeight="1" x14ac:dyDescent="0.2">
      <c r="K793" s="29"/>
      <c r="AK793" s="90"/>
      <c r="AL793" s="30"/>
    </row>
    <row r="794" spans="11:38" ht="14.25" customHeight="1" x14ac:dyDescent="0.2">
      <c r="K794" s="29"/>
      <c r="AK794" s="90"/>
      <c r="AL794" s="30"/>
    </row>
    <row r="795" spans="11:38" ht="14.25" customHeight="1" x14ac:dyDescent="0.2">
      <c r="K795" s="29"/>
      <c r="AK795" s="90"/>
      <c r="AL795" s="30"/>
    </row>
    <row r="796" spans="11:38" ht="14.25" customHeight="1" x14ac:dyDescent="0.2">
      <c r="K796" s="29"/>
      <c r="AK796" s="90"/>
      <c r="AL796" s="30"/>
    </row>
    <row r="797" spans="11:38" ht="14.25" customHeight="1" x14ac:dyDescent="0.2">
      <c r="K797" s="29"/>
      <c r="AK797" s="90"/>
      <c r="AL797" s="30"/>
    </row>
    <row r="798" spans="11:38" ht="14.25" customHeight="1" x14ac:dyDescent="0.2">
      <c r="K798" s="29"/>
      <c r="AK798" s="90"/>
      <c r="AL798" s="30"/>
    </row>
    <row r="799" spans="11:38" ht="14.25" customHeight="1" x14ac:dyDescent="0.2">
      <c r="K799" s="29"/>
      <c r="AK799" s="90"/>
      <c r="AL799" s="30"/>
    </row>
    <row r="800" spans="11:38" ht="14.25" customHeight="1" x14ac:dyDescent="0.2">
      <c r="K800" s="29"/>
      <c r="AK800" s="90"/>
      <c r="AL800" s="30"/>
    </row>
    <row r="801" spans="11:38" ht="14.25" customHeight="1" x14ac:dyDescent="0.2">
      <c r="K801" s="29"/>
      <c r="AK801" s="90"/>
      <c r="AL801" s="30"/>
    </row>
    <row r="802" spans="11:38" ht="14.25" customHeight="1" x14ac:dyDescent="0.2">
      <c r="K802" s="29"/>
      <c r="AK802" s="90"/>
      <c r="AL802" s="30"/>
    </row>
    <row r="803" spans="11:38" ht="14.25" customHeight="1" x14ac:dyDescent="0.2">
      <c r="K803" s="29"/>
      <c r="AK803" s="90"/>
      <c r="AL803" s="30"/>
    </row>
    <row r="804" spans="11:38" ht="14.25" customHeight="1" x14ac:dyDescent="0.2">
      <c r="K804" s="29"/>
      <c r="AK804" s="90"/>
      <c r="AL804" s="30"/>
    </row>
    <row r="805" spans="11:38" ht="14.25" customHeight="1" x14ac:dyDescent="0.2">
      <c r="K805" s="29"/>
      <c r="AK805" s="90"/>
      <c r="AL805" s="30"/>
    </row>
    <row r="806" spans="11:38" ht="14.25" customHeight="1" x14ac:dyDescent="0.2">
      <c r="K806" s="29"/>
      <c r="AK806" s="90"/>
      <c r="AL806" s="30"/>
    </row>
    <row r="807" spans="11:38" ht="14.25" customHeight="1" x14ac:dyDescent="0.2">
      <c r="K807" s="29"/>
      <c r="AK807" s="90"/>
      <c r="AL807" s="30"/>
    </row>
    <row r="808" spans="11:38" ht="14.25" customHeight="1" x14ac:dyDescent="0.2">
      <c r="K808" s="29"/>
      <c r="AK808" s="90"/>
      <c r="AL808" s="30"/>
    </row>
    <row r="809" spans="11:38" ht="14.25" customHeight="1" x14ac:dyDescent="0.2">
      <c r="K809" s="29"/>
      <c r="AK809" s="90"/>
      <c r="AL809" s="30"/>
    </row>
    <row r="810" spans="11:38" ht="14.25" customHeight="1" x14ac:dyDescent="0.2">
      <c r="K810" s="29"/>
      <c r="AK810" s="90"/>
      <c r="AL810" s="30"/>
    </row>
    <row r="811" spans="11:38" ht="14.25" customHeight="1" x14ac:dyDescent="0.2">
      <c r="K811" s="29"/>
      <c r="AK811" s="90"/>
      <c r="AL811" s="30"/>
    </row>
    <row r="812" spans="11:38" ht="14.25" customHeight="1" x14ac:dyDescent="0.2">
      <c r="K812" s="29"/>
      <c r="AK812" s="90"/>
      <c r="AL812" s="30"/>
    </row>
    <row r="813" spans="11:38" ht="14.25" customHeight="1" x14ac:dyDescent="0.2">
      <c r="K813" s="29"/>
      <c r="AK813" s="90"/>
      <c r="AL813" s="30"/>
    </row>
    <row r="814" spans="11:38" ht="14.25" customHeight="1" x14ac:dyDescent="0.2">
      <c r="K814" s="29"/>
      <c r="AK814" s="90"/>
      <c r="AL814" s="30"/>
    </row>
    <row r="815" spans="11:38" ht="14.25" customHeight="1" x14ac:dyDescent="0.2">
      <c r="K815" s="29"/>
      <c r="AK815" s="90"/>
      <c r="AL815" s="30"/>
    </row>
    <row r="816" spans="11:38" ht="14.25" customHeight="1" x14ac:dyDescent="0.2">
      <c r="K816" s="29"/>
      <c r="AK816" s="90"/>
      <c r="AL816" s="30"/>
    </row>
    <row r="817" spans="11:38" ht="14.25" customHeight="1" x14ac:dyDescent="0.2">
      <c r="K817" s="29"/>
      <c r="AK817" s="90"/>
      <c r="AL817" s="30"/>
    </row>
    <row r="818" spans="11:38" ht="14.25" customHeight="1" x14ac:dyDescent="0.2">
      <c r="K818" s="29"/>
      <c r="AK818" s="90"/>
      <c r="AL818" s="30"/>
    </row>
    <row r="819" spans="11:38" ht="14.25" customHeight="1" x14ac:dyDescent="0.2">
      <c r="K819" s="29"/>
      <c r="AK819" s="90"/>
      <c r="AL819" s="30"/>
    </row>
    <row r="820" spans="11:38" ht="14.25" customHeight="1" x14ac:dyDescent="0.2">
      <c r="K820" s="29"/>
      <c r="AK820" s="90"/>
      <c r="AL820" s="30"/>
    </row>
    <row r="821" spans="11:38" ht="14.25" customHeight="1" x14ac:dyDescent="0.2">
      <c r="K821" s="29"/>
      <c r="AK821" s="90"/>
      <c r="AL821" s="30"/>
    </row>
    <row r="822" spans="11:38" ht="14.25" customHeight="1" x14ac:dyDescent="0.2">
      <c r="K822" s="29"/>
      <c r="AK822" s="90"/>
      <c r="AL822" s="30"/>
    </row>
    <row r="823" spans="11:38" ht="14.25" customHeight="1" x14ac:dyDescent="0.2">
      <c r="K823" s="29"/>
      <c r="AK823" s="90"/>
      <c r="AL823" s="30"/>
    </row>
    <row r="824" spans="11:38" ht="14.25" customHeight="1" x14ac:dyDescent="0.2">
      <c r="K824" s="29"/>
      <c r="AK824" s="90"/>
      <c r="AL824" s="30"/>
    </row>
    <row r="825" spans="11:38" ht="14.25" customHeight="1" x14ac:dyDescent="0.2">
      <c r="K825" s="29"/>
      <c r="AK825" s="90"/>
      <c r="AL825" s="30"/>
    </row>
    <row r="826" spans="11:38" ht="14.25" customHeight="1" x14ac:dyDescent="0.2">
      <c r="K826" s="29"/>
      <c r="AK826" s="90"/>
      <c r="AL826" s="30"/>
    </row>
    <row r="827" spans="11:38" ht="14.25" customHeight="1" x14ac:dyDescent="0.2">
      <c r="K827" s="29"/>
      <c r="AK827" s="90"/>
      <c r="AL827" s="30"/>
    </row>
    <row r="828" spans="11:38" ht="14.25" customHeight="1" x14ac:dyDescent="0.2">
      <c r="K828" s="29"/>
      <c r="AK828" s="90"/>
      <c r="AL828" s="30"/>
    </row>
    <row r="829" spans="11:38" ht="14.25" customHeight="1" x14ac:dyDescent="0.2">
      <c r="K829" s="29"/>
      <c r="AK829" s="90"/>
      <c r="AL829" s="30"/>
    </row>
    <row r="830" spans="11:38" ht="14.25" customHeight="1" x14ac:dyDescent="0.2">
      <c r="K830" s="29"/>
      <c r="AK830" s="90"/>
      <c r="AL830" s="30"/>
    </row>
    <row r="831" spans="11:38" ht="14.25" customHeight="1" x14ac:dyDescent="0.2">
      <c r="K831" s="29"/>
      <c r="AK831" s="90"/>
      <c r="AL831" s="30"/>
    </row>
    <row r="832" spans="11:38" ht="14.25" customHeight="1" x14ac:dyDescent="0.2">
      <c r="K832" s="29"/>
      <c r="AK832" s="90"/>
      <c r="AL832" s="30"/>
    </row>
    <row r="833" spans="11:38" ht="14.25" customHeight="1" x14ac:dyDescent="0.2">
      <c r="K833" s="29"/>
      <c r="AK833" s="90"/>
      <c r="AL833" s="30"/>
    </row>
    <row r="834" spans="11:38" ht="14.25" customHeight="1" x14ac:dyDescent="0.2">
      <c r="K834" s="29"/>
      <c r="AK834" s="90"/>
      <c r="AL834" s="30"/>
    </row>
    <row r="835" spans="11:38" ht="14.25" customHeight="1" x14ac:dyDescent="0.2">
      <c r="K835" s="29"/>
      <c r="AK835" s="90"/>
      <c r="AL835" s="30"/>
    </row>
    <row r="836" spans="11:38" ht="14.25" customHeight="1" x14ac:dyDescent="0.2">
      <c r="K836" s="29"/>
      <c r="AK836" s="90"/>
      <c r="AL836" s="30"/>
    </row>
    <row r="837" spans="11:38" ht="14.25" customHeight="1" x14ac:dyDescent="0.2">
      <c r="K837" s="29"/>
      <c r="AK837" s="90"/>
      <c r="AL837" s="30"/>
    </row>
    <row r="838" spans="11:38" ht="14.25" customHeight="1" x14ac:dyDescent="0.2">
      <c r="K838" s="29"/>
      <c r="AK838" s="90"/>
      <c r="AL838" s="30"/>
    </row>
    <row r="839" spans="11:38" ht="14.25" customHeight="1" x14ac:dyDescent="0.2">
      <c r="K839" s="29"/>
      <c r="AK839" s="90"/>
      <c r="AL839" s="30"/>
    </row>
    <row r="840" spans="11:38" ht="14.25" customHeight="1" x14ac:dyDescent="0.2">
      <c r="K840" s="29"/>
      <c r="AK840" s="90"/>
      <c r="AL840" s="30"/>
    </row>
    <row r="841" spans="11:38" ht="14.25" customHeight="1" x14ac:dyDescent="0.2">
      <c r="K841" s="29"/>
      <c r="AK841" s="90"/>
      <c r="AL841" s="30"/>
    </row>
    <row r="842" spans="11:38" ht="14.25" customHeight="1" x14ac:dyDescent="0.2">
      <c r="K842" s="29"/>
      <c r="AK842" s="90"/>
      <c r="AL842" s="30"/>
    </row>
    <row r="843" spans="11:38" ht="14.25" customHeight="1" x14ac:dyDescent="0.2">
      <c r="K843" s="29"/>
      <c r="AK843" s="90"/>
      <c r="AL843" s="30"/>
    </row>
    <row r="844" spans="11:38" ht="14.25" customHeight="1" x14ac:dyDescent="0.2">
      <c r="K844" s="29"/>
      <c r="AK844" s="90"/>
      <c r="AL844" s="30"/>
    </row>
    <row r="845" spans="11:38" ht="14.25" customHeight="1" x14ac:dyDescent="0.2">
      <c r="K845" s="29"/>
      <c r="AK845" s="90"/>
      <c r="AL845" s="30"/>
    </row>
    <row r="846" spans="11:38" ht="14.25" customHeight="1" x14ac:dyDescent="0.2">
      <c r="K846" s="29"/>
      <c r="AK846" s="90"/>
      <c r="AL846" s="30"/>
    </row>
    <row r="847" spans="11:38" ht="14.25" customHeight="1" x14ac:dyDescent="0.2">
      <c r="K847" s="29"/>
      <c r="AK847" s="90"/>
      <c r="AL847" s="30"/>
    </row>
    <row r="848" spans="11:38" ht="14.25" customHeight="1" x14ac:dyDescent="0.2">
      <c r="K848" s="29"/>
      <c r="AK848" s="90"/>
      <c r="AL848" s="30"/>
    </row>
    <row r="849" spans="11:38" ht="14.25" customHeight="1" x14ac:dyDescent="0.2">
      <c r="K849" s="29"/>
      <c r="AK849" s="90"/>
      <c r="AL849" s="30"/>
    </row>
    <row r="850" spans="11:38" ht="14.25" customHeight="1" x14ac:dyDescent="0.2">
      <c r="K850" s="29"/>
      <c r="AK850" s="90"/>
      <c r="AL850" s="30"/>
    </row>
    <row r="851" spans="11:38" ht="14.25" customHeight="1" x14ac:dyDescent="0.2">
      <c r="K851" s="29"/>
      <c r="AK851" s="90"/>
      <c r="AL851" s="30"/>
    </row>
    <row r="852" spans="11:38" ht="14.25" customHeight="1" x14ac:dyDescent="0.2">
      <c r="K852" s="29"/>
      <c r="AK852" s="90"/>
      <c r="AL852" s="30"/>
    </row>
    <row r="853" spans="11:38" ht="14.25" customHeight="1" x14ac:dyDescent="0.2">
      <c r="K853" s="29"/>
      <c r="AK853" s="90"/>
      <c r="AL853" s="30"/>
    </row>
    <row r="854" spans="11:38" ht="14.25" customHeight="1" x14ac:dyDescent="0.2">
      <c r="K854" s="29"/>
      <c r="AK854" s="90"/>
      <c r="AL854" s="30"/>
    </row>
    <row r="855" spans="11:38" ht="14.25" customHeight="1" x14ac:dyDescent="0.2">
      <c r="K855" s="29"/>
      <c r="AK855" s="90"/>
      <c r="AL855" s="30"/>
    </row>
    <row r="856" spans="11:38" ht="14.25" customHeight="1" x14ac:dyDescent="0.2">
      <c r="K856" s="29"/>
      <c r="AK856" s="90"/>
      <c r="AL856" s="30"/>
    </row>
    <row r="857" spans="11:38" ht="14.25" customHeight="1" x14ac:dyDescent="0.2">
      <c r="K857" s="29"/>
      <c r="AK857" s="90"/>
      <c r="AL857" s="30"/>
    </row>
    <row r="858" spans="11:38" ht="14.25" customHeight="1" x14ac:dyDescent="0.2">
      <c r="K858" s="29"/>
      <c r="AK858" s="90"/>
      <c r="AL858" s="30"/>
    </row>
    <row r="859" spans="11:38" ht="14.25" customHeight="1" x14ac:dyDescent="0.2">
      <c r="K859" s="29"/>
      <c r="AK859" s="90"/>
      <c r="AL859" s="30"/>
    </row>
    <row r="860" spans="11:38" ht="14.25" customHeight="1" x14ac:dyDescent="0.2">
      <c r="K860" s="29"/>
      <c r="AK860" s="90"/>
      <c r="AL860" s="30"/>
    </row>
    <row r="861" spans="11:38" ht="14.25" customHeight="1" x14ac:dyDescent="0.2">
      <c r="K861" s="29"/>
      <c r="AK861" s="90"/>
      <c r="AL861" s="30"/>
    </row>
    <row r="862" spans="11:38" ht="14.25" customHeight="1" x14ac:dyDescent="0.2">
      <c r="K862" s="29"/>
      <c r="AK862" s="90"/>
      <c r="AL862" s="30"/>
    </row>
    <row r="863" spans="11:38" ht="14.25" customHeight="1" x14ac:dyDescent="0.2">
      <c r="K863" s="29"/>
      <c r="AK863" s="90"/>
      <c r="AL863" s="30"/>
    </row>
    <row r="864" spans="11:38" ht="14.25" customHeight="1" x14ac:dyDescent="0.2">
      <c r="K864" s="29"/>
      <c r="AK864" s="90"/>
      <c r="AL864" s="30"/>
    </row>
    <row r="865" spans="11:38" ht="14.25" customHeight="1" x14ac:dyDescent="0.2">
      <c r="K865" s="29"/>
      <c r="AK865" s="90"/>
      <c r="AL865" s="30"/>
    </row>
    <row r="866" spans="11:38" ht="14.25" customHeight="1" x14ac:dyDescent="0.2">
      <c r="K866" s="29"/>
      <c r="AK866" s="90"/>
      <c r="AL866" s="30"/>
    </row>
    <row r="867" spans="11:38" ht="14.25" customHeight="1" x14ac:dyDescent="0.2">
      <c r="K867" s="29"/>
      <c r="AK867" s="90"/>
      <c r="AL867" s="30"/>
    </row>
    <row r="868" spans="11:38" ht="14.25" customHeight="1" x14ac:dyDescent="0.2">
      <c r="K868" s="29"/>
      <c r="AK868" s="90"/>
      <c r="AL868" s="30"/>
    </row>
    <row r="869" spans="11:38" ht="14.25" customHeight="1" x14ac:dyDescent="0.2">
      <c r="K869" s="29"/>
      <c r="AK869" s="90"/>
      <c r="AL869" s="30"/>
    </row>
    <row r="870" spans="11:38" ht="14.25" customHeight="1" x14ac:dyDescent="0.2">
      <c r="K870" s="29"/>
      <c r="AK870" s="90"/>
      <c r="AL870" s="30"/>
    </row>
    <row r="871" spans="11:38" ht="14.25" customHeight="1" x14ac:dyDescent="0.2">
      <c r="K871" s="29"/>
      <c r="AK871" s="90"/>
      <c r="AL871" s="30"/>
    </row>
    <row r="872" spans="11:38" ht="14.25" customHeight="1" x14ac:dyDescent="0.2">
      <c r="K872" s="29"/>
      <c r="AK872" s="90"/>
      <c r="AL872" s="30"/>
    </row>
    <row r="873" spans="11:38" ht="14.25" customHeight="1" x14ac:dyDescent="0.2">
      <c r="K873" s="29"/>
      <c r="AK873" s="90"/>
      <c r="AL873" s="30"/>
    </row>
    <row r="874" spans="11:38" ht="14.25" customHeight="1" x14ac:dyDescent="0.2">
      <c r="K874" s="29"/>
      <c r="AK874" s="90"/>
      <c r="AL874" s="30"/>
    </row>
    <row r="875" spans="11:38" ht="14.25" customHeight="1" x14ac:dyDescent="0.2">
      <c r="K875" s="29"/>
      <c r="AK875" s="90"/>
      <c r="AL875" s="30"/>
    </row>
    <row r="876" spans="11:38" ht="14.25" customHeight="1" x14ac:dyDescent="0.2">
      <c r="K876" s="29"/>
      <c r="AK876" s="90"/>
      <c r="AL876" s="30"/>
    </row>
    <row r="877" spans="11:38" ht="14.25" customHeight="1" x14ac:dyDescent="0.2">
      <c r="K877" s="29"/>
      <c r="AK877" s="90"/>
      <c r="AL877" s="30"/>
    </row>
    <row r="878" spans="11:38" ht="14.25" customHeight="1" x14ac:dyDescent="0.2">
      <c r="K878" s="29"/>
      <c r="AK878" s="90"/>
      <c r="AL878" s="30"/>
    </row>
    <row r="879" spans="11:38" ht="14.25" customHeight="1" x14ac:dyDescent="0.2">
      <c r="K879" s="29"/>
      <c r="AK879" s="90"/>
      <c r="AL879" s="30"/>
    </row>
    <row r="880" spans="11:38" ht="14.25" customHeight="1" x14ac:dyDescent="0.2">
      <c r="K880" s="29"/>
      <c r="AK880" s="90"/>
      <c r="AL880" s="30"/>
    </row>
    <row r="881" spans="11:38" ht="14.25" customHeight="1" x14ac:dyDescent="0.2">
      <c r="K881" s="29"/>
      <c r="AK881" s="90"/>
      <c r="AL881" s="30"/>
    </row>
    <row r="882" spans="11:38" ht="14.25" customHeight="1" x14ac:dyDescent="0.2">
      <c r="K882" s="29"/>
      <c r="AK882" s="90"/>
      <c r="AL882" s="30"/>
    </row>
    <row r="883" spans="11:38" ht="14.25" customHeight="1" x14ac:dyDescent="0.2">
      <c r="K883" s="29"/>
      <c r="AK883" s="90"/>
      <c r="AL883" s="30"/>
    </row>
    <row r="884" spans="11:38" ht="14.25" customHeight="1" x14ac:dyDescent="0.2">
      <c r="K884" s="29"/>
      <c r="AK884" s="90"/>
      <c r="AL884" s="30"/>
    </row>
    <row r="885" spans="11:38" ht="14.25" customHeight="1" x14ac:dyDescent="0.2">
      <c r="K885" s="29"/>
      <c r="AK885" s="90"/>
      <c r="AL885" s="30"/>
    </row>
    <row r="886" spans="11:38" ht="14.25" customHeight="1" x14ac:dyDescent="0.2">
      <c r="K886" s="29"/>
      <c r="AK886" s="90"/>
      <c r="AL886" s="30"/>
    </row>
    <row r="887" spans="11:38" ht="14.25" customHeight="1" x14ac:dyDescent="0.2">
      <c r="K887" s="29"/>
      <c r="AK887" s="90"/>
      <c r="AL887" s="30"/>
    </row>
    <row r="888" spans="11:38" ht="14.25" customHeight="1" x14ac:dyDescent="0.2">
      <c r="K888" s="29"/>
      <c r="AK888" s="90"/>
      <c r="AL888" s="30"/>
    </row>
    <row r="889" spans="11:38" ht="14.25" customHeight="1" x14ac:dyDescent="0.2">
      <c r="K889" s="29"/>
      <c r="AK889" s="90"/>
      <c r="AL889" s="30"/>
    </row>
    <row r="890" spans="11:38" ht="14.25" customHeight="1" x14ac:dyDescent="0.2">
      <c r="K890" s="29"/>
      <c r="AK890" s="90"/>
      <c r="AL890" s="30"/>
    </row>
    <row r="891" spans="11:38" ht="14.25" customHeight="1" x14ac:dyDescent="0.2">
      <c r="K891" s="29"/>
      <c r="AK891" s="90"/>
      <c r="AL891" s="30"/>
    </row>
    <row r="892" spans="11:38" ht="14.25" customHeight="1" x14ac:dyDescent="0.2">
      <c r="K892" s="29"/>
      <c r="AK892" s="90"/>
      <c r="AL892" s="30"/>
    </row>
    <row r="893" spans="11:38" ht="14.25" customHeight="1" x14ac:dyDescent="0.2">
      <c r="K893" s="29"/>
      <c r="AK893" s="90"/>
      <c r="AL893" s="30"/>
    </row>
    <row r="894" spans="11:38" ht="14.25" customHeight="1" x14ac:dyDescent="0.2">
      <c r="K894" s="29"/>
      <c r="AK894" s="90"/>
      <c r="AL894" s="30"/>
    </row>
    <row r="895" spans="11:38" ht="14.25" customHeight="1" x14ac:dyDescent="0.2">
      <c r="K895" s="29"/>
      <c r="AK895" s="90"/>
      <c r="AL895" s="30"/>
    </row>
    <row r="896" spans="11:38" ht="14.25" customHeight="1" x14ac:dyDescent="0.2">
      <c r="K896" s="29"/>
      <c r="AK896" s="90"/>
      <c r="AL896" s="30"/>
    </row>
    <row r="897" spans="11:38" ht="14.25" customHeight="1" x14ac:dyDescent="0.2">
      <c r="K897" s="29"/>
      <c r="AK897" s="90"/>
      <c r="AL897" s="30"/>
    </row>
    <row r="898" spans="11:38" ht="14.25" customHeight="1" x14ac:dyDescent="0.2">
      <c r="K898" s="29"/>
      <c r="AK898" s="90"/>
      <c r="AL898" s="30"/>
    </row>
    <row r="899" spans="11:38" ht="14.25" customHeight="1" x14ac:dyDescent="0.2">
      <c r="K899" s="29"/>
      <c r="AK899" s="90"/>
      <c r="AL899" s="30"/>
    </row>
    <row r="900" spans="11:38" ht="14.25" customHeight="1" x14ac:dyDescent="0.2">
      <c r="K900" s="29"/>
      <c r="AK900" s="90"/>
      <c r="AL900" s="30"/>
    </row>
    <row r="901" spans="11:38" ht="14.25" customHeight="1" x14ac:dyDescent="0.2">
      <c r="K901" s="29"/>
      <c r="AK901" s="90"/>
      <c r="AL901" s="30"/>
    </row>
    <row r="902" spans="11:38" ht="14.25" customHeight="1" x14ac:dyDescent="0.2">
      <c r="K902" s="29"/>
      <c r="AK902" s="90"/>
      <c r="AL902" s="30"/>
    </row>
    <row r="903" spans="11:38" ht="14.25" customHeight="1" x14ac:dyDescent="0.2">
      <c r="K903" s="29"/>
      <c r="AK903" s="90"/>
      <c r="AL903" s="30"/>
    </row>
    <row r="904" spans="11:38" ht="14.25" customHeight="1" x14ac:dyDescent="0.2">
      <c r="K904" s="29"/>
      <c r="AK904" s="90"/>
      <c r="AL904" s="30"/>
    </row>
    <row r="905" spans="11:38" ht="14.25" customHeight="1" x14ac:dyDescent="0.2">
      <c r="K905" s="29"/>
      <c r="AK905" s="90"/>
      <c r="AL905" s="30"/>
    </row>
    <row r="906" spans="11:38" ht="14.25" customHeight="1" x14ac:dyDescent="0.2">
      <c r="K906" s="29"/>
      <c r="AK906" s="90"/>
      <c r="AL906" s="30"/>
    </row>
    <row r="907" spans="11:38" ht="14.25" customHeight="1" x14ac:dyDescent="0.2">
      <c r="K907" s="29"/>
      <c r="AK907" s="90"/>
      <c r="AL907" s="30"/>
    </row>
    <row r="908" spans="11:38" ht="14.25" customHeight="1" x14ac:dyDescent="0.2">
      <c r="K908" s="29"/>
      <c r="AK908" s="90"/>
      <c r="AL908" s="30"/>
    </row>
    <row r="909" spans="11:38" ht="14.25" customHeight="1" x14ac:dyDescent="0.2">
      <c r="K909" s="29"/>
      <c r="AK909" s="90"/>
      <c r="AL909" s="30"/>
    </row>
    <row r="910" spans="11:38" ht="14.25" customHeight="1" x14ac:dyDescent="0.2">
      <c r="K910" s="29"/>
      <c r="AK910" s="90"/>
      <c r="AL910" s="30"/>
    </row>
    <row r="911" spans="11:38" ht="14.25" customHeight="1" x14ac:dyDescent="0.2">
      <c r="K911" s="29"/>
      <c r="AK911" s="90"/>
      <c r="AL911" s="30"/>
    </row>
    <row r="912" spans="11:38" ht="14.25" customHeight="1" x14ac:dyDescent="0.2">
      <c r="K912" s="29"/>
      <c r="AK912" s="90"/>
      <c r="AL912" s="30"/>
    </row>
    <row r="913" spans="11:38" ht="14.25" customHeight="1" x14ac:dyDescent="0.2">
      <c r="K913" s="29"/>
      <c r="AK913" s="90"/>
      <c r="AL913" s="30"/>
    </row>
    <row r="914" spans="11:38" ht="14.25" customHeight="1" x14ac:dyDescent="0.2">
      <c r="K914" s="29"/>
      <c r="AK914" s="90"/>
      <c r="AL914" s="30"/>
    </row>
    <row r="915" spans="11:38" ht="14.25" customHeight="1" x14ac:dyDescent="0.2">
      <c r="K915" s="29"/>
      <c r="AK915" s="90"/>
      <c r="AL915" s="30"/>
    </row>
    <row r="916" spans="11:38" ht="14.25" customHeight="1" x14ac:dyDescent="0.2">
      <c r="K916" s="29"/>
      <c r="AK916" s="90"/>
      <c r="AL916" s="30"/>
    </row>
    <row r="917" spans="11:38" ht="14.25" customHeight="1" x14ac:dyDescent="0.2">
      <c r="K917" s="29"/>
      <c r="AK917" s="90"/>
      <c r="AL917" s="30"/>
    </row>
    <row r="918" spans="11:38" ht="14.25" customHeight="1" x14ac:dyDescent="0.2">
      <c r="K918" s="29"/>
      <c r="AK918" s="90"/>
      <c r="AL918" s="30"/>
    </row>
    <row r="919" spans="11:38" ht="14.25" customHeight="1" x14ac:dyDescent="0.2">
      <c r="K919" s="29"/>
      <c r="AK919" s="90"/>
      <c r="AL919" s="30"/>
    </row>
    <row r="920" spans="11:38" ht="14.25" customHeight="1" x14ac:dyDescent="0.2">
      <c r="K920" s="29"/>
      <c r="AK920" s="90"/>
      <c r="AL920" s="30"/>
    </row>
    <row r="921" spans="11:38" ht="14.25" customHeight="1" x14ac:dyDescent="0.2">
      <c r="K921" s="29"/>
      <c r="AK921" s="90"/>
      <c r="AL921" s="30"/>
    </row>
    <row r="922" spans="11:38" ht="14.25" customHeight="1" x14ac:dyDescent="0.2">
      <c r="K922" s="29"/>
      <c r="AK922" s="90"/>
      <c r="AL922" s="30"/>
    </row>
    <row r="923" spans="11:38" ht="14.25" customHeight="1" x14ac:dyDescent="0.2">
      <c r="K923" s="29"/>
      <c r="AK923" s="90"/>
      <c r="AL923" s="30"/>
    </row>
    <row r="924" spans="11:38" ht="14.25" customHeight="1" x14ac:dyDescent="0.2">
      <c r="K924" s="29"/>
      <c r="AK924" s="90"/>
      <c r="AL924" s="30"/>
    </row>
    <row r="925" spans="11:38" ht="14.25" customHeight="1" x14ac:dyDescent="0.2">
      <c r="K925" s="29"/>
      <c r="AK925" s="90"/>
      <c r="AL925" s="30"/>
    </row>
    <row r="926" spans="11:38" ht="14.25" customHeight="1" x14ac:dyDescent="0.2">
      <c r="K926" s="29"/>
      <c r="AK926" s="90"/>
      <c r="AL926" s="30"/>
    </row>
    <row r="927" spans="11:38" ht="14.25" customHeight="1" x14ac:dyDescent="0.2">
      <c r="K927" s="29"/>
      <c r="AK927" s="90"/>
      <c r="AL927" s="30"/>
    </row>
    <row r="928" spans="11:38" ht="14.25" customHeight="1" x14ac:dyDescent="0.2">
      <c r="K928" s="29"/>
      <c r="AK928" s="90"/>
      <c r="AL928" s="30"/>
    </row>
    <row r="929" spans="11:38" ht="14.25" customHeight="1" x14ac:dyDescent="0.2">
      <c r="K929" s="29"/>
      <c r="AK929" s="90"/>
      <c r="AL929" s="30"/>
    </row>
    <row r="930" spans="11:38" ht="14.25" customHeight="1" x14ac:dyDescent="0.2">
      <c r="K930" s="29"/>
      <c r="AK930" s="90"/>
      <c r="AL930" s="30"/>
    </row>
    <row r="931" spans="11:38" ht="14.25" customHeight="1" x14ac:dyDescent="0.2">
      <c r="K931" s="29"/>
      <c r="AK931" s="90"/>
      <c r="AL931" s="30"/>
    </row>
    <row r="932" spans="11:38" ht="14.25" customHeight="1" x14ac:dyDescent="0.2">
      <c r="K932" s="29"/>
      <c r="AK932" s="90"/>
      <c r="AL932" s="30"/>
    </row>
    <row r="933" spans="11:38" ht="14.25" customHeight="1" x14ac:dyDescent="0.2">
      <c r="K933" s="29"/>
      <c r="AK933" s="90"/>
      <c r="AL933" s="30"/>
    </row>
    <row r="934" spans="11:38" ht="14.25" customHeight="1" x14ac:dyDescent="0.2">
      <c r="K934" s="29"/>
      <c r="AK934" s="90"/>
      <c r="AL934" s="30"/>
    </row>
    <row r="935" spans="11:38" ht="14.25" customHeight="1" x14ac:dyDescent="0.2">
      <c r="K935" s="29"/>
      <c r="AK935" s="90"/>
      <c r="AL935" s="30"/>
    </row>
    <row r="936" spans="11:38" ht="14.25" customHeight="1" x14ac:dyDescent="0.2">
      <c r="K936" s="29"/>
      <c r="AK936" s="90"/>
      <c r="AL936" s="30"/>
    </row>
    <row r="937" spans="11:38" ht="14.25" customHeight="1" x14ac:dyDescent="0.2">
      <c r="K937" s="29"/>
      <c r="AK937" s="90"/>
      <c r="AL937" s="30"/>
    </row>
    <row r="938" spans="11:38" ht="14.25" customHeight="1" x14ac:dyDescent="0.2">
      <c r="K938" s="29"/>
      <c r="AK938" s="90"/>
      <c r="AL938" s="30"/>
    </row>
    <row r="939" spans="11:38" ht="14.25" customHeight="1" x14ac:dyDescent="0.2">
      <c r="K939" s="29"/>
      <c r="AK939" s="90"/>
      <c r="AL939" s="30"/>
    </row>
    <row r="940" spans="11:38" ht="14.25" customHeight="1" x14ac:dyDescent="0.2">
      <c r="K940" s="29"/>
      <c r="AK940" s="90"/>
      <c r="AL940" s="30"/>
    </row>
    <row r="941" spans="11:38" ht="14.25" customHeight="1" x14ac:dyDescent="0.2">
      <c r="K941" s="29"/>
      <c r="AK941" s="90"/>
      <c r="AL941" s="30"/>
    </row>
    <row r="942" spans="11:38" ht="14.25" customHeight="1" x14ac:dyDescent="0.2">
      <c r="K942" s="29"/>
      <c r="AK942" s="90"/>
      <c r="AL942" s="30"/>
    </row>
    <row r="943" spans="11:38" ht="14.25" customHeight="1" x14ac:dyDescent="0.2">
      <c r="K943" s="29"/>
      <c r="AK943" s="90"/>
      <c r="AL943" s="30"/>
    </row>
    <row r="944" spans="11:38" ht="14.25" customHeight="1" x14ac:dyDescent="0.2">
      <c r="K944" s="29"/>
      <c r="AK944" s="90"/>
      <c r="AL944" s="30"/>
    </row>
    <row r="945" spans="11:38" ht="14.25" customHeight="1" x14ac:dyDescent="0.2">
      <c r="K945" s="29"/>
      <c r="AK945" s="90"/>
      <c r="AL945" s="30"/>
    </row>
    <row r="946" spans="11:38" ht="14.25" customHeight="1" x14ac:dyDescent="0.2">
      <c r="K946" s="29"/>
      <c r="AK946" s="90"/>
      <c r="AL946" s="30"/>
    </row>
    <row r="947" spans="11:38" ht="14.25" customHeight="1" x14ac:dyDescent="0.2">
      <c r="K947" s="29"/>
      <c r="AK947" s="90"/>
      <c r="AL947" s="30"/>
    </row>
    <row r="948" spans="11:38" ht="14.25" customHeight="1" x14ac:dyDescent="0.2">
      <c r="K948" s="29"/>
      <c r="AK948" s="90"/>
      <c r="AL948" s="30"/>
    </row>
    <row r="949" spans="11:38" ht="14.25" customHeight="1" x14ac:dyDescent="0.2">
      <c r="K949" s="29"/>
      <c r="AK949" s="90"/>
      <c r="AL949" s="30"/>
    </row>
    <row r="950" spans="11:38" ht="14.25" customHeight="1" x14ac:dyDescent="0.2">
      <c r="K950" s="29"/>
      <c r="AK950" s="90"/>
      <c r="AL950" s="30"/>
    </row>
    <row r="951" spans="11:38" ht="14.25" customHeight="1" x14ac:dyDescent="0.2">
      <c r="K951" s="29"/>
      <c r="AK951" s="90"/>
      <c r="AL951" s="30"/>
    </row>
    <row r="952" spans="11:38" ht="14.25" customHeight="1" x14ac:dyDescent="0.2">
      <c r="K952" s="29"/>
      <c r="AK952" s="90"/>
      <c r="AL952" s="30"/>
    </row>
    <row r="953" spans="11:38" ht="14.25" customHeight="1" x14ac:dyDescent="0.2">
      <c r="K953" s="29"/>
      <c r="AK953" s="90"/>
      <c r="AL953" s="30"/>
    </row>
    <row r="954" spans="11:38" ht="14.25" customHeight="1" x14ac:dyDescent="0.2">
      <c r="K954" s="29"/>
      <c r="AK954" s="90"/>
      <c r="AL954" s="30"/>
    </row>
    <row r="955" spans="11:38" ht="14.25" customHeight="1" x14ac:dyDescent="0.2">
      <c r="K955" s="29"/>
      <c r="AK955" s="90"/>
      <c r="AL955" s="30"/>
    </row>
    <row r="956" spans="11:38" ht="14.25" customHeight="1" x14ac:dyDescent="0.2">
      <c r="K956" s="29"/>
      <c r="AK956" s="90"/>
      <c r="AL956" s="30"/>
    </row>
    <row r="957" spans="11:38" ht="14.25" customHeight="1" x14ac:dyDescent="0.2">
      <c r="K957" s="29"/>
      <c r="AK957" s="90"/>
      <c r="AL957" s="30"/>
    </row>
    <row r="958" spans="11:38" ht="14.25" customHeight="1" x14ac:dyDescent="0.2">
      <c r="K958" s="29"/>
      <c r="AK958" s="90"/>
      <c r="AL958" s="30"/>
    </row>
    <row r="959" spans="11:38" ht="14.25" customHeight="1" x14ac:dyDescent="0.2">
      <c r="K959" s="29"/>
      <c r="AK959" s="90"/>
      <c r="AL959" s="30"/>
    </row>
    <row r="960" spans="11:38" ht="14.25" customHeight="1" x14ac:dyDescent="0.2">
      <c r="K960" s="29"/>
      <c r="AK960" s="90"/>
      <c r="AL960" s="30"/>
    </row>
    <row r="961" spans="11:38" ht="14.25" customHeight="1" x14ac:dyDescent="0.2">
      <c r="K961" s="29"/>
      <c r="AK961" s="90"/>
      <c r="AL961" s="30"/>
    </row>
    <row r="962" spans="11:38" ht="14.25" customHeight="1" x14ac:dyDescent="0.2">
      <c r="K962" s="29"/>
      <c r="AK962" s="90"/>
      <c r="AL962" s="30"/>
    </row>
    <row r="963" spans="11:38" ht="14.25" customHeight="1" x14ac:dyDescent="0.2">
      <c r="K963" s="29"/>
      <c r="AK963" s="90"/>
      <c r="AL963" s="30"/>
    </row>
    <row r="964" spans="11:38" ht="14.25" customHeight="1" x14ac:dyDescent="0.2">
      <c r="K964" s="29"/>
      <c r="AK964" s="90"/>
      <c r="AL964" s="30"/>
    </row>
    <row r="965" spans="11:38" ht="14.25" customHeight="1" x14ac:dyDescent="0.2">
      <c r="K965" s="29"/>
      <c r="AK965" s="90"/>
      <c r="AL965" s="30"/>
    </row>
    <row r="966" spans="11:38" ht="14.25" customHeight="1" x14ac:dyDescent="0.2">
      <c r="K966" s="29"/>
      <c r="AK966" s="90"/>
      <c r="AL966" s="30"/>
    </row>
    <row r="967" spans="11:38" ht="14.25" customHeight="1" x14ac:dyDescent="0.2">
      <c r="K967" s="29"/>
      <c r="AK967" s="90"/>
      <c r="AL967" s="30"/>
    </row>
    <row r="968" spans="11:38" ht="14.25" customHeight="1" x14ac:dyDescent="0.2">
      <c r="K968" s="29"/>
      <c r="AK968" s="90"/>
      <c r="AL968" s="30"/>
    </row>
    <row r="969" spans="11:38" ht="14.25" customHeight="1" x14ac:dyDescent="0.2">
      <c r="K969" s="29"/>
      <c r="AK969" s="90"/>
      <c r="AL969" s="30"/>
    </row>
    <row r="970" spans="11:38" ht="14.25" customHeight="1" x14ac:dyDescent="0.2">
      <c r="K970" s="29"/>
      <c r="AK970" s="90"/>
      <c r="AL970" s="30"/>
    </row>
    <row r="971" spans="11:38" ht="14.25" customHeight="1" x14ac:dyDescent="0.2">
      <c r="K971" s="29"/>
      <c r="AK971" s="90"/>
      <c r="AL971" s="30"/>
    </row>
    <row r="972" spans="11:38" ht="14.25" customHeight="1" x14ac:dyDescent="0.2">
      <c r="K972" s="29"/>
      <c r="AK972" s="90"/>
      <c r="AL972" s="30"/>
    </row>
    <row r="973" spans="11:38" ht="14.25" customHeight="1" x14ac:dyDescent="0.2">
      <c r="K973" s="29"/>
      <c r="AK973" s="90"/>
      <c r="AL973" s="30"/>
    </row>
    <row r="974" spans="11:38" ht="14.25" customHeight="1" x14ac:dyDescent="0.2">
      <c r="K974" s="29"/>
      <c r="AK974" s="90"/>
      <c r="AL974" s="30"/>
    </row>
    <row r="975" spans="11:38" ht="14.25" customHeight="1" x14ac:dyDescent="0.2">
      <c r="K975" s="29"/>
      <c r="AK975" s="90"/>
      <c r="AL975" s="30"/>
    </row>
    <row r="976" spans="11:38" ht="14.25" customHeight="1" x14ac:dyDescent="0.2">
      <c r="K976" s="29"/>
      <c r="AK976" s="90"/>
      <c r="AL976" s="30"/>
    </row>
    <row r="977" spans="11:38" ht="14.25" customHeight="1" x14ac:dyDescent="0.2">
      <c r="K977" s="29"/>
      <c r="AK977" s="90"/>
      <c r="AL977" s="30"/>
    </row>
    <row r="978" spans="11:38" ht="14.25" customHeight="1" x14ac:dyDescent="0.2">
      <c r="K978" s="29"/>
      <c r="AK978" s="90"/>
      <c r="AL978" s="30"/>
    </row>
    <row r="979" spans="11:38" ht="14.25" customHeight="1" x14ac:dyDescent="0.2">
      <c r="K979" s="29"/>
      <c r="AK979" s="90"/>
      <c r="AL979" s="30"/>
    </row>
    <row r="980" spans="11:38" ht="14.25" customHeight="1" x14ac:dyDescent="0.2">
      <c r="K980" s="29"/>
      <c r="AK980" s="90"/>
      <c r="AL980" s="30"/>
    </row>
    <row r="981" spans="11:38" ht="14.25" customHeight="1" x14ac:dyDescent="0.2">
      <c r="K981" s="29"/>
      <c r="AK981" s="90"/>
      <c r="AL981" s="30"/>
    </row>
    <row r="982" spans="11:38" ht="14.25" customHeight="1" x14ac:dyDescent="0.2">
      <c r="K982" s="29"/>
      <c r="AK982" s="90"/>
      <c r="AL982" s="30"/>
    </row>
    <row r="983" spans="11:38" ht="14.25" customHeight="1" x14ac:dyDescent="0.2">
      <c r="K983" s="29"/>
      <c r="AK983" s="90"/>
      <c r="AL983" s="30"/>
    </row>
    <row r="984" spans="11:38" ht="14.25" customHeight="1" x14ac:dyDescent="0.2">
      <c r="K984" s="29"/>
      <c r="AK984" s="90"/>
      <c r="AL984" s="30"/>
    </row>
    <row r="985" spans="11:38" ht="14.25" customHeight="1" x14ac:dyDescent="0.2">
      <c r="K985" s="29"/>
      <c r="AK985" s="90"/>
      <c r="AL985" s="30"/>
    </row>
    <row r="986" spans="11:38" ht="14.25" customHeight="1" x14ac:dyDescent="0.2">
      <c r="K986" s="29"/>
      <c r="AK986" s="90"/>
      <c r="AL986" s="30"/>
    </row>
    <row r="987" spans="11:38" ht="14.25" customHeight="1" x14ac:dyDescent="0.2">
      <c r="K987" s="29"/>
      <c r="AK987" s="90"/>
      <c r="AL987" s="30"/>
    </row>
    <row r="988" spans="11:38" ht="14.25" customHeight="1" x14ac:dyDescent="0.2">
      <c r="K988" s="29"/>
      <c r="AK988" s="90"/>
      <c r="AL988" s="30"/>
    </row>
    <row r="989" spans="11:38" ht="14.25" customHeight="1" x14ac:dyDescent="0.2">
      <c r="K989" s="29"/>
      <c r="AK989" s="90"/>
      <c r="AL989" s="30"/>
    </row>
    <row r="990" spans="11:38" ht="14.25" customHeight="1" x14ac:dyDescent="0.2">
      <c r="K990" s="29"/>
      <c r="AK990" s="90"/>
      <c r="AL990" s="30"/>
    </row>
    <row r="991" spans="11:38" ht="14.25" customHeight="1" x14ac:dyDescent="0.2">
      <c r="K991" s="29"/>
      <c r="AK991" s="90"/>
      <c r="AL991" s="30"/>
    </row>
    <row r="992" spans="11:38" ht="14.25" customHeight="1" x14ac:dyDescent="0.2">
      <c r="K992" s="29"/>
      <c r="AK992" s="90"/>
      <c r="AL992" s="30"/>
    </row>
    <row r="993" spans="11:38" ht="14.25" customHeight="1" x14ac:dyDescent="0.2">
      <c r="K993" s="29"/>
      <c r="AK993" s="90"/>
      <c r="AL993" s="30"/>
    </row>
    <row r="994" spans="11:38" ht="14.25" customHeight="1" x14ac:dyDescent="0.2">
      <c r="K994" s="29"/>
      <c r="AK994" s="90"/>
      <c r="AL994" s="30"/>
    </row>
    <row r="995" spans="11:38" ht="14.25" customHeight="1" x14ac:dyDescent="0.2">
      <c r="K995" s="29"/>
      <c r="AK995" s="90"/>
      <c r="AL995" s="30"/>
    </row>
    <row r="996" spans="11:38" ht="14.25" customHeight="1" x14ac:dyDescent="0.2">
      <c r="K996" s="29"/>
      <c r="AK996" s="90"/>
      <c r="AL996" s="30"/>
    </row>
    <row r="997" spans="11:38" ht="14.25" customHeight="1" x14ac:dyDescent="0.2">
      <c r="K997" s="29"/>
      <c r="AK997" s="90"/>
      <c r="AL997" s="30"/>
    </row>
    <row r="998" spans="11:38" ht="14.25" customHeight="1" x14ac:dyDescent="0.2">
      <c r="K998" s="29"/>
      <c r="AK998" s="90"/>
      <c r="AL998" s="30"/>
    </row>
    <row r="999" spans="11:38" ht="14.25" customHeight="1" x14ac:dyDescent="0.2">
      <c r="K999" s="29"/>
      <c r="AK999" s="90"/>
      <c r="AL999" s="30"/>
    </row>
    <row r="1000" spans="11:38" ht="14.25" customHeight="1" x14ac:dyDescent="0.2">
      <c r="K1000" s="29"/>
      <c r="AK1000" s="90"/>
      <c r="AL1000" s="30"/>
    </row>
    <row r="1001" spans="11:38" ht="14.25" customHeight="1" x14ac:dyDescent="0.2">
      <c r="K1001" s="29"/>
      <c r="AK1001" s="90"/>
      <c r="AL1001" s="30"/>
    </row>
  </sheetData>
  <autoFilter ref="A7:BR72" xr:uid="{00000000-0009-0000-0000-000000000000}"/>
  <mergeCells count="3">
    <mergeCell ref="A1:A3"/>
    <mergeCell ref="AC6:BN6"/>
    <mergeCell ref="B1:BL3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25" defaultRowHeight="15" customHeight="1" x14ac:dyDescent="0.2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26" ht="45" customHeight="1" x14ac:dyDescent="0.2">
      <c r="A1" s="31" t="s">
        <v>156</v>
      </c>
      <c r="B1" s="31" t="s">
        <v>157</v>
      </c>
      <c r="C1" s="31" t="s">
        <v>158</v>
      </c>
      <c r="D1" s="31" t="s">
        <v>159</v>
      </c>
      <c r="E1" s="31" t="s">
        <v>160</v>
      </c>
      <c r="F1" s="31" t="s">
        <v>161</v>
      </c>
      <c r="G1" s="31" t="s">
        <v>162</v>
      </c>
      <c r="H1" s="31" t="s">
        <v>163</v>
      </c>
      <c r="I1" s="31" t="s">
        <v>16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4.25" customHeight="1" x14ac:dyDescent="0.25">
      <c r="A2" s="32">
        <v>119</v>
      </c>
      <c r="B2" s="32">
        <v>125</v>
      </c>
      <c r="C2" s="32">
        <v>340</v>
      </c>
      <c r="D2" s="32">
        <v>109</v>
      </c>
      <c r="E2" s="32" t="s">
        <v>164</v>
      </c>
      <c r="F2" s="32" t="s">
        <v>165</v>
      </c>
      <c r="G2" s="33">
        <v>150000</v>
      </c>
      <c r="H2" s="34">
        <v>42369</v>
      </c>
      <c r="I2" s="35" t="s">
        <v>166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4.25" customHeight="1" x14ac:dyDescent="0.25">
      <c r="A3" s="32">
        <v>119</v>
      </c>
      <c r="B3" s="32">
        <v>125</v>
      </c>
      <c r="C3" s="32">
        <v>341</v>
      </c>
      <c r="D3" s="32">
        <v>110</v>
      </c>
      <c r="E3" s="32" t="s">
        <v>164</v>
      </c>
      <c r="F3" s="32" t="s">
        <v>165</v>
      </c>
      <c r="G3" s="33">
        <v>51</v>
      </c>
      <c r="H3" s="34">
        <v>42369</v>
      </c>
      <c r="I3" s="35" t="s">
        <v>166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4.25" customHeight="1" x14ac:dyDescent="0.25">
      <c r="A4" s="32">
        <v>119</v>
      </c>
      <c r="B4" s="32">
        <v>125</v>
      </c>
      <c r="C4" s="32">
        <v>342</v>
      </c>
      <c r="D4" s="32">
        <v>111</v>
      </c>
      <c r="E4" s="32" t="s">
        <v>164</v>
      </c>
      <c r="F4" s="32" t="s">
        <v>165</v>
      </c>
      <c r="G4" s="33">
        <v>6</v>
      </c>
      <c r="H4" s="34">
        <v>42369</v>
      </c>
      <c r="I4" s="35" t="s">
        <v>166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25" customHeight="1" x14ac:dyDescent="0.2"/>
    <row r="6" spans="1:26" ht="14.25" customHeight="1" x14ac:dyDescent="0.2"/>
    <row r="7" spans="1:26" ht="14.25" customHeight="1" x14ac:dyDescent="0.2"/>
    <row r="8" spans="1:26" ht="14.25" customHeight="1" x14ac:dyDescent="0.2"/>
    <row r="9" spans="1:26" ht="14.25" customHeight="1" x14ac:dyDescent="0.2"/>
    <row r="10" spans="1:26" ht="14.25" customHeight="1" x14ac:dyDescent="0.2"/>
    <row r="11" spans="1:26" ht="14.25" customHeight="1" x14ac:dyDescent="0.2"/>
    <row r="12" spans="1:26" ht="14.25" customHeight="1" x14ac:dyDescent="0.2"/>
    <row r="13" spans="1:26" ht="14.25" customHeight="1" x14ac:dyDescent="0.2"/>
    <row r="14" spans="1:26" ht="14.25" customHeight="1" x14ac:dyDescent="0.2"/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Diana Arteaga</cp:lastModifiedBy>
  <dcterms:created xsi:type="dcterms:W3CDTF">2017-04-10T19:01:39Z</dcterms:created>
  <dcterms:modified xsi:type="dcterms:W3CDTF">2022-01-26T23:20:12Z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