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s\Johanna Cendales\Desktop\BACKUP 2017\Joey\2017\Proyectos\Consolidado\"/>
    </mc:Choice>
  </mc:AlternateContent>
  <bookViews>
    <workbookView xWindow="0" yWindow="0" windowWidth="28800" windowHeight="12210" tabRatio="395" activeTab="1"/>
  </bookViews>
  <sheets>
    <sheet name="Hoja1" sheetId="2" r:id="rId1"/>
    <sheet name="MATRIZ SDCRD" sheetId="1" r:id="rId2"/>
    <sheet name="Hoja3" sheetId="3" state="hidden" r:id="rId3"/>
  </sheets>
  <definedNames>
    <definedName name="_xlnm._FilterDatabase" localSheetId="1" hidden="1">'MATRIZ SDCRD'!$A$8:$AW$81</definedName>
    <definedName name="_FilterDatabase_0" localSheetId="1">'MATRIZ SDCRD'!$A$7:$AU$81</definedName>
    <definedName name="_FilterDatabase_0_0" localSheetId="1">'MATRIZ SDCRD'!$A$7:$AU$81</definedName>
    <definedName name="_FilterDatabase_0_0_0" localSheetId="1">'MATRIZ SDCRD'!$L$8:$AU$81</definedName>
    <definedName name="_FilterDatabase_0_0_0_0" localSheetId="1">'MATRIZ SDCRD'!$L$8:$AU$81</definedName>
    <definedName name="_FilterDatabase_0_0_0_0_0" localSheetId="1">'MATRIZ SDCRD'!$L$8:$AU$81</definedName>
    <definedName name="_FilterDatabase_0_0_0_0_0_0" localSheetId="1">'MATRIZ SDCRD'!$L$8:$AU$81</definedName>
    <definedName name="_FilterDatabase_0_0_0_0_0_0_0" localSheetId="1">'MATRIZ SDCRD'!$L$8:$AU$81</definedName>
    <definedName name="_FilterDatabase_0_0_0_0_0_0_0_0" localSheetId="1">'MATRIZ SDCRD'!$L$8:$AU$81</definedName>
    <definedName name="_FilterDatabase_0_0_0_0_0_0_0_0_0" localSheetId="1">'MATRIZ SDCRD'!$L$8:$AU$81</definedName>
    <definedName name="_FilterDatabase_0_0_0_0_0_0_0_0_0_0" localSheetId="1">'MATRIZ SDCRD'!$L$8:$AU$81</definedName>
    <definedName name="_FilterDatabase_0_0_0_0_0_0_0_0_0_0_0" localSheetId="1">'MATRIZ SDCRD'!$L$8:$AU$81</definedName>
    <definedName name="_FilterDatabase_0_0_0_0_0_0_0_0_0_0_0_0" localSheetId="1">'MATRIZ SDCRD'!$L$8:$AU$81</definedName>
    <definedName name="_FilterDatabase_0_0_0_0_0_0_0_0_0_0_0_0_0" localSheetId="1">'MATRIZ SDCRD'!$L$8:$AU$81</definedName>
    <definedName name="_FilterDatabase_0_0_0_0_0_0_0_0_0_0_0_0_0_0" localSheetId="1">'MATRIZ SDCRD'!$L$8:$AU$81</definedName>
    <definedName name="_FilterDatabase_0_0_0_0_0_0_0_0_0_0_0_0_0_0_0" localSheetId="1">'MATRIZ SDCRD'!$L$8:$AU$81</definedName>
    <definedName name="_FilterDatabase_0_0_0_0_0_0_0_0_0_0_0_0_0_0_0_0" localSheetId="1">'MATRIZ SDCRD'!$L$8:$AU$81</definedName>
    <definedName name="_FilterDatabase_0_0_0_0_0_0_0_0_0_0_0_0_0_0_0_0_0" localSheetId="1">'MATRIZ SDCRD'!$L$8:$AU$81</definedName>
    <definedName name="_FilterDatabase_0_0_0_0_0_0_0_0_0_0_0_0_0_0_0_0_0_0" localSheetId="1">'MATRIZ SDCRD'!$L$8:$AU$81</definedName>
    <definedName name="_FilterDatabase_0_0_0_0_0_0_0_0_0_0_0_0_0_0_0_0_0_0_0" localSheetId="1">'MATRIZ SDCRD'!$L$8:$AU$81</definedName>
    <definedName name="_FilterDatabase_0_0_0_0_0_0_0_0_0_0_0_0_0_0_0_0_0_0_0_0" localSheetId="1">'MATRIZ SDCRD'!$L$8:$AU$81</definedName>
    <definedName name="_FilterDatabase_0_0_0_0_0_0_0_0_0_0_0_0_0_0_0_0_0_0_0_0_0" localSheetId="1">'MATRIZ SDCRD'!$L$8:$AU$80</definedName>
    <definedName name="_FilterDatabase_0_0_0_0_0_0_0_0_0_0_0_0_0_0_0_0_0_0_0_0_0_0" localSheetId="1">'MATRIZ SDCRD'!$L$8:$AU$81</definedName>
    <definedName name="_FilterDatabase_0_0_0_0_0_0_0_0_0_0_0_0_0_0_0_0_0_0_0_0_0_0_0" localSheetId="1">'MATRIZ SDCRD'!$L$8:$AU$80</definedName>
    <definedName name="_FilterDatabase_0_0_0_0_0_0_0_0_0_0_0_0_0_0_0_0_0_0_0_0_0_0_0_0" localSheetId="1">'MATRIZ SDCRD'!$L$8:$AU$80</definedName>
    <definedName name="_FilterDatabase_0_0_0_0_0_0_0_0_0_0_0_0_0_0_0_0_0_0_0_0_0_0_0_0_0" localSheetId="1">'MATRIZ SDCRD'!$L$8:$AU$80</definedName>
    <definedName name="_FilterDatabase_0_0_0_0_0_0_0_0_0_0_0_0_0_0_0_0_0_0_0_0_0_0_0_0_0_0" localSheetId="1">'MATRIZ SDCRD'!$L$8:$AU$80</definedName>
    <definedName name="_FilterDatabase_0_0_0_0_0_0_0_0_0_0_0_0_0_0_0_0_0_0_0_0_0_0_0_0_0_0_0" localSheetId="1">'MATRIZ SDCRD'!$L$8:$AU$80</definedName>
    <definedName name="_FilterDatabase_0_0_0_0_0_0_0_0_0_0_0_0_0_0_0_0_0_0_0_0_0_0_0_0_0_0_0_0" localSheetId="1">'MATRIZ SDCRD'!$L$8:$AU$80</definedName>
    <definedName name="_FilterDatabase_0_0_0_0_0_0_0_0_0_0_0_0_0_0_0_0_0_0_0_0_0_0_0_0_0_0_0_0_0" localSheetId="1">'MATRIZ SDCRD'!$L$8:$AU$80</definedName>
    <definedName name="_FilterDatabase_0_0_0_0_0_0_0_0_0_0_0_0_0_0_0_0_0_0_0_0_0_0_0_0_0_0_0_0_0_0" localSheetId="1">'MATRIZ SDCRD'!$L$8:$AU$80</definedName>
    <definedName name="_FilterDatabase_0_0_0_0_0_0_0_0_0_0_0_0_0_0_0_0_0_0_0_0_0_0_0_0_0_0_0_0_0_0_0" localSheetId="1">'MATRIZ SDCRD'!$L$8:$AU$80</definedName>
    <definedName name="_FilterDatabase_0_0_0_0_0_0_0_0_0_0_0_0_0_0_0_0_0_0_0_0_0_0_0_0_0_0_0_0_0_0_0_0" localSheetId="1">'MATRIZ SDCRD'!$L$8:$AU$80</definedName>
    <definedName name="_FilterDatabase_0_0_0_0_0_0_0_0_0_0_0_0_0_0_0_0_0_0_0_0_0_0_0_0_0_0_0_0_0_0_0_0_0" localSheetId="1">'MATRIZ SDCRD'!$L$8:$AU$80</definedName>
    <definedName name="afreyt" localSheetId="1">'MATRIZ SDCRD'!$L$8:$AU$81</definedName>
    <definedName name="artrtre" localSheetId="1">'MATRIZ SDCRD'!$L$8:$AU$81</definedName>
    <definedName name="cser" localSheetId="1">'MATRIZ SDCRD'!$L$8:$AU$81</definedName>
    <definedName name="eryewhnwr" localSheetId="1">'MATRIZ SDCRD'!$L$8:$AU$81</definedName>
    <definedName name="ewvrt" localSheetId="1">'MATRIZ SDCRD'!$L$8:$AU$81</definedName>
    <definedName name="gfege" localSheetId="1">'MATRIZ SDCRD'!$L$8:$AU$81</definedName>
    <definedName name="GG" localSheetId="1">'MATRIZ SDCRD'!$L$8:$AU$25</definedName>
    <definedName name="qqq" localSheetId="1">'MATRIZ SDCRD'!$L$8:$AU$81</definedName>
    <definedName name="qweq" localSheetId="1">'MATRIZ SDCRD'!$L$8:$AU$81</definedName>
    <definedName name="rgferwbvwe" localSheetId="1">'MATRIZ SDCRD'!$L$8:$AU$81</definedName>
    <definedName name="TTT" localSheetId="1">'MATRIZ SDCRD'!$L$8:$AU$80</definedName>
    <definedName name="vggagaggda" localSheetId="1">'MATRIZ SDCRD'!$L$8:$AU$81</definedName>
  </definedNames>
  <calcPr calcId="162913"/>
</workbook>
</file>

<file path=xl/calcChain.xml><?xml version="1.0" encoding="utf-8"?>
<calcChain xmlns="http://schemas.openxmlformats.org/spreadsheetml/2006/main">
  <c r="Q88" i="1" l="1"/>
  <c r="AE64" i="1"/>
  <c r="AE67" i="1" l="1"/>
  <c r="AE66" i="1"/>
  <c r="AE65" i="1"/>
  <c r="AT9" i="1"/>
  <c r="AT54" i="1" l="1"/>
  <c r="AE80" i="1" l="1"/>
  <c r="AE79" i="1"/>
  <c r="AE78" i="1"/>
  <c r="AE76" i="1"/>
  <c r="AE75" i="1"/>
  <c r="AE74" i="1"/>
  <c r="AE72" i="1"/>
  <c r="AE71" i="1"/>
  <c r="AE70" i="1"/>
  <c r="AE69" i="1"/>
  <c r="AC64" i="1"/>
  <c r="AE62" i="1"/>
  <c r="AE60" i="1"/>
  <c r="AE58" i="1"/>
  <c r="AE56" i="1"/>
  <c r="AE54" i="1"/>
  <c r="AE53" i="1"/>
  <c r="AE51" i="1"/>
  <c r="AE49" i="1"/>
  <c r="AE47" i="1"/>
  <c r="AE46" i="1"/>
  <c r="AE44" i="1"/>
  <c r="AE42" i="1"/>
  <c r="AE40" i="1"/>
  <c r="AE38" i="1"/>
  <c r="AE36" i="1"/>
  <c r="AE34" i="1"/>
  <c r="AE32" i="1"/>
  <c r="AE30" i="1"/>
  <c r="AE29" i="1"/>
  <c r="AE27" i="1"/>
  <c r="AE25" i="1"/>
  <c r="AE24" i="1"/>
  <c r="AE22" i="1"/>
  <c r="AE20" i="1"/>
  <c r="AE18" i="1"/>
  <c r="AE16" i="1"/>
  <c r="AD15" i="1"/>
  <c r="AB15" i="1"/>
  <c r="AE14" i="1"/>
  <c r="AE13" i="1"/>
  <c r="AE12" i="1"/>
  <c r="AE11" i="1"/>
  <c r="AE9" i="1"/>
  <c r="AC9" i="1"/>
  <c r="AA47" i="1" l="1"/>
  <c r="AA46" i="1"/>
  <c r="Y64" i="1"/>
  <c r="Y67" i="1"/>
  <c r="Y66" i="1"/>
  <c r="Y65" i="1"/>
  <c r="AT64" i="1" l="1"/>
  <c r="X68" i="1" l="1"/>
  <c r="P68" i="1"/>
  <c r="AA78" i="1"/>
  <c r="AA64" i="1"/>
  <c r="AT76" i="1" l="1"/>
  <c r="AT75" i="1"/>
  <c r="AT71" i="1"/>
  <c r="AT70" i="1"/>
  <c r="AT69" i="1"/>
  <c r="AT67" i="1"/>
  <c r="AT66" i="1"/>
  <c r="AT49" i="1"/>
  <c r="AT51" i="1"/>
  <c r="AT62" i="1"/>
  <c r="AT30" i="1"/>
  <c r="P29" i="1"/>
  <c r="AT29" i="1" s="1"/>
  <c r="AT36" i="1"/>
  <c r="AT18" i="1"/>
  <c r="AT16" i="1"/>
  <c r="AT14" i="1"/>
  <c r="AA11" i="1" l="1"/>
  <c r="AT11" i="1"/>
  <c r="AT74" i="1" l="1"/>
  <c r="AT44" i="1"/>
  <c r="AT20" i="1"/>
  <c r="AT22" i="1"/>
  <c r="AT27" i="1"/>
  <c r="AT34" i="1"/>
  <c r="AT38" i="1"/>
  <c r="AT80" i="1"/>
  <c r="AT79" i="1"/>
  <c r="AT78" i="1"/>
  <c r="AT72" i="1"/>
  <c r="AT65" i="1"/>
  <c r="AT60" i="1"/>
  <c r="AT58" i="1"/>
  <c r="AT56" i="1"/>
  <c r="AT47" i="1"/>
  <c r="AT46" i="1"/>
  <c r="AT42" i="1"/>
  <c r="AT40" i="1"/>
  <c r="AT32" i="1"/>
  <c r="AT25" i="1"/>
  <c r="AT24" i="1"/>
  <c r="AT13" i="1"/>
  <c r="AT12" i="1"/>
  <c r="AC46" i="1" l="1"/>
  <c r="AC34" i="1"/>
  <c r="AC11" i="1"/>
  <c r="AC14" i="1"/>
  <c r="AC13" i="1"/>
  <c r="AC12" i="1"/>
  <c r="AC67" i="1" l="1"/>
  <c r="AC66" i="1"/>
  <c r="AC65" i="1"/>
  <c r="AC53" i="1" l="1"/>
  <c r="AC54" i="1"/>
  <c r="AC49" i="1" l="1"/>
  <c r="AC51" i="1"/>
  <c r="AC80" i="1"/>
  <c r="AC79" i="1"/>
  <c r="AC78" i="1"/>
  <c r="AA80" i="1"/>
  <c r="AA79" i="1"/>
  <c r="AA76" i="1"/>
  <c r="AA75" i="1"/>
  <c r="AA74" i="1"/>
  <c r="AC76" i="1"/>
  <c r="AC75" i="1"/>
  <c r="AC74" i="1"/>
  <c r="AA72" i="1"/>
  <c r="AA71" i="1"/>
  <c r="AA70" i="1"/>
  <c r="AA69" i="1"/>
  <c r="AC72" i="1"/>
  <c r="AC71" i="1"/>
  <c r="AC70" i="1"/>
  <c r="AC69" i="1"/>
  <c r="AB68" i="1"/>
  <c r="W64" i="1"/>
  <c r="AA67" i="1"/>
  <c r="AA66" i="1"/>
  <c r="AA65" i="1"/>
  <c r="AC62" i="1"/>
  <c r="AA62" i="1"/>
  <c r="AA60" i="1"/>
  <c r="AC60" i="1"/>
  <c r="AC58" i="1"/>
  <c r="AC56" i="1"/>
  <c r="AC47" i="1"/>
  <c r="AC44" i="1"/>
  <c r="AC42" i="1"/>
  <c r="AC40" i="1"/>
  <c r="AC38" i="1"/>
  <c r="AC36" i="1"/>
  <c r="AC32" i="1"/>
  <c r="AC29" i="1"/>
  <c r="AC30" i="1"/>
  <c r="AC27" i="1"/>
  <c r="AC25" i="1"/>
  <c r="AC24" i="1"/>
  <c r="AC22" i="1"/>
  <c r="AC20" i="1"/>
  <c r="AC18" i="1"/>
  <c r="AC16" i="1"/>
  <c r="AA9" i="1"/>
  <c r="AA58" i="1"/>
  <c r="AA56" i="1"/>
  <c r="AA54" i="1"/>
  <c r="AA53" i="1"/>
  <c r="AA51" i="1"/>
  <c r="AA49" i="1"/>
  <c r="AA44" i="1"/>
  <c r="AA42" i="1"/>
  <c r="AA40" i="1"/>
  <c r="AA38" i="1"/>
  <c r="AA36" i="1"/>
  <c r="AA34" i="1"/>
  <c r="AA32" i="1"/>
  <c r="AA30" i="1"/>
  <c r="AA29" i="1"/>
  <c r="AA27" i="1"/>
  <c r="AA25" i="1"/>
  <c r="AA24" i="1"/>
  <c r="AA22" i="1"/>
  <c r="AA20" i="1"/>
  <c r="AA18" i="1"/>
  <c r="AA16" i="1"/>
  <c r="U15" i="1"/>
  <c r="AA14" i="1"/>
  <c r="AA13" i="1"/>
  <c r="AA12" i="1"/>
  <c r="Z77" i="1" l="1"/>
  <c r="Y11" i="1"/>
  <c r="Y60" i="1"/>
  <c r="Y56" i="1"/>
  <c r="Y42" i="1"/>
  <c r="D40" i="2"/>
  <c r="AR81" i="1"/>
  <c r="AP81" i="1"/>
  <c r="AN81" i="1"/>
  <c r="AL81" i="1"/>
  <c r="AJ81" i="1"/>
  <c r="AH81" i="1"/>
  <c r="AF81" i="1"/>
  <c r="AD81" i="1"/>
  <c r="T91" i="1" s="1"/>
  <c r="AB81" i="1"/>
  <c r="X81" i="1"/>
  <c r="V81" i="1"/>
  <c r="Q81" i="1"/>
  <c r="Z81" i="1" s="1"/>
  <c r="P81" i="1"/>
  <c r="Y80" i="1"/>
  <c r="W80" i="1"/>
  <c r="Y79" i="1"/>
  <c r="W79" i="1"/>
  <c r="Y78" i="1"/>
  <c r="W78" i="1"/>
  <c r="U77" i="1"/>
  <c r="T77" i="1"/>
  <c r="S77" i="1"/>
  <c r="R77" i="1"/>
  <c r="Q77" i="1"/>
  <c r="P77" i="1"/>
  <c r="Y76" i="1"/>
  <c r="W76" i="1"/>
  <c r="Y75" i="1"/>
  <c r="W75" i="1"/>
  <c r="Y74" i="1"/>
  <c r="W74" i="1"/>
  <c r="AR73" i="1"/>
  <c r="AR77" i="1" s="1"/>
  <c r="AP73" i="1"/>
  <c r="AP77" i="1" s="1"/>
  <c r="AN73" i="1"/>
  <c r="AN77" i="1" s="1"/>
  <c r="AL73" i="1"/>
  <c r="AL77" i="1" s="1"/>
  <c r="AJ73" i="1"/>
  <c r="AJ77" i="1" s="1"/>
  <c r="AH73" i="1"/>
  <c r="AH77" i="1" s="1"/>
  <c r="AF73" i="1"/>
  <c r="AF77" i="1" s="1"/>
  <c r="AD73" i="1"/>
  <c r="AD77" i="1" s="1"/>
  <c r="AB73" i="1"/>
  <c r="AB77" i="1" s="1"/>
  <c r="Z73" i="1"/>
  <c r="X73" i="1"/>
  <c r="X77" i="1" s="1"/>
  <c r="V73" i="1"/>
  <c r="V77" i="1" s="1"/>
  <c r="U73" i="1"/>
  <c r="T73" i="1"/>
  <c r="S73" i="1"/>
  <c r="R73" i="1"/>
  <c r="Q73" i="1"/>
  <c r="P73" i="1"/>
  <c r="Y72" i="1"/>
  <c r="W72" i="1"/>
  <c r="Y71" i="1"/>
  <c r="W71" i="1"/>
  <c r="Y70" i="1"/>
  <c r="W70" i="1"/>
  <c r="Y69" i="1"/>
  <c r="W69" i="1"/>
  <c r="AR68" i="1"/>
  <c r="AP68" i="1"/>
  <c r="AN68" i="1"/>
  <c r="AL68" i="1"/>
  <c r="AJ68" i="1"/>
  <c r="AH68" i="1"/>
  <c r="AF68" i="1"/>
  <c r="AD68" i="1"/>
  <c r="Z68" i="1"/>
  <c r="V68" i="1"/>
  <c r="U68" i="1"/>
  <c r="T68" i="1"/>
  <c r="S68" i="1"/>
  <c r="R68" i="1"/>
  <c r="Q68" i="1"/>
  <c r="W67" i="1"/>
  <c r="W66" i="1"/>
  <c r="W65" i="1"/>
  <c r="AR63" i="1"/>
  <c r="AP63" i="1"/>
  <c r="AN63" i="1"/>
  <c r="AL63" i="1"/>
  <c r="AJ63" i="1"/>
  <c r="AH63" i="1"/>
  <c r="AF63" i="1"/>
  <c r="AD63" i="1"/>
  <c r="AB63" i="1"/>
  <c r="Z63" i="1"/>
  <c r="X63" i="1"/>
  <c r="V63" i="1"/>
  <c r="U63" i="1"/>
  <c r="T63" i="1"/>
  <c r="S63" i="1"/>
  <c r="R63" i="1"/>
  <c r="Q63" i="1"/>
  <c r="P63" i="1"/>
  <c r="Y62" i="1"/>
  <c r="W62" i="1"/>
  <c r="AR61" i="1"/>
  <c r="AP61" i="1"/>
  <c r="AN61" i="1"/>
  <c r="AL61" i="1"/>
  <c r="AJ61" i="1"/>
  <c r="AH61" i="1"/>
  <c r="AF61" i="1"/>
  <c r="AD61" i="1"/>
  <c r="AB61" i="1"/>
  <c r="Z61" i="1"/>
  <c r="X61" i="1"/>
  <c r="V61" i="1"/>
  <c r="U61" i="1"/>
  <c r="T61" i="1"/>
  <c r="S61" i="1"/>
  <c r="R61" i="1"/>
  <c r="Q61" i="1"/>
  <c r="P61" i="1"/>
  <c r="W60" i="1"/>
  <c r="AR59" i="1"/>
  <c r="AP59" i="1"/>
  <c r="AN59" i="1"/>
  <c r="AL59" i="1"/>
  <c r="AJ59" i="1"/>
  <c r="AH59" i="1"/>
  <c r="AF59" i="1"/>
  <c r="AD59" i="1"/>
  <c r="AB59" i="1"/>
  <c r="Z59" i="1"/>
  <c r="X59" i="1"/>
  <c r="V59" i="1"/>
  <c r="U59" i="1"/>
  <c r="T59" i="1"/>
  <c r="S59" i="1"/>
  <c r="R59" i="1"/>
  <c r="Q59" i="1"/>
  <c r="P59" i="1"/>
  <c r="Y58" i="1"/>
  <c r="W58" i="1"/>
  <c r="AR57" i="1"/>
  <c r="AP57" i="1"/>
  <c r="AN57" i="1"/>
  <c r="AL57" i="1"/>
  <c r="AJ57" i="1"/>
  <c r="AH57" i="1"/>
  <c r="AF57" i="1"/>
  <c r="AD57" i="1"/>
  <c r="AB57" i="1"/>
  <c r="Z57" i="1"/>
  <c r="X57" i="1"/>
  <c r="V57" i="1"/>
  <c r="U57" i="1"/>
  <c r="T57" i="1"/>
  <c r="S57" i="1"/>
  <c r="R57" i="1"/>
  <c r="Q57" i="1"/>
  <c r="P57" i="1"/>
  <c r="W56" i="1"/>
  <c r="AR55" i="1"/>
  <c r="AP55" i="1"/>
  <c r="AN55" i="1"/>
  <c r="AL55" i="1"/>
  <c r="AJ55" i="1"/>
  <c r="AH55" i="1"/>
  <c r="AF55" i="1"/>
  <c r="AD55" i="1"/>
  <c r="AB55" i="1"/>
  <c r="Z55" i="1"/>
  <c r="X55" i="1"/>
  <c r="V55" i="1"/>
  <c r="U55" i="1"/>
  <c r="T55" i="1"/>
  <c r="S55" i="1"/>
  <c r="R55" i="1"/>
  <c r="Q55" i="1"/>
  <c r="Y54" i="1"/>
  <c r="W54" i="1"/>
  <c r="Y53" i="1"/>
  <c r="W53" i="1"/>
  <c r="P53" i="1"/>
  <c r="AT53" i="1" s="1"/>
  <c r="AR52" i="1"/>
  <c r="AP52" i="1"/>
  <c r="AN52" i="1"/>
  <c r="AL52" i="1"/>
  <c r="AJ52" i="1"/>
  <c r="AH52" i="1"/>
  <c r="AF52" i="1"/>
  <c r="AD52" i="1"/>
  <c r="AB52" i="1"/>
  <c r="X52" i="1"/>
  <c r="V52" i="1"/>
  <c r="U52" i="1"/>
  <c r="T52" i="1"/>
  <c r="S52" i="1"/>
  <c r="R52" i="1"/>
  <c r="Q52" i="1"/>
  <c r="P52" i="1"/>
  <c r="Y51" i="1"/>
  <c r="W51" i="1"/>
  <c r="AR50" i="1"/>
  <c r="AP50" i="1"/>
  <c r="AN50" i="1"/>
  <c r="AL50" i="1"/>
  <c r="AJ50" i="1"/>
  <c r="AH50" i="1"/>
  <c r="AF50" i="1"/>
  <c r="AD50" i="1"/>
  <c r="AB50" i="1"/>
  <c r="Z50" i="1"/>
  <c r="X50" i="1"/>
  <c r="V50" i="1"/>
  <c r="U50" i="1"/>
  <c r="T50" i="1"/>
  <c r="S50" i="1"/>
  <c r="R50" i="1"/>
  <c r="Q50" i="1"/>
  <c r="P50" i="1"/>
  <c r="Y49" i="1"/>
  <c r="W49" i="1"/>
  <c r="AR48" i="1"/>
  <c r="AP48" i="1"/>
  <c r="AN48" i="1"/>
  <c r="AL48" i="1"/>
  <c r="AJ48" i="1"/>
  <c r="AH48" i="1"/>
  <c r="AF48" i="1"/>
  <c r="AD48" i="1"/>
  <c r="AB48" i="1"/>
  <c r="Z48" i="1"/>
  <c r="X48" i="1"/>
  <c r="V48" i="1"/>
  <c r="U48" i="1"/>
  <c r="T48" i="1"/>
  <c r="S48" i="1"/>
  <c r="R48" i="1"/>
  <c r="Q48" i="1"/>
  <c r="P48" i="1"/>
  <c r="Y47" i="1"/>
  <c r="W47" i="1"/>
  <c r="Y46" i="1"/>
  <c r="W46" i="1"/>
  <c r="AR45" i="1"/>
  <c r="AP45" i="1"/>
  <c r="AN45" i="1"/>
  <c r="AL45" i="1"/>
  <c r="AJ45" i="1"/>
  <c r="AH45" i="1"/>
  <c r="AF45" i="1"/>
  <c r="AD45" i="1"/>
  <c r="AB45" i="1"/>
  <c r="Z45" i="1"/>
  <c r="X45" i="1"/>
  <c r="V45" i="1"/>
  <c r="U45" i="1"/>
  <c r="T45" i="1"/>
  <c r="S45" i="1"/>
  <c r="R45" i="1"/>
  <c r="Q45" i="1"/>
  <c r="P45" i="1"/>
  <c r="Y44" i="1"/>
  <c r="W44" i="1"/>
  <c r="AR43" i="1"/>
  <c r="AP43" i="1"/>
  <c r="AN43" i="1"/>
  <c r="AL43" i="1"/>
  <c r="AJ43" i="1"/>
  <c r="AH43" i="1"/>
  <c r="AF43" i="1"/>
  <c r="AD43" i="1"/>
  <c r="AB43" i="1"/>
  <c r="Z43" i="1"/>
  <c r="X43" i="1"/>
  <c r="V43" i="1"/>
  <c r="U43" i="1"/>
  <c r="T43" i="1"/>
  <c r="S43" i="1"/>
  <c r="R43" i="1"/>
  <c r="Q43" i="1"/>
  <c r="P43" i="1"/>
  <c r="W42" i="1"/>
  <c r="AR41" i="1"/>
  <c r="AP41" i="1"/>
  <c r="AN41" i="1"/>
  <c r="AL41" i="1"/>
  <c r="AJ41" i="1"/>
  <c r="AH41" i="1"/>
  <c r="AF41" i="1"/>
  <c r="AD41" i="1"/>
  <c r="AB41" i="1"/>
  <c r="Z41" i="1"/>
  <c r="X41" i="1"/>
  <c r="V41" i="1"/>
  <c r="U41" i="1"/>
  <c r="T41" i="1"/>
  <c r="S41" i="1"/>
  <c r="R41" i="1"/>
  <c r="Q41" i="1"/>
  <c r="P41" i="1"/>
  <c r="Y40" i="1"/>
  <c r="W40" i="1"/>
  <c r="AR39" i="1"/>
  <c r="AP39" i="1"/>
  <c r="AN39" i="1"/>
  <c r="AL39" i="1"/>
  <c r="AJ39" i="1"/>
  <c r="AH39" i="1"/>
  <c r="AF39" i="1"/>
  <c r="AD39" i="1"/>
  <c r="AB39" i="1"/>
  <c r="Z39" i="1"/>
  <c r="X39" i="1"/>
  <c r="V39" i="1"/>
  <c r="U39" i="1"/>
  <c r="T39" i="1"/>
  <c r="S39" i="1"/>
  <c r="R39" i="1"/>
  <c r="Q39" i="1"/>
  <c r="P39" i="1"/>
  <c r="Y38" i="1"/>
  <c r="W38" i="1"/>
  <c r="AR37" i="1"/>
  <c r="AP37" i="1"/>
  <c r="AN37" i="1"/>
  <c r="AL37" i="1"/>
  <c r="AJ37" i="1"/>
  <c r="AH37" i="1"/>
  <c r="AF37" i="1"/>
  <c r="AD37" i="1"/>
  <c r="AB37" i="1"/>
  <c r="Z37" i="1"/>
  <c r="X37" i="1"/>
  <c r="V37" i="1"/>
  <c r="U37" i="1"/>
  <c r="T37" i="1"/>
  <c r="S37" i="1"/>
  <c r="R37" i="1"/>
  <c r="Q37" i="1"/>
  <c r="P37" i="1"/>
  <c r="Y36" i="1"/>
  <c r="W36" i="1"/>
  <c r="AR35" i="1"/>
  <c r="AP35" i="1"/>
  <c r="AN35" i="1"/>
  <c r="AL35" i="1"/>
  <c r="AJ35" i="1"/>
  <c r="AH35" i="1"/>
  <c r="AF35" i="1"/>
  <c r="AD35" i="1"/>
  <c r="AB35" i="1"/>
  <c r="Z35" i="1"/>
  <c r="X35" i="1"/>
  <c r="V35" i="1"/>
  <c r="U35" i="1"/>
  <c r="T35" i="1"/>
  <c r="S35" i="1"/>
  <c r="R35" i="1"/>
  <c r="Q35" i="1"/>
  <c r="P35" i="1"/>
  <c r="Y34" i="1"/>
  <c r="W34" i="1"/>
  <c r="AR33" i="1"/>
  <c r="AP33" i="1"/>
  <c r="AN33" i="1"/>
  <c r="AL33" i="1"/>
  <c r="AJ33" i="1"/>
  <c r="AH33" i="1"/>
  <c r="AF33" i="1"/>
  <c r="AD33" i="1"/>
  <c r="AB33" i="1"/>
  <c r="Z33" i="1"/>
  <c r="X33" i="1"/>
  <c r="V33" i="1"/>
  <c r="U33" i="1"/>
  <c r="T33" i="1"/>
  <c r="S33" i="1"/>
  <c r="R33" i="1"/>
  <c r="Q33" i="1"/>
  <c r="P33" i="1"/>
  <c r="Y32" i="1"/>
  <c r="W32" i="1"/>
  <c r="AR31" i="1"/>
  <c r="AP31" i="1"/>
  <c r="AN31" i="1"/>
  <c r="AL31" i="1"/>
  <c r="AJ31" i="1"/>
  <c r="AH31" i="1"/>
  <c r="AF31" i="1"/>
  <c r="AD31" i="1"/>
  <c r="AB31" i="1"/>
  <c r="Z31" i="1"/>
  <c r="X31" i="1"/>
  <c r="V31" i="1"/>
  <c r="U31" i="1"/>
  <c r="T31" i="1"/>
  <c r="S31" i="1"/>
  <c r="R31" i="1"/>
  <c r="Q31" i="1"/>
  <c r="Y30" i="1"/>
  <c r="W30" i="1"/>
  <c r="Y29" i="1"/>
  <c r="W29" i="1"/>
  <c r="AR28" i="1"/>
  <c r="AP28" i="1"/>
  <c r="AN28" i="1"/>
  <c r="AL28" i="1"/>
  <c r="AJ28" i="1"/>
  <c r="AH28" i="1"/>
  <c r="AF28" i="1"/>
  <c r="AD28" i="1"/>
  <c r="AB28" i="1"/>
  <c r="X28" i="1"/>
  <c r="V28" i="1"/>
  <c r="U28" i="1"/>
  <c r="T28" i="1"/>
  <c r="S28" i="1"/>
  <c r="R28" i="1"/>
  <c r="AA28" i="1" s="1"/>
  <c r="Q28" i="1"/>
  <c r="P28" i="1"/>
  <c r="Y27" i="1"/>
  <c r="W27" i="1"/>
  <c r="AR26" i="1"/>
  <c r="AP26" i="1"/>
  <c r="AN26" i="1"/>
  <c r="AL26" i="1"/>
  <c r="AJ26" i="1"/>
  <c r="AH26" i="1"/>
  <c r="AF26" i="1"/>
  <c r="AD26" i="1"/>
  <c r="AB26" i="1"/>
  <c r="Z26" i="1"/>
  <c r="X26" i="1"/>
  <c r="V26" i="1"/>
  <c r="U26" i="1"/>
  <c r="T26" i="1"/>
  <c r="S26" i="1"/>
  <c r="R26" i="1"/>
  <c r="Q26" i="1"/>
  <c r="P26" i="1"/>
  <c r="Y25" i="1"/>
  <c r="W25" i="1"/>
  <c r="Y24" i="1"/>
  <c r="W24" i="1"/>
  <c r="AR23" i="1"/>
  <c r="AP23" i="1"/>
  <c r="AN23" i="1"/>
  <c r="AL23" i="1"/>
  <c r="AJ23" i="1"/>
  <c r="AH23" i="1"/>
  <c r="AF23" i="1"/>
  <c r="AD23" i="1"/>
  <c r="AB23" i="1"/>
  <c r="Z23" i="1"/>
  <c r="X23" i="1"/>
  <c r="V23" i="1"/>
  <c r="U23" i="1"/>
  <c r="T23" i="1"/>
  <c r="S23" i="1"/>
  <c r="R23" i="1"/>
  <c r="Q23" i="1"/>
  <c r="P23" i="1"/>
  <c r="Y22" i="1"/>
  <c r="W22" i="1"/>
  <c r="AR21" i="1"/>
  <c r="AP21" i="1"/>
  <c r="AN21" i="1"/>
  <c r="AL21" i="1"/>
  <c r="AJ21" i="1"/>
  <c r="AH21" i="1"/>
  <c r="AF21" i="1"/>
  <c r="AD21" i="1"/>
  <c r="AB21" i="1"/>
  <c r="Z21" i="1"/>
  <c r="X21" i="1"/>
  <c r="V21" i="1"/>
  <c r="U21" i="1"/>
  <c r="T21" i="1"/>
  <c r="S21" i="1"/>
  <c r="R21" i="1"/>
  <c r="Q21" i="1"/>
  <c r="P21" i="1"/>
  <c r="Y20" i="1"/>
  <c r="W20" i="1"/>
  <c r="AR19" i="1"/>
  <c r="AP19" i="1"/>
  <c r="AN19" i="1"/>
  <c r="AL19" i="1"/>
  <c r="AJ19" i="1"/>
  <c r="AH19" i="1"/>
  <c r="AF19" i="1"/>
  <c r="AD19" i="1"/>
  <c r="AB19" i="1"/>
  <c r="Z19" i="1"/>
  <c r="X19" i="1"/>
  <c r="V19" i="1"/>
  <c r="U19" i="1"/>
  <c r="T19" i="1"/>
  <c r="S19" i="1"/>
  <c r="R19" i="1"/>
  <c r="Q19" i="1"/>
  <c r="P19" i="1"/>
  <c r="Y18" i="1"/>
  <c r="W18" i="1"/>
  <c r="AR17" i="1"/>
  <c r="AP17" i="1"/>
  <c r="AN17" i="1"/>
  <c r="AL17" i="1"/>
  <c r="AJ17" i="1"/>
  <c r="AH17" i="1"/>
  <c r="AF17" i="1"/>
  <c r="AD17" i="1"/>
  <c r="AB17" i="1"/>
  <c r="Z17" i="1"/>
  <c r="V17" i="1"/>
  <c r="U17" i="1"/>
  <c r="T17" i="1"/>
  <c r="S17" i="1"/>
  <c r="R17" i="1"/>
  <c r="Q17" i="1"/>
  <c r="P17" i="1"/>
  <c r="X16" i="1"/>
  <c r="Y16" i="1" s="1"/>
  <c r="W16" i="1"/>
  <c r="AR15" i="1"/>
  <c r="AP15" i="1"/>
  <c r="AN15" i="1"/>
  <c r="AL15" i="1"/>
  <c r="AJ15" i="1"/>
  <c r="AH15" i="1"/>
  <c r="AF15" i="1"/>
  <c r="Z15" i="1"/>
  <c r="X15" i="1"/>
  <c r="V15" i="1"/>
  <c r="T15" i="1"/>
  <c r="S15" i="1"/>
  <c r="R15" i="1"/>
  <c r="AE15" i="1" s="1"/>
  <c r="Q15" i="1"/>
  <c r="P15" i="1"/>
  <c r="Y14" i="1"/>
  <c r="W14" i="1"/>
  <c r="Y13" i="1"/>
  <c r="W13" i="1"/>
  <c r="Y12" i="1"/>
  <c r="W12" i="1"/>
  <c r="W11" i="1"/>
  <c r="AR10" i="1"/>
  <c r="AP10" i="1"/>
  <c r="AN10" i="1"/>
  <c r="AL10" i="1"/>
  <c r="AJ10" i="1"/>
  <c r="AH10" i="1"/>
  <c r="AF10" i="1"/>
  <c r="AD10" i="1"/>
  <c r="AB10" i="1"/>
  <c r="Z10" i="1"/>
  <c r="X10" i="1"/>
  <c r="V10" i="1"/>
  <c r="U10" i="1"/>
  <c r="T10" i="1"/>
  <c r="S10" i="1"/>
  <c r="R10" i="1"/>
  <c r="Q10" i="1"/>
  <c r="P10" i="1"/>
  <c r="Y9" i="1"/>
  <c r="W9" i="1"/>
  <c r="AC68" i="1" l="1"/>
  <c r="Y68" i="1"/>
  <c r="P55" i="1"/>
  <c r="AE77" i="1"/>
  <c r="P31" i="1"/>
  <c r="X17" i="1"/>
  <c r="Y17" i="1" s="1"/>
  <c r="AI52" i="1"/>
  <c r="AK59" i="1"/>
  <c r="Y28" i="1"/>
  <c r="AK55" i="1"/>
  <c r="AO57" i="1"/>
  <c r="AM77" i="1"/>
  <c r="AE45" i="1"/>
  <c r="W59" i="1"/>
  <c r="AA77" i="1"/>
  <c r="AS45" i="1"/>
  <c r="Y55" i="1"/>
  <c r="AA41" i="1"/>
  <c r="Y73" i="1"/>
  <c r="AE39" i="1"/>
  <c r="AK31" i="1"/>
  <c r="AK39" i="1"/>
  <c r="AQ10" i="1"/>
  <c r="AE23" i="1"/>
  <c r="AC28" i="1"/>
  <c r="AS28" i="1"/>
  <c r="AA45" i="1"/>
  <c r="AS37" i="1"/>
  <c r="AI10" i="1"/>
  <c r="AK35" i="1"/>
  <c r="AA63" i="1"/>
  <c r="W55" i="1"/>
  <c r="AK61" i="1"/>
  <c r="AE61" i="1"/>
  <c r="AC23" i="1"/>
  <c r="AG31" i="1"/>
  <c r="AG35" i="1"/>
  <c r="AG39" i="1"/>
  <c r="AS48" i="1"/>
  <c r="AG61" i="1"/>
  <c r="AO26" i="1"/>
  <c r="R81" i="1"/>
  <c r="AM81" i="1" s="1"/>
  <c r="AA39" i="1"/>
  <c r="AK45" i="1"/>
  <c r="AG50" i="1"/>
  <c r="AC45" i="1"/>
  <c r="AG48" i="1"/>
  <c r="AI28" i="1"/>
  <c r="AG45" i="1"/>
  <c r="AE48" i="1"/>
  <c r="AQ39" i="1"/>
  <c r="AE55" i="1"/>
  <c r="AS23" i="1"/>
  <c r="AE35" i="1"/>
  <c r="AS19" i="1"/>
  <c r="AE57" i="1"/>
  <c r="AO55" i="1"/>
  <c r="AI35" i="1"/>
  <c r="AI39" i="1"/>
  <c r="AM35" i="1"/>
  <c r="AE37" i="1"/>
  <c r="AM52" i="1"/>
  <c r="W61" i="1"/>
  <c r="AM55" i="1"/>
  <c r="Y61" i="1"/>
  <c r="AK73" i="1"/>
  <c r="AQ57" i="1"/>
  <c r="AE31" i="1"/>
  <c r="Y41" i="1"/>
  <c r="AC57" i="1"/>
  <c r="AK15" i="1"/>
  <c r="AM19" i="1"/>
  <c r="AS21" i="1"/>
  <c r="AE21" i="1"/>
  <c r="AM23" i="1"/>
  <c r="Y31" i="1"/>
  <c r="AO31" i="1"/>
  <c r="Y35" i="1"/>
  <c r="AO35" i="1"/>
  <c r="Y39" i="1"/>
  <c r="AO39" i="1"/>
  <c r="AA31" i="1"/>
  <c r="AA35" i="1"/>
  <c r="AC19" i="1"/>
  <c r="AG23" i="1"/>
  <c r="AK52" i="1"/>
  <c r="AO48" i="1"/>
  <c r="AA37" i="1"/>
  <c r="AI21" i="1"/>
  <c r="W26" i="1"/>
  <c r="AC31" i="1"/>
  <c r="AS31" i="1"/>
  <c r="AC35" i="1"/>
  <c r="AS35" i="1"/>
  <c r="AC39" i="1"/>
  <c r="AS39" i="1"/>
  <c r="AG43" i="1"/>
  <c r="AE43" i="1"/>
  <c r="AC61" i="1"/>
  <c r="AS61" i="1"/>
  <c r="AI77" i="1"/>
  <c r="AE19" i="1"/>
  <c r="AC21" i="1"/>
  <c r="AI73" i="1"/>
  <c r="AI23" i="1"/>
  <c r="AG19" i="1"/>
  <c r="AO21" i="1"/>
  <c r="AI31" i="1"/>
  <c r="AQ33" i="1"/>
  <c r="AQ41" i="1"/>
  <c r="AG57" i="1"/>
  <c r="Y59" i="1"/>
  <c r="AO59" i="1"/>
  <c r="Y77" i="1"/>
  <c r="AO77" i="1"/>
  <c r="AS73" i="1"/>
  <c r="AI57" i="1"/>
  <c r="AC73" i="1"/>
  <c r="AQ21" i="1"/>
  <c r="AE10" i="1"/>
  <c r="AA21" i="1"/>
  <c r="AG28" i="1"/>
  <c r="AC41" i="1"/>
  <c r="AO45" i="1"/>
  <c r="AQ77" i="1"/>
  <c r="W21" i="1"/>
  <c r="AK19" i="1"/>
  <c r="AK23" i="1"/>
  <c r="W31" i="1"/>
  <c r="AM31" i="1"/>
  <c r="W33" i="1"/>
  <c r="AE33" i="1"/>
  <c r="W35" i="1"/>
  <c r="W39" i="1"/>
  <c r="AM39" i="1"/>
  <c r="Y43" i="1"/>
  <c r="AO43" i="1"/>
  <c r="AS50" i="1"/>
  <c r="AA55" i="1"/>
  <c r="AQ55" i="1"/>
  <c r="AK57" i="1"/>
  <c r="AS59" i="1"/>
  <c r="AM61" i="1"/>
  <c r="AC77" i="1"/>
  <c r="AG21" i="1"/>
  <c r="AC26" i="1"/>
  <c r="AS26" i="1"/>
  <c r="AQ31" i="1"/>
  <c r="AQ35" i="1"/>
  <c r="AG77" i="1"/>
  <c r="AI48" i="1"/>
  <c r="AS57" i="1"/>
  <c r="Y45" i="1"/>
  <c r="AK68" i="1"/>
  <c r="Y57" i="1"/>
  <c r="AM15" i="1"/>
  <c r="W19" i="1"/>
  <c r="AM21" i="1"/>
  <c r="W23" i="1"/>
  <c r="AK28" i="1"/>
  <c r="AG33" i="1"/>
  <c r="AG37" i="1"/>
  <c r="AG41" i="1"/>
  <c r="AI45" i="1"/>
  <c r="W48" i="1"/>
  <c r="AM48" i="1"/>
  <c r="Y50" i="1"/>
  <c r="W52" i="1"/>
  <c r="AO52" i="1"/>
  <c r="AC55" i="1"/>
  <c r="AS55" i="1"/>
  <c r="W57" i="1"/>
  <c r="AM57" i="1"/>
  <c r="AM59" i="1"/>
  <c r="AO61" i="1"/>
  <c r="AM73" i="1"/>
  <c r="W68" i="1"/>
  <c r="AK10" i="1"/>
  <c r="AO15" i="1"/>
  <c r="AO19" i="1"/>
  <c r="AO23" i="1"/>
  <c r="AM28" i="1"/>
  <c r="Y52" i="1"/>
  <c r="AQ52" i="1"/>
  <c r="AS17" i="1"/>
  <c r="Y23" i="1"/>
  <c r="Y48" i="1"/>
  <c r="Y63" i="1"/>
  <c r="W10" i="1"/>
  <c r="AM10" i="1"/>
  <c r="W15" i="1"/>
  <c r="AQ15" i="1"/>
  <c r="AA19" i="1"/>
  <c r="AQ19" i="1"/>
  <c r="AA23" i="1"/>
  <c r="AQ23" i="1"/>
  <c r="AI26" i="1"/>
  <c r="W28" i="1"/>
  <c r="AO28" i="1"/>
  <c r="AK33" i="1"/>
  <c r="AK37" i="1"/>
  <c r="AK41" i="1"/>
  <c r="W43" i="1"/>
  <c r="W45" i="1"/>
  <c r="AM45" i="1"/>
  <c r="AA48" i="1"/>
  <c r="AC52" i="1"/>
  <c r="AG55" i="1"/>
  <c r="AA57" i="1"/>
  <c r="AE41" i="1"/>
  <c r="Y19" i="1"/>
  <c r="AS15" i="1"/>
  <c r="W37" i="1"/>
  <c r="AO10" i="1"/>
  <c r="AK21" i="1"/>
  <c r="AQ28" i="1"/>
  <c r="Y33" i="1"/>
  <c r="AG15" i="1"/>
  <c r="AQ37" i="1"/>
  <c r="W41" i="1"/>
  <c r="AS41" i="1"/>
  <c r="AA33" i="1"/>
  <c r="AG10" i="1"/>
  <c r="AI15" i="1"/>
  <c r="AI19" i="1"/>
  <c r="AM41" i="1"/>
  <c r="AM43" i="1"/>
  <c r="AK50" i="1"/>
  <c r="AM33" i="1"/>
  <c r="AA10" i="1"/>
  <c r="AA15" i="1"/>
  <c r="AI55" i="1"/>
  <c r="AA61" i="1"/>
  <c r="W63" i="1"/>
  <c r="AQ73" i="1"/>
  <c r="AO50" i="1"/>
  <c r="AC10" i="1"/>
  <c r="AS10" i="1"/>
  <c r="AO17" i="1"/>
  <c r="Y21" i="1"/>
  <c r="AK26" i="1"/>
  <c r="AE28" i="1"/>
  <c r="AO33" i="1"/>
  <c r="Y37" i="1"/>
  <c r="AO37" i="1"/>
  <c r="AO41" i="1"/>
  <c r="AI43" i="1"/>
  <c r="AQ45" i="1"/>
  <c r="AQ48" i="1"/>
  <c r="W50" i="1"/>
  <c r="AS52" i="1"/>
  <c r="AG52" i="1"/>
  <c r="W77" i="1"/>
  <c r="AS77" i="1"/>
  <c r="AS33" i="1"/>
  <c r="AM37" i="1"/>
  <c r="Y10" i="1"/>
  <c r="AK77" i="1"/>
  <c r="AK43" i="1"/>
  <c r="AS63" i="1"/>
  <c r="Y15" i="1"/>
  <c r="AC33" i="1"/>
  <c r="AC37" i="1"/>
  <c r="AA73" i="1"/>
  <c r="AC59" i="1"/>
  <c r="AE63" i="1"/>
  <c r="AG68" i="1"/>
  <c r="AG17" i="1"/>
  <c r="AA43" i="1"/>
  <c r="AQ43" i="1"/>
  <c r="AE50" i="1"/>
  <c r="AE59" i="1"/>
  <c r="AG63" i="1"/>
  <c r="AI68" i="1"/>
  <c r="AE26" i="1"/>
  <c r="AI33" i="1"/>
  <c r="AI37" i="1"/>
  <c r="AI41" i="1"/>
  <c r="AC43" i="1"/>
  <c r="AS43" i="1"/>
  <c r="AC15" i="1"/>
  <c r="AI17" i="1"/>
  <c r="AO73" i="1"/>
  <c r="AC48" i="1"/>
  <c r="AK48" i="1"/>
  <c r="AQ26" i="1"/>
  <c r="AA26" i="1"/>
  <c r="AI50" i="1"/>
  <c r="AG73" i="1"/>
  <c r="AE17" i="1"/>
  <c r="AK63" i="1"/>
  <c r="AG26" i="1"/>
  <c r="AA52" i="1"/>
  <c r="AI59" i="1"/>
  <c r="AC63" i="1"/>
  <c r="AQ17" i="1"/>
  <c r="AM50" i="1"/>
  <c r="AK17" i="1"/>
  <c r="AQ50" i="1"/>
  <c r="AE52" i="1"/>
  <c r="AO68" i="1"/>
  <c r="AG59" i="1"/>
  <c r="AQ59" i="1"/>
  <c r="AI61" i="1"/>
  <c r="AO63" i="1"/>
  <c r="AQ63" i="1"/>
  <c r="AA17" i="1"/>
  <c r="AC17" i="1"/>
  <c r="W17" i="1"/>
  <c r="AS68" i="1"/>
  <c r="W73" i="1"/>
  <c r="AM26" i="1"/>
  <c r="AE73" i="1"/>
  <c r="AM68" i="1"/>
  <c r="AQ68" i="1"/>
  <c r="AQ61" i="1"/>
  <c r="AA59" i="1"/>
  <c r="AC50" i="1"/>
  <c r="AI63" i="1"/>
  <c r="AA68" i="1"/>
  <c r="AM17" i="1"/>
  <c r="AA50" i="1"/>
  <c r="AM63" i="1"/>
  <c r="AE68" i="1"/>
  <c r="Y26" i="1"/>
  <c r="AI81" i="1" l="1"/>
  <c r="AC81" i="1"/>
  <c r="Y81" i="1"/>
  <c r="W81" i="1"/>
  <c r="S81" i="1"/>
  <c r="T81" i="1" s="1"/>
  <c r="U81" i="1" s="1"/>
  <c r="AS81" i="1"/>
  <c r="AE81" i="1"/>
  <c r="AG81" i="1"/>
  <c r="AK81" i="1"/>
  <c r="AO81" i="1"/>
  <c r="AA81" i="1"/>
  <c r="AQ81" i="1"/>
</calcChain>
</file>

<file path=xl/sharedStrings.xml><?xml version="1.0" encoding="utf-8"?>
<sst xmlns="http://schemas.openxmlformats.org/spreadsheetml/2006/main" count="823" uniqueCount="240">
  <si>
    <t>MATRIZ DE PROGRAMACIÓN Y SEGUIMIENTO DE LOS PROYECTOS DE INVERSIÓN</t>
  </si>
  <si>
    <t>CÓDIGO</t>
  </si>
  <si>
    <t>VERSIÓN</t>
  </si>
  <si>
    <t>FECHA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</si>
  <si>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</si>
  <si>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</si>
  <si>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</si>
  <si>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</si>
  <si>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</si>
  <si>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</si>
  <si>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</si>
  <si>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</si>
  <si>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</si>
  <si>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</si>
  <si>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</si>
  <si>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</si>
  <si>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</si>
  <si>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</si>
  <si>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</si>
  <si>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</si>
  <si>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SEGUIMIENTO MAGNITUDES PROYECTO</t>
  </si>
  <si>
    <t>Ejecución
 Enero Vigencia</t>
  </si>
  <si>
    <t>% Avance</t>
  </si>
  <si>
    <t>Ejecución
 Febrero Vigencia</t>
  </si>
  <si>
    <t>Ejecución
 Marzo Vigencia</t>
  </si>
  <si>
    <t>Ejecución 
Abril Vigencia</t>
  </si>
  <si>
    <t>Ejecución 
Mayo Vigencia</t>
  </si>
  <si>
    <t>Ejecución 
Junio Vigencia</t>
  </si>
  <si>
    <t>Ejecución 
Julio Vigencia</t>
  </si>
  <si>
    <t>Ejecución
Agosto Vigencia</t>
  </si>
  <si>
    <t>Ejecución
Septiembre Vigencia</t>
  </si>
  <si>
    <t>Ejecución
Octubre Vigencia</t>
  </si>
  <si>
    <t>Ejecución
 Noviembre Vigencia</t>
  </si>
  <si>
    <t>Ejecución Diciembre Vigencia</t>
  </si>
  <si>
    <t>01</t>
  </si>
  <si>
    <t>Pilar Igualdad de Calidad de Vida</t>
  </si>
  <si>
    <t>11</t>
  </si>
  <si>
    <t>Mejores oportunidades para el desarrollo a través de la cultura, la recreación y el deporte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</si>
  <si>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</si>
  <si>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</si>
  <si>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</si>
  <si>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</si>
  <si>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</si>
  <si>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</si>
  <si>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Suma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</si>
  <si>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</si>
  <si>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</si>
  <si>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</si>
  <si>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172.500 personas formadas en programas de lectura, escritura y uso de las bibliotecas públicas</t>
  </si>
  <si>
    <t>Creciente</t>
  </si>
  <si>
    <t>Promover 6 espacios de valoración social del libro, la lectura y la escritura.</t>
  </si>
  <si>
    <t>Realizar 1 investigación sobre la lectura y la escritura en Bogotá para generar conocimiento</t>
  </si>
  <si>
    <t>Fortalecer y sostener la red de 19 bibliotecas públicas de Biblored</t>
  </si>
  <si>
    <t>Constante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</si>
  <si>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</si>
  <si>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</si>
  <si>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</si>
  <si>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</si>
  <si>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</si>
  <si>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</si>
  <si>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</si>
  <si>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</si>
  <si>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0
2015
Fuente: Secretaría de Cultura, Recreación y Deporte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</si>
  <si>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</si>
  <si>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</si>
  <si>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</si>
  <si>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</si>
  <si>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</si>
  <si>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</si>
  <si>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</si>
  <si>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</si>
  <si>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</si>
  <si>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</si>
  <si>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</si>
  <si>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</si>
  <si>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</si>
  <si>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</si>
  <si>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Otorgar 210 estímulos a agentes del sector cultura, recreación y deporte</t>
  </si>
  <si>
    <r>
      <t>Implementar el 100% de las acciones de formulación, seguimiento y evaluación de las políticas públicas de los subcampos del arte, la cultura y el patrimonio priorizados</t>
    </r>
    <r>
      <rPr>
        <sz val="10"/>
        <color rgb="FF00000A"/>
        <rFont val="Arial"/>
        <family val="2"/>
        <charset val="1"/>
      </rPr>
      <t>.</t>
    </r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</si>
  <si>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</si>
  <si>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</si>
  <si>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</si>
  <si>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Apoyar 100 proyectos de organizaciones culturales, recreativas y deportivas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</si>
  <si>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</si>
  <si>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</si>
  <si>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</si>
  <si>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</si>
  <si>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</si>
  <si>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</si>
  <si>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</si>
  <si>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</si>
  <si>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</si>
  <si>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</si>
  <si>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Número de capítulos Bogotá en la cuenta satélite de cultura.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</si>
  <si>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</si>
  <si>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</si>
  <si>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</si>
  <si>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</si>
  <si>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Implementar 1 Sistema Distrital de Formación Artística y Cultural – SIDFAC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</si>
  <si>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</si>
  <si>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</si>
  <si>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</si>
  <si>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2.800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</si>
  <si>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</si>
  <si>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</si>
  <si>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</si>
  <si>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</si>
  <si>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</si>
  <si>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</si>
  <si>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</si>
  <si>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</si>
  <si>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</si>
  <si>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</si>
  <si>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</si>
  <si>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</si>
  <si>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</si>
  <si>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</si>
  <si>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</si>
  <si>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03</t>
  </si>
  <si>
    <t>Pilar Construcción de Comunidad y Cultura Ciudadana</t>
  </si>
  <si>
    <t>25</t>
  </si>
  <si>
    <t>Cambio cultural y construcción del tejido social para la vida</t>
  </si>
  <si>
    <t>157</t>
  </si>
  <si>
    <t>Intervención integral en territorios y poblaciones priorizadas a través de cultura, recreación y deporte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</si>
  <si>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</si>
  <si>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</si>
  <si>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</si>
  <si>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</si>
  <si>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</si>
  <si>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</si>
  <si>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</si>
  <si>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</si>
  <si>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</si>
  <si>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</si>
  <si>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</si>
  <si>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156</t>
  </si>
  <si>
    <t>Cultura ciudadana para la convivencia</t>
  </si>
  <si>
    <t>Formular e implementar una Política Pública de Cultura Ciudadana</t>
  </si>
  <si>
    <t>Número de políticas públicas de cultura ciudadana formuladas e implementadas</t>
  </si>
  <si>
    <t>Implementar la Red de Cultura Ciudadana y Democrática</t>
  </si>
  <si>
    <t>Número de redes de cultura ciudadana y democrática,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</si>
  <si>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</si>
  <si>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</si>
  <si>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</si>
  <si>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</si>
  <si>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</si>
  <si>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</si>
  <si>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</si>
  <si>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</si>
  <si>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</si>
  <si>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</si>
  <si>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</si>
  <si>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</si>
  <si>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</si>
  <si>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</si>
  <si>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</si>
  <si>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</si>
  <si>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</si>
  <si>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</si>
  <si>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</si>
  <si>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</si>
  <si>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</si>
  <si>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</si>
  <si>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</si>
  <si>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</si>
  <si>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</si>
  <si>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</si>
  <si>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</si>
  <si>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</si>
  <si>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</si>
  <si>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</si>
  <si>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</si>
  <si>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</si>
  <si>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</si>
  <si>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</si>
  <si>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</si>
  <si>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</si>
  <si>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</si>
  <si>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</si>
  <si>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</si>
  <si>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</si>
  <si>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</si>
  <si>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</si>
  <si>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</si>
  <si>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</si>
  <si>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</si>
  <si>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</si>
  <si>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Programación  
2016 – 2020</t>
  </si>
  <si>
    <t>Ejecución
Diciembre 2016</t>
  </si>
  <si>
    <t>Área responsable</t>
  </si>
  <si>
    <t>Áreas involucradas</t>
  </si>
  <si>
    <t>Nombre del Proyecto</t>
  </si>
  <si>
    <t>Dirección de Fomento</t>
  </si>
  <si>
    <t>Despacho y Dirección de Fomento</t>
  </si>
  <si>
    <t>Saberes sociales para la cultura ciudadana y la transformación cultural</t>
  </si>
  <si>
    <t>Dirección de Gestión Corporativa</t>
  </si>
  <si>
    <t>Despacho, Oficina de Control Interno, Oficina de Control Interno Disciplinario y Dirección de Gestión Corporativa</t>
  </si>
  <si>
    <t>Subdirección de Infraestructura Cultural</t>
  </si>
  <si>
    <t>Dirección de Arte, Cultura y Patrimonio</t>
  </si>
  <si>
    <t>Subdirección de Arte, Cultura y Patrimonio</t>
  </si>
  <si>
    <t>Patrimonio e Infraestructura cultural fortalecida</t>
  </si>
  <si>
    <t>Fortalecimiento de los procesos y agentes de formación del sector</t>
  </si>
  <si>
    <t>Dirección de Cultura Ciudadana</t>
  </si>
  <si>
    <t>Información y ciudadanía digital pública para todos</t>
  </si>
  <si>
    <t>Fomento y gestión para el desarrollo cultural</t>
  </si>
  <si>
    <t>Dirección de Lectura y bibliotecas</t>
  </si>
  <si>
    <t>Promover 5 espacios de valoración social del libro, la lectura y la escritura.</t>
  </si>
  <si>
    <t>Transparencia y gestión pública para todos</t>
  </si>
  <si>
    <t>Lectura, escritura y redes de conocimiento</t>
  </si>
  <si>
    <t>Dirección de Personas Jurídicas</t>
  </si>
  <si>
    <t>Dirección de Planeación</t>
  </si>
  <si>
    <t>Oficina Asesora de Comunicaciones</t>
  </si>
  <si>
    <t>Oficina Asesora Jurídica</t>
  </si>
  <si>
    <t>Implementar el 100% de las acciones de formulación, seguimiento y evaluación de las políticas públicas de los subcampos del arte, la cultura y el patrimonio priorizados.</t>
  </si>
  <si>
    <t>Subsecretaría de Gobernanza y Dirección de Asuntos locales y participación</t>
  </si>
  <si>
    <t>Fortalecimiento a la gestión</t>
  </si>
  <si>
    <t>Dirección de Asuntos locales y participación</t>
  </si>
  <si>
    <t>Poblaciones diversas e interculturales</t>
  </si>
  <si>
    <t>Participación para la democracia cultural, recreativa y deportiva</t>
  </si>
  <si>
    <t>Comunidades culturales para la paz</t>
  </si>
  <si>
    <t>Subsecretaría de Gobernanza y Dirección de Fomento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</si>
  <si>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</si>
  <si>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</si>
  <si>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</si>
  <si>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</si>
  <si>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</si>
  <si>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</si>
  <si>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</si>
  <si>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</si>
  <si>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</si>
  <si>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</si>
  <si>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</si>
  <si>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dato del corte</t>
  </si>
  <si>
    <t>CONVERSIONES</t>
  </si>
  <si>
    <t>conversión meta 3 proyecto 1018</t>
  </si>
  <si>
    <t>conversión meta 1 proyecto 1009</t>
  </si>
  <si>
    <t xml:space="preserve">dato a reportar </t>
  </si>
  <si>
    <t>% Avance Transcurrido PDD -2017</t>
  </si>
  <si>
    <t xml:space="preserve">% Avance al PDD </t>
  </si>
  <si>
    <t xml:space="preserve">se le suma al resultado de la suma de las tres metas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</si>
</sst>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dd/mm/yy"/>
    <numFmt numFmtId="165" formatCode="[$$-240A]#,##0.00;[Red]\([$$-240A]#,##0.00\)"/>
    <numFmt numFmtId="166" formatCode="#,##0.0"/>
    <numFmt numFmtId="167" formatCode="_-* #,##0.00_-;\-* #,##0.00_-;_-* &quot;-&quot;_-;_-@_-"/>
    <numFmt numFmtId="168" formatCode="0.0%"/>
  </numFmts>
  <fonts count="23">
    <font>
      <sz val="11"/>
      <color rgb="FF000000"/>
      <name val="Arial"/>
      <family val="2"/>
      <charset val="1"/>
    </font>
    <font>
      <sz val="10"/>
      <name val="Arial"/>
      <family val="2"/>
    </font>
    <font>
      <b/>
      <sz val="13"/>
      <color rgb="FF333333"/>
      <name val="Arial"/>
      <family val="2"/>
      <charset val="1"/>
    </font>
    <font>
      <sz val="10"/>
      <color rgb="FF333333"/>
      <name val="Arial1"/>
      <charset val="1"/>
    </font>
    <font>
      <b/>
      <sz val="11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sz val="11"/>
      <name val="Cambria"/>
      <family val="1"/>
      <charset val="1"/>
    </font>
    <font>
      <sz val="10"/>
      <color rgb="FF00000A"/>
      <name val="Arial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1"/>
    </font>
    <font>
      <sz val="11"/>
      <color rgb="FF000000"/>
      <name val="Calibri1"/>
      <family val="2"/>
    </font>
  </fonts>
  <fills count="24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9CCFF"/>
        <bgColor rgb="FFBDD7EE"/>
      </patternFill>
    </fill>
    <fill>
      <patternFill patternType="solid">
        <fgColor rgb="FF0099FF"/>
        <bgColor rgb="FF0084D1"/>
      </patternFill>
    </fill>
    <fill>
      <patternFill patternType="solid">
        <fgColor rgb="FFCFE7F5"/>
        <bgColor rgb="FFDEEBF7"/>
      </patternFill>
    </fill>
    <fill>
      <patternFill patternType="solid">
        <fgColor rgb="FFA6A6A6"/>
        <bgColor rgb="FFB3B3B3"/>
      </patternFill>
    </fill>
    <fill>
      <patternFill patternType="solid">
        <fgColor rgb="FFD9D9D9"/>
        <bgColor rgb="FFE6E6E6"/>
      </patternFill>
    </fill>
    <fill>
      <patternFill patternType="solid">
        <fgColor rgb="FF0070C0"/>
        <bgColor rgb="FF0084D1"/>
      </patternFill>
    </fill>
    <fill>
      <patternFill patternType="solid">
        <fgColor rgb="FFE6E6E6"/>
        <bgColor rgb="FFDEEBF7"/>
      </patternFill>
    </fill>
    <fill>
      <patternFill patternType="solid">
        <fgColor rgb="FFFF3333"/>
        <bgColor rgb="FFFF6600"/>
      </patternFill>
    </fill>
    <fill>
      <patternFill patternType="solid">
        <fgColor theme="0" tint="-0.34998626667073579"/>
        <bgColor rgb="FFB3B3B3"/>
      </patternFill>
    </fill>
    <fill>
      <patternFill patternType="solid">
        <fgColor theme="0" tint="-0.34998626667073579"/>
        <bgColor rgb="FFDEEBF7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7F5"/>
      </patternFill>
    </fill>
    <fill>
      <patternFill patternType="solid">
        <fgColor theme="0"/>
        <bgColor rgb="FFDEEBF7"/>
      </patternFill>
    </fill>
    <fill>
      <patternFill patternType="solid">
        <fgColor rgb="FFCCECFF"/>
        <bgColor rgb="FFDEEBF7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E6E6E6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9" fontId="1" fillId="0" borderId="0" applyBorder="0" applyAlignment="0" applyProtection="0"/>
    <xf numFmtId="41" fontId="17" fillId="0" borderId="0" applyFont="0" applyFill="0" applyBorder="0" applyAlignment="0" applyProtection="0"/>
    <xf numFmtId="9" fontId="20" fillId="0" borderId="0" applyFont="0" applyBorder="0" applyProtection="0"/>
    <xf numFmtId="0" fontId="21" fillId="0" borderId="0" applyNumberFormat="0" applyBorder="0" applyProtection="0"/>
    <xf numFmtId="9" fontId="20" fillId="0" borderId="0" applyFont="0" applyBorder="0" applyProtection="0"/>
    <xf numFmtId="9" fontId="22" fillId="0" borderId="0"/>
  </cellStyleXfs>
  <cellXfs count="122">
    <xf numFmtId="0" fontId="0" fillId="0" borderId="0" xfId="0"/>
    <xf numFmtId="0" fontId="0" fillId="0" borderId="0" xfId="0" applyFont="1"/>
    <xf numFmtId="0" fontId="6" fillId="5" borderId="2" xfId="0" applyFont="1" applyFill="1" applyBorder="1" applyAlignment="1">
      <alignment horizontal="center" vertical="center" wrapText="1"/>
    </xf>
    <xf numFmtId="10" fontId="6" fillId="5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3" fontId="10" fillId="7" borderId="2" xfId="0" applyNumberFormat="1" applyFont="1" applyFill="1" applyBorder="1" applyAlignment="1">
      <alignment horizontal="center" vertical="center" wrapText="1"/>
    </xf>
    <xf numFmtId="2" fontId="10" fillId="7" borderId="2" xfId="0" applyNumberFormat="1" applyFont="1" applyFill="1" applyBorder="1" applyAlignment="1">
      <alignment horizontal="center" vertical="center" wrapText="1"/>
    </xf>
    <xf numFmtId="10" fontId="10" fillId="7" borderId="2" xfId="0" applyNumberFormat="1" applyFont="1" applyFill="1" applyBorder="1" applyAlignment="1">
      <alignment horizontal="center" vertical="center" wrapText="1"/>
    </xf>
    <xf numFmtId="10" fontId="10" fillId="7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6" fontId="10" fillId="7" borderId="2" xfId="0" applyNumberFormat="1" applyFont="1" applyFill="1" applyBorder="1" applyAlignment="1">
      <alignment horizontal="center" vertical="center" wrapText="1"/>
    </xf>
    <xf numFmtId="4" fontId="10" fillId="7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/>
    </xf>
    <xf numFmtId="9" fontId="10" fillId="7" borderId="2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top" wrapText="1"/>
    </xf>
    <xf numFmtId="0" fontId="0" fillId="10" borderId="2" xfId="0" applyFont="1" applyFill="1" applyBorder="1" applyAlignment="1">
      <alignment horizontal="center" wrapText="1"/>
    </xf>
    <xf numFmtId="0" fontId="16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6" fillId="10" borderId="2" xfId="0" applyFont="1" applyFill="1" applyBorder="1" applyAlignment="1">
      <alignment horizontal="center" wrapText="1"/>
    </xf>
    <xf numFmtId="9" fontId="1" fillId="0" borderId="2" xfId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10" fontId="8" fillId="13" borderId="2" xfId="0" applyNumberFormat="1" applyFont="1" applyFill="1" applyBorder="1" applyAlignment="1">
      <alignment horizontal="center" vertical="center" wrapText="1"/>
    </xf>
    <xf numFmtId="10" fontId="1" fillId="0" borderId="2" xfId="1" applyNumberFormat="1" applyBorder="1" applyAlignment="1">
      <alignment horizontal="center" vertical="center" wrapText="1"/>
    </xf>
    <xf numFmtId="10" fontId="0" fillId="0" borderId="0" xfId="0" applyNumberFormat="1"/>
    <xf numFmtId="41" fontId="14" fillId="0" borderId="0" xfId="2" applyFont="1" applyAlignment="1">
      <alignment horizontal="center" vertical="center" wrapText="1"/>
    </xf>
    <xf numFmtId="41" fontId="15" fillId="0" borderId="0" xfId="2" applyFont="1" applyAlignment="1">
      <alignment horizontal="center" vertical="center" wrapText="1"/>
    </xf>
    <xf numFmtId="41" fontId="0" fillId="0" borderId="0" xfId="2" applyFont="1"/>
    <xf numFmtId="41" fontId="14" fillId="8" borderId="2" xfId="2" applyFont="1" applyFill="1" applyBorder="1" applyAlignment="1">
      <alignment horizontal="center" vertical="center" wrapText="1"/>
    </xf>
    <xf numFmtId="41" fontId="0" fillId="0" borderId="0" xfId="2" applyFont="1" applyAlignment="1">
      <alignment wrapText="1"/>
    </xf>
    <xf numFmtId="41" fontId="15" fillId="0" borderId="2" xfId="2" applyFont="1" applyBorder="1" applyAlignment="1">
      <alignment horizontal="center" vertical="center" wrapText="1"/>
    </xf>
    <xf numFmtId="41" fontId="15" fillId="0" borderId="2" xfId="2" applyFont="1" applyBorder="1" applyAlignment="1">
      <alignment horizontal="left" vertical="center" wrapText="1"/>
    </xf>
    <xf numFmtId="41" fontId="15" fillId="0" borderId="2" xfId="2" applyFont="1" applyBorder="1" applyAlignment="1">
      <alignment vertical="center" wrapText="1"/>
    </xf>
    <xf numFmtId="41" fontId="15" fillId="0" borderId="0" xfId="2" applyFont="1" applyAlignment="1">
      <alignment vertical="center" wrapText="1"/>
    </xf>
    <xf numFmtId="20" fontId="0" fillId="0" borderId="0" xfId="2" applyNumberFormat="1" applyFont="1"/>
    <xf numFmtId="0" fontId="0" fillId="15" borderId="0" xfId="0" applyFill="1"/>
    <xf numFmtId="0" fontId="4" fillId="15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 horizontal="left" vertical="center" wrapText="1"/>
    </xf>
    <xf numFmtId="0" fontId="5" fillId="15" borderId="0" xfId="0" applyFont="1" applyFill="1" applyAlignment="1">
      <alignment horizontal="center" vertical="center" wrapText="1"/>
    </xf>
    <xf numFmtId="0" fontId="6" fillId="15" borderId="0" xfId="0" applyFont="1" applyFill="1" applyAlignment="1">
      <alignment horizontal="center" vertical="center" wrapText="1"/>
    </xf>
    <xf numFmtId="10" fontId="6" fillId="15" borderId="0" xfId="0" applyNumberFormat="1" applyFont="1" applyFill="1" applyAlignment="1">
      <alignment horizontal="center" vertical="center" wrapText="1"/>
    </xf>
    <xf numFmtId="165" fontId="7" fillId="15" borderId="0" xfId="0" applyNumberFormat="1" applyFont="1" applyFill="1" applyAlignment="1">
      <alignment horizontal="center" vertical="center" wrapText="1"/>
    </xf>
    <xf numFmtId="10" fontId="0" fillId="15" borderId="0" xfId="0" applyNumberFormat="1" applyFill="1"/>
    <xf numFmtId="167" fontId="1" fillId="15" borderId="0" xfId="2" applyNumberFormat="1" applyFont="1" applyFill="1"/>
    <xf numFmtId="10" fontId="8" fillId="15" borderId="2" xfId="0" applyNumberFormat="1" applyFont="1" applyFill="1" applyBorder="1" applyAlignment="1">
      <alignment horizontal="center" vertical="center" wrapText="1"/>
    </xf>
    <xf numFmtId="10" fontId="8" fillId="16" borderId="2" xfId="0" applyNumberFormat="1" applyFont="1" applyFill="1" applyBorder="1" applyAlignment="1">
      <alignment horizontal="center" vertical="center" wrapText="1"/>
    </xf>
    <xf numFmtId="10" fontId="8" fillId="15" borderId="3" xfId="0" applyNumberFormat="1" applyFont="1" applyFill="1" applyBorder="1" applyAlignment="1">
      <alignment horizontal="center" vertical="center" wrapText="1"/>
    </xf>
    <xf numFmtId="0" fontId="0" fillId="15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3" fillId="15" borderId="1" xfId="0" applyFont="1" applyFill="1" applyBorder="1" applyAlignment="1">
      <alignment horizontal="center" vertical="center" wrapText="1"/>
    </xf>
    <xf numFmtId="10" fontId="8" fillId="17" borderId="2" xfId="0" applyNumberFormat="1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vertical="center" wrapText="1"/>
    </xf>
    <xf numFmtId="0" fontId="8" fillId="18" borderId="2" xfId="0" applyFont="1" applyFill="1" applyBorder="1" applyAlignment="1">
      <alignment horizontal="center" vertical="center" wrapText="1"/>
    </xf>
    <xf numFmtId="3" fontId="8" fillId="19" borderId="2" xfId="0" applyNumberFormat="1" applyFont="1" applyFill="1" applyBorder="1" applyAlignment="1">
      <alignment horizontal="center" vertical="center" wrapText="1"/>
    </xf>
    <xf numFmtId="10" fontId="8" fillId="19" borderId="2" xfId="0" applyNumberFormat="1" applyFont="1" applyFill="1" applyBorder="1" applyAlignment="1">
      <alignment horizontal="center" vertical="center" wrapText="1"/>
    </xf>
    <xf numFmtId="10" fontId="8" fillId="19" borderId="3" xfId="0" applyNumberFormat="1" applyFont="1" applyFill="1" applyBorder="1" applyAlignment="1">
      <alignment horizontal="center" vertical="center" wrapText="1"/>
    </xf>
    <xf numFmtId="3" fontId="8" fillId="18" borderId="2" xfId="0" applyNumberFormat="1" applyFont="1" applyFill="1" applyBorder="1" applyAlignment="1">
      <alignment horizontal="center" vertical="center" wrapText="1"/>
    </xf>
    <xf numFmtId="10" fontId="8" fillId="18" borderId="2" xfId="0" applyNumberFormat="1" applyFont="1" applyFill="1" applyBorder="1" applyAlignment="1">
      <alignment horizontal="center" vertical="center" wrapText="1"/>
    </xf>
    <xf numFmtId="10" fontId="8" fillId="18" borderId="3" xfId="0" applyNumberFormat="1" applyFont="1" applyFill="1" applyBorder="1" applyAlignment="1">
      <alignment horizontal="center" vertical="center" wrapText="1"/>
    </xf>
    <xf numFmtId="166" fontId="8" fillId="18" borderId="2" xfId="0" applyNumberFormat="1" applyFont="1" applyFill="1" applyBorder="1" applyAlignment="1">
      <alignment horizontal="center" vertical="center" wrapText="1"/>
    </xf>
    <xf numFmtId="3" fontId="8" fillId="20" borderId="2" xfId="0" applyNumberFormat="1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10" fontId="8" fillId="20" borderId="2" xfId="0" applyNumberFormat="1" applyFont="1" applyFill="1" applyBorder="1" applyAlignment="1">
      <alignment horizontal="center" vertical="center" wrapText="1"/>
    </xf>
    <xf numFmtId="4" fontId="8" fillId="18" borderId="2" xfId="0" applyNumberFormat="1" applyFont="1" applyFill="1" applyBorder="1" applyAlignment="1">
      <alignment horizontal="center" vertical="center" wrapText="1"/>
    </xf>
    <xf numFmtId="10" fontId="8" fillId="20" borderId="3" xfId="0" applyNumberFormat="1" applyFont="1" applyFill="1" applyBorder="1" applyAlignment="1">
      <alignment horizontal="center" vertical="center" wrapText="1"/>
    </xf>
    <xf numFmtId="4" fontId="8" fillId="20" borderId="2" xfId="0" applyNumberFormat="1" applyFont="1" applyFill="1" applyBorder="1" applyAlignment="1">
      <alignment horizontal="center" vertical="center" wrapText="1"/>
    </xf>
    <xf numFmtId="10" fontId="1" fillId="21" borderId="2" xfId="1" applyNumberForma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left" vertical="center" wrapText="1"/>
    </xf>
    <xf numFmtId="0" fontId="9" fillId="18" borderId="2" xfId="0" applyFont="1" applyFill="1" applyBorder="1" applyAlignment="1">
      <alignment horizontal="center" vertical="center" wrapText="1"/>
    </xf>
    <xf numFmtId="10" fontId="9" fillId="18" borderId="2" xfId="0" applyNumberFormat="1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left" vertical="center" wrapText="1"/>
    </xf>
    <xf numFmtId="3" fontId="8" fillId="15" borderId="2" xfId="0" applyNumberFormat="1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3" fontId="9" fillId="15" borderId="2" xfId="0" applyNumberFormat="1" applyFont="1" applyFill="1" applyBorder="1" applyAlignment="1">
      <alignment horizontal="center" vertical="center" wrapText="1"/>
    </xf>
    <xf numFmtId="10" fontId="1" fillId="15" borderId="2" xfId="1" applyNumberForma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vertical="center" wrapText="1"/>
    </xf>
    <xf numFmtId="0" fontId="13" fillId="15" borderId="2" xfId="0" applyFont="1" applyFill="1" applyBorder="1" applyAlignment="1">
      <alignment horizontal="center" vertical="center" wrapText="1"/>
    </xf>
    <xf numFmtId="10" fontId="8" fillId="22" borderId="2" xfId="0" applyNumberFormat="1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vertical="center" wrapText="1"/>
    </xf>
    <xf numFmtId="168" fontId="1" fillId="15" borderId="2" xfId="1" applyNumberFormat="1" applyFill="1" applyBorder="1" applyAlignment="1">
      <alignment horizontal="center" vertical="center" wrapText="1"/>
    </xf>
    <xf numFmtId="9" fontId="8" fillId="15" borderId="2" xfId="0" applyNumberFormat="1" applyFont="1" applyFill="1" applyBorder="1" applyAlignment="1">
      <alignment horizontal="center" vertical="center" wrapText="1"/>
    </xf>
    <xf numFmtId="10" fontId="8" fillId="15" borderId="3" xfId="0" applyNumberFormat="1" applyFont="1" applyFill="1" applyBorder="1" applyAlignment="1">
      <alignment horizontal="center" vertical="center"/>
    </xf>
    <xf numFmtId="9" fontId="1" fillId="15" borderId="2" xfId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9" fontId="1" fillId="21" borderId="2" xfId="1" applyFill="1" applyBorder="1" applyAlignment="1">
      <alignment horizontal="center" vertical="center" wrapText="1"/>
    </xf>
    <xf numFmtId="49" fontId="15" fillId="0" borderId="2" xfId="2" applyNumberFormat="1" applyFont="1" applyBorder="1" applyAlignment="1">
      <alignment horizontal="left" vertical="center" wrapText="1"/>
    </xf>
    <xf numFmtId="2" fontId="8" fillId="19" borderId="2" xfId="0" applyNumberFormat="1" applyFont="1" applyFill="1" applyBorder="1" applyAlignment="1">
      <alignment horizontal="center" vertical="center" wrapText="1"/>
    </xf>
    <xf numFmtId="2" fontId="8" fillId="18" borderId="2" xfId="0" applyNumberFormat="1" applyFont="1" applyFill="1" applyBorder="1" applyAlignment="1">
      <alignment horizontal="center" vertical="center" wrapText="1"/>
    </xf>
    <xf numFmtId="2" fontId="8" fillId="20" borderId="2" xfId="0" applyNumberFormat="1" applyFont="1" applyFill="1" applyBorder="1" applyAlignment="1">
      <alignment horizontal="center" vertical="center" wrapText="1"/>
    </xf>
    <xf numFmtId="9" fontId="1" fillId="21" borderId="3" xfId="1" applyFill="1" applyBorder="1" applyAlignment="1">
      <alignment horizontal="center" vertical="center" wrapText="1"/>
    </xf>
    <xf numFmtId="0" fontId="19" fillId="23" borderId="0" xfId="0" applyFont="1" applyFill="1"/>
    <xf numFmtId="0" fontId="0" fillId="23" borderId="0" xfId="0" applyFill="1"/>
    <xf numFmtId="2" fontId="0" fillId="23" borderId="0" xfId="0" applyNumberFormat="1" applyFill="1"/>
    <xf numFmtId="10" fontId="8" fillId="23" borderId="0" xfId="0" applyNumberFormat="1" applyFont="1" applyFill="1" applyBorder="1" applyAlignment="1">
      <alignment horizontal="center" vertical="center" wrapText="1"/>
    </xf>
    <xf numFmtId="10" fontId="0" fillId="23" borderId="0" xfId="0" applyNumberFormat="1" applyFill="1"/>
    <xf numFmtId="10" fontId="1" fillId="23" borderId="0" xfId="1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8" fillId="14" borderId="0" xfId="0" applyFont="1" applyFill="1" applyAlignment="1">
      <alignment horizontal="center"/>
    </xf>
    <xf numFmtId="0" fontId="0" fillId="15" borderId="1" xfId="0" applyFont="1" applyFill="1" applyBorder="1" applyAlignment="1">
      <alignment vertical="center"/>
    </xf>
    <xf numFmtId="0" fontId="2" fillId="15" borderId="1" xfId="0" applyFont="1" applyFill="1" applyBorder="1" applyAlignment="1">
      <alignment horizontal="center" vertical="center" wrapText="1"/>
    </xf>
  </cellXfs>
  <cellStyles count="7">
    <cellStyle name="Excel Built-in Explanatory Text" xfId="4"/>
    <cellStyle name="Excel Built-in Percent" xfId="3"/>
    <cellStyle name="Excel_BuiltIn_Percent" xfId="5"/>
    <cellStyle name="Millares [0]" xfId="2" builtinId="6"/>
    <cellStyle name="Normal" xfId="0" builtinId="0"/>
    <cellStyle name="Porcentaje" xfId="1" builtinId="5"/>
    <cellStyle name="Porcentaje 2" xfId="6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4D1"/>
      <rgbColor rgb="FFB3B3B3"/>
      <rgbColor rgb="FF808080"/>
      <rgbColor rgb="FF9999FF"/>
      <rgbColor rgb="FF993366"/>
      <rgbColor rgb="FFE6E6E6"/>
      <rgbColor rgb="FFDEEBF7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FE7F5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876300</xdr:colOff>
      <xdr:row>3</xdr:row>
      <xdr:rowOff>1057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5250" y="0"/>
          <a:ext cx="781050" cy="54292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576"/>
  <sheetViews>
    <sheetView topLeftCell="A28" zoomScaleNormal="100" workbookViewId="0">
      <selection activeCell="B34" sqref="B34"/>
    </sheetView>
  </sheetViews>
  <sheetFormatPr baseColWidth="10" defaultColWidth="9" defaultRowHeight="14.25"/>
  <cols>
    <col min="1" max="1" width="11.625" style="44"/>
    <col min="2" max="2" width="45" style="44"/>
    <col min="3" max="3" width="13.375" style="44"/>
    <col min="4" max="4" width="11.25" style="44"/>
    <col min="5" max="5" width="11.125" style="44" bestFit="1" customWidth="1"/>
    <col min="6" max="6" width="10.25" style="44"/>
    <col min="7" max="7" width="12.25" style="44"/>
    <col min="8" max="8" width="10.125" style="44" bestFit="1" customWidth="1"/>
    <col min="9" max="11" width="9" style="44"/>
    <col min="12" max="13" width="33.25" style="44"/>
    <col min="14" max="17" width="9" style="44"/>
    <col min="18" max="18" width="26.25" style="44"/>
    <col min="19" max="25" width="9" style="44"/>
    <col min="26" max="26" width="8.625" style="44"/>
    <col min="27" max="1025" width="15.125" style="44"/>
    <col min="1026" max="16384" width="9" style="44"/>
  </cols>
  <sheetData>
    <row r="1" spans="1:26" ht="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  <c r="Z1" s="43"/>
    </row>
    <row r="2" spans="1:26" ht="60" customHeight="1">
      <c r="A2" s="45" t="s">
        <v>15</v>
      </c>
      <c r="B2" s="45" t="s">
        <v>17</v>
      </c>
      <c r="C2" s="45" t="s">
        <v>18</v>
      </c>
      <c r="D2" s="45" t="s">
        <v>187</v>
      </c>
      <c r="E2" s="45">
        <v>2016</v>
      </c>
      <c r="F2" s="45" t="s">
        <v>188</v>
      </c>
      <c r="G2" s="45"/>
      <c r="H2" s="45">
        <v>2017</v>
      </c>
      <c r="I2" s="45">
        <v>2018</v>
      </c>
      <c r="J2" s="45">
        <v>2019</v>
      </c>
      <c r="K2" s="45">
        <v>2020</v>
      </c>
      <c r="L2" s="45" t="s">
        <v>189</v>
      </c>
      <c r="M2" s="45" t="s">
        <v>190</v>
      </c>
      <c r="N2" s="42"/>
      <c r="O2" s="42"/>
      <c r="P2" s="42"/>
      <c r="Q2" s="42"/>
      <c r="R2" s="45" t="s">
        <v>191</v>
      </c>
      <c r="S2" s="42"/>
      <c r="T2" s="42"/>
      <c r="U2" s="42"/>
      <c r="V2" s="42"/>
      <c r="W2" s="42"/>
      <c r="X2" s="42"/>
      <c r="Z2" s="46"/>
    </row>
    <row r="3" spans="1:26" ht="45" customHeight="1">
      <c r="A3" s="47">
        <v>1008</v>
      </c>
      <c r="B3" s="48" t="s">
        <v>82</v>
      </c>
      <c r="C3" s="47" t="s">
        <v>44</v>
      </c>
      <c r="D3" s="47">
        <v>100</v>
      </c>
      <c r="E3" s="47">
        <v>16</v>
      </c>
      <c r="F3" s="47">
        <v>34</v>
      </c>
      <c r="G3" s="47"/>
      <c r="H3" s="47">
        <v>25</v>
      </c>
      <c r="I3" s="47">
        <v>25</v>
      </c>
      <c r="J3" s="47">
        <v>25</v>
      </c>
      <c r="K3" s="47">
        <v>9</v>
      </c>
      <c r="L3" s="49" t="s">
        <v>192</v>
      </c>
      <c r="M3" s="49" t="s">
        <v>193</v>
      </c>
      <c r="N3" s="50"/>
      <c r="O3" s="50"/>
      <c r="P3" s="50"/>
      <c r="Q3" s="50"/>
      <c r="R3" s="47" t="s">
        <v>194</v>
      </c>
      <c r="S3" s="50"/>
      <c r="T3" s="50"/>
      <c r="U3" s="50"/>
      <c r="V3" s="50"/>
      <c r="W3" s="50"/>
      <c r="X3" s="50"/>
      <c r="Y3" s="50"/>
      <c r="Z3" s="50"/>
    </row>
    <row r="4" spans="1:26" ht="45" customHeight="1">
      <c r="A4" s="47">
        <v>1012</v>
      </c>
      <c r="B4" s="49" t="s">
        <v>166</v>
      </c>
      <c r="C4" s="47" t="s">
        <v>53</v>
      </c>
      <c r="D4" s="47">
        <v>1</v>
      </c>
      <c r="E4" s="47">
        <v>1</v>
      </c>
      <c r="F4" s="47">
        <v>1</v>
      </c>
      <c r="G4" s="47"/>
      <c r="H4" s="47">
        <v>1</v>
      </c>
      <c r="I4" s="47">
        <v>1</v>
      </c>
      <c r="J4" s="47">
        <v>1</v>
      </c>
      <c r="K4" s="47">
        <v>1</v>
      </c>
      <c r="L4" s="49" t="s">
        <v>195</v>
      </c>
      <c r="M4" s="49" t="s">
        <v>196</v>
      </c>
      <c r="N4" s="50"/>
      <c r="O4" s="50"/>
      <c r="P4" s="50"/>
      <c r="Q4" s="50"/>
      <c r="R4" s="47" t="s">
        <v>194</v>
      </c>
      <c r="S4" s="50"/>
      <c r="T4" s="50"/>
      <c r="U4" s="50"/>
      <c r="V4" s="50"/>
      <c r="W4" s="50"/>
      <c r="X4" s="50"/>
      <c r="Z4" s="46"/>
    </row>
    <row r="5" spans="1:26" ht="45" customHeight="1">
      <c r="A5" s="47">
        <v>992</v>
      </c>
      <c r="B5" s="49" t="s">
        <v>116</v>
      </c>
      <c r="C5" s="47" t="s">
        <v>44</v>
      </c>
      <c r="D5" s="47">
        <v>1</v>
      </c>
      <c r="E5" s="47">
        <v>0.15</v>
      </c>
      <c r="F5" s="47">
        <v>0.15</v>
      </c>
      <c r="G5" s="47"/>
      <c r="H5" s="47">
        <v>0.3</v>
      </c>
      <c r="I5" s="47">
        <v>0.3</v>
      </c>
      <c r="J5" s="47">
        <v>0.2</v>
      </c>
      <c r="K5" s="47">
        <v>0.05</v>
      </c>
      <c r="L5" s="49" t="s">
        <v>197</v>
      </c>
      <c r="M5" s="49" t="s">
        <v>198</v>
      </c>
      <c r="N5" s="50"/>
      <c r="O5" s="50"/>
      <c r="P5" s="50"/>
      <c r="Q5" s="50"/>
      <c r="R5" s="47" t="s">
        <v>194</v>
      </c>
      <c r="S5" s="50"/>
      <c r="T5" s="50"/>
      <c r="U5" s="50"/>
      <c r="V5" s="50"/>
      <c r="W5" s="50"/>
      <c r="X5" s="50"/>
      <c r="Z5" s="46"/>
    </row>
    <row r="6" spans="1:26" ht="45" customHeight="1">
      <c r="A6" s="47">
        <v>992</v>
      </c>
      <c r="B6" s="48" t="s">
        <v>117</v>
      </c>
      <c r="C6" s="47" t="s">
        <v>44</v>
      </c>
      <c r="D6" s="47">
        <v>30</v>
      </c>
      <c r="E6" s="47">
        <v>13</v>
      </c>
      <c r="F6" s="47">
        <v>0</v>
      </c>
      <c r="G6" s="47"/>
      <c r="H6" s="47">
        <v>10</v>
      </c>
      <c r="I6" s="47">
        <v>8</v>
      </c>
      <c r="J6" s="47">
        <v>8</v>
      </c>
      <c r="K6" s="47">
        <v>4</v>
      </c>
      <c r="L6" s="49" t="s">
        <v>197</v>
      </c>
      <c r="M6" s="49" t="s">
        <v>198</v>
      </c>
      <c r="N6" s="50"/>
      <c r="O6" s="50"/>
      <c r="P6" s="50"/>
      <c r="Q6" s="50"/>
      <c r="R6" s="47" t="s">
        <v>194</v>
      </c>
      <c r="S6" s="50"/>
      <c r="T6" s="50"/>
      <c r="U6" s="50"/>
      <c r="V6" s="50"/>
      <c r="W6" s="50"/>
      <c r="X6" s="50"/>
      <c r="Z6" s="46"/>
    </row>
    <row r="7" spans="1:26" ht="30" customHeight="1">
      <c r="A7" s="47">
        <v>997</v>
      </c>
      <c r="B7" s="48" t="s">
        <v>98</v>
      </c>
      <c r="C7" s="47" t="s">
        <v>44</v>
      </c>
      <c r="D7" s="47">
        <v>1</v>
      </c>
      <c r="E7" s="47">
        <v>0.15</v>
      </c>
      <c r="F7" s="47">
        <v>0.15</v>
      </c>
      <c r="G7" s="47"/>
      <c r="H7" s="47">
        <v>0.3</v>
      </c>
      <c r="I7" s="47">
        <v>0.25</v>
      </c>
      <c r="J7" s="47">
        <v>0.25</v>
      </c>
      <c r="K7" s="47">
        <v>0.05</v>
      </c>
      <c r="L7" s="49" t="s">
        <v>199</v>
      </c>
      <c r="M7" s="49" t="s">
        <v>198</v>
      </c>
      <c r="N7" s="50"/>
      <c r="O7" s="50"/>
      <c r="P7" s="50"/>
      <c r="Q7" s="50"/>
      <c r="R7" s="47" t="s">
        <v>200</v>
      </c>
      <c r="S7" s="50"/>
      <c r="T7" s="50"/>
      <c r="U7" s="50"/>
      <c r="V7" s="50"/>
      <c r="W7" s="50"/>
      <c r="X7" s="50"/>
      <c r="Z7" s="46"/>
    </row>
    <row r="8" spans="1:26" ht="30" customHeight="1">
      <c r="A8" s="47">
        <v>997</v>
      </c>
      <c r="B8" s="48" t="s">
        <v>102</v>
      </c>
      <c r="C8" s="47" t="s">
        <v>44</v>
      </c>
      <c r="D8" s="47">
        <v>2800</v>
      </c>
      <c r="E8" s="47">
        <v>400</v>
      </c>
      <c r="F8" s="47">
        <v>400</v>
      </c>
      <c r="G8" s="47"/>
      <c r="H8" s="47">
        <v>800</v>
      </c>
      <c r="I8" s="47">
        <v>800</v>
      </c>
      <c r="J8" s="47">
        <v>700</v>
      </c>
      <c r="K8" s="47">
        <v>100</v>
      </c>
      <c r="L8" s="49" t="s">
        <v>199</v>
      </c>
      <c r="M8" s="49" t="s">
        <v>198</v>
      </c>
      <c r="N8" s="50"/>
      <c r="O8" s="50"/>
      <c r="P8" s="50"/>
      <c r="Q8" s="50"/>
      <c r="R8" s="47" t="s">
        <v>200</v>
      </c>
      <c r="S8" s="50"/>
      <c r="T8" s="50"/>
      <c r="U8" s="50"/>
      <c r="V8" s="50"/>
      <c r="W8" s="50"/>
      <c r="X8" s="50"/>
      <c r="Z8" s="46"/>
    </row>
    <row r="9" spans="1:26" ht="45" customHeight="1">
      <c r="A9" s="47">
        <v>997</v>
      </c>
      <c r="B9" s="48" t="s">
        <v>106</v>
      </c>
      <c r="C9" s="47" t="s">
        <v>53</v>
      </c>
      <c r="D9" s="47">
        <v>45</v>
      </c>
      <c r="E9" s="47">
        <v>0</v>
      </c>
      <c r="F9" s="47">
        <v>0</v>
      </c>
      <c r="G9" s="47"/>
      <c r="H9" s="47">
        <v>45</v>
      </c>
      <c r="I9" s="47">
        <v>45</v>
      </c>
      <c r="J9" s="47">
        <v>45</v>
      </c>
      <c r="K9" s="47">
        <v>0</v>
      </c>
      <c r="L9" s="49" t="s">
        <v>199</v>
      </c>
      <c r="M9" s="49" t="s">
        <v>198</v>
      </c>
      <c r="N9" s="50"/>
      <c r="O9" s="50"/>
      <c r="P9" s="50"/>
      <c r="Q9" s="50"/>
      <c r="R9" s="47" t="s">
        <v>201</v>
      </c>
      <c r="S9" s="50"/>
      <c r="T9" s="50"/>
      <c r="U9" s="50"/>
      <c r="V9" s="50"/>
      <c r="W9" s="50"/>
      <c r="X9" s="50"/>
      <c r="Z9" s="46"/>
    </row>
    <row r="10" spans="1:26" ht="45" customHeight="1">
      <c r="A10" s="47">
        <v>987</v>
      </c>
      <c r="B10" s="48" t="s">
        <v>137</v>
      </c>
      <c r="C10" s="47" t="s">
        <v>44</v>
      </c>
      <c r="D10" s="47">
        <v>1</v>
      </c>
      <c r="E10" s="47">
        <v>0.2</v>
      </c>
      <c r="F10" s="47">
        <v>0.2</v>
      </c>
      <c r="G10" s="47"/>
      <c r="H10" s="47">
        <v>0.3</v>
      </c>
      <c r="I10" s="47">
        <v>0.25</v>
      </c>
      <c r="J10" s="47">
        <v>0.2</v>
      </c>
      <c r="K10" s="47">
        <v>0.05</v>
      </c>
      <c r="L10" s="49" t="s">
        <v>202</v>
      </c>
      <c r="M10" s="49" t="s">
        <v>202</v>
      </c>
      <c r="N10" s="50"/>
      <c r="O10" s="50"/>
      <c r="P10" s="50"/>
      <c r="Q10" s="50"/>
      <c r="R10" s="47" t="s">
        <v>201</v>
      </c>
      <c r="S10" s="50"/>
      <c r="T10" s="50"/>
      <c r="U10" s="50"/>
      <c r="V10" s="50"/>
      <c r="W10" s="50"/>
      <c r="X10" s="50"/>
      <c r="Z10" s="46"/>
    </row>
    <row r="11" spans="1:26" ht="45" customHeight="1">
      <c r="A11" s="47">
        <v>987</v>
      </c>
      <c r="B11" s="48" t="s">
        <v>139</v>
      </c>
      <c r="C11" s="47" t="s">
        <v>44</v>
      </c>
      <c r="D11" s="47">
        <v>1</v>
      </c>
      <c r="E11" s="47">
        <v>0.1</v>
      </c>
      <c r="F11" s="47">
        <v>0.1</v>
      </c>
      <c r="G11" s="47"/>
      <c r="H11" s="47">
        <v>0.3</v>
      </c>
      <c r="I11" s="47">
        <v>0.3</v>
      </c>
      <c r="J11" s="47">
        <v>0.25</v>
      </c>
      <c r="K11" s="47">
        <v>0.05</v>
      </c>
      <c r="L11" s="49" t="s">
        <v>202</v>
      </c>
      <c r="M11" s="49" t="s">
        <v>202</v>
      </c>
      <c r="N11" s="50"/>
      <c r="O11" s="50"/>
      <c r="P11" s="50"/>
      <c r="Q11" s="50"/>
      <c r="R11" s="47" t="s">
        <v>201</v>
      </c>
      <c r="S11" s="50"/>
      <c r="T11" s="50"/>
      <c r="U11" s="50"/>
      <c r="V11" s="50"/>
      <c r="W11" s="50"/>
      <c r="X11" s="50"/>
      <c r="Z11" s="46"/>
    </row>
    <row r="12" spans="1:26" ht="45" customHeight="1">
      <c r="A12" s="47">
        <v>987</v>
      </c>
      <c r="B12" s="48" t="s">
        <v>144</v>
      </c>
      <c r="C12" s="47" t="s">
        <v>44</v>
      </c>
      <c r="D12" s="47">
        <v>16</v>
      </c>
      <c r="E12" s="47">
        <v>1</v>
      </c>
      <c r="F12" s="47">
        <v>2</v>
      </c>
      <c r="G12" s="47"/>
      <c r="H12" s="47">
        <v>4</v>
      </c>
      <c r="I12" s="47">
        <v>5</v>
      </c>
      <c r="J12" s="47">
        <v>5</v>
      </c>
      <c r="K12" s="47">
        <v>1</v>
      </c>
      <c r="L12" s="49" t="s">
        <v>202</v>
      </c>
      <c r="M12" s="49" t="s">
        <v>202</v>
      </c>
      <c r="N12" s="50"/>
      <c r="O12" s="50"/>
      <c r="P12" s="50"/>
      <c r="Q12" s="50"/>
      <c r="R12" s="47" t="s">
        <v>203</v>
      </c>
      <c r="S12" s="50"/>
      <c r="T12" s="50"/>
      <c r="U12" s="50"/>
      <c r="V12" s="50"/>
      <c r="W12" s="50"/>
      <c r="X12" s="50"/>
      <c r="Z12" s="46"/>
    </row>
    <row r="13" spans="1:26" ht="60" customHeight="1">
      <c r="A13" s="47">
        <v>987</v>
      </c>
      <c r="B13" s="48" t="s">
        <v>148</v>
      </c>
      <c r="C13" s="47" t="s">
        <v>44</v>
      </c>
      <c r="D13" s="47">
        <v>60</v>
      </c>
      <c r="E13" s="47">
        <v>5</v>
      </c>
      <c r="F13" s="47">
        <v>6</v>
      </c>
      <c r="G13" s="47"/>
      <c r="H13" s="47">
        <v>16</v>
      </c>
      <c r="I13" s="47">
        <v>16</v>
      </c>
      <c r="J13" s="47">
        <v>20</v>
      </c>
      <c r="K13" s="47">
        <v>3</v>
      </c>
      <c r="L13" s="49" t="s">
        <v>202</v>
      </c>
      <c r="M13" s="49" t="s">
        <v>202</v>
      </c>
      <c r="N13" s="50"/>
      <c r="O13" s="50"/>
      <c r="P13" s="50"/>
      <c r="Q13" s="50"/>
      <c r="R13" s="47" t="s">
        <v>203</v>
      </c>
      <c r="S13" s="50"/>
      <c r="T13" s="50"/>
      <c r="U13" s="50"/>
      <c r="V13" s="50"/>
      <c r="W13" s="50"/>
      <c r="X13" s="50"/>
      <c r="Y13" s="42"/>
      <c r="Z13" s="46"/>
    </row>
    <row r="14" spans="1:26" ht="60" customHeight="1">
      <c r="A14" s="47">
        <v>1007</v>
      </c>
      <c r="B14" s="48" t="s">
        <v>176</v>
      </c>
      <c r="C14" s="47" t="s">
        <v>53</v>
      </c>
      <c r="D14" s="47">
        <v>1</v>
      </c>
      <c r="E14" s="47">
        <v>1</v>
      </c>
      <c r="F14" s="47">
        <v>1</v>
      </c>
      <c r="G14" s="47"/>
      <c r="H14" s="47">
        <v>1</v>
      </c>
      <c r="I14" s="47">
        <v>1</v>
      </c>
      <c r="J14" s="47">
        <v>1</v>
      </c>
      <c r="K14" s="47">
        <v>1</v>
      </c>
      <c r="L14" s="49" t="s">
        <v>195</v>
      </c>
      <c r="M14" s="49" t="s">
        <v>195</v>
      </c>
      <c r="N14" s="50"/>
      <c r="O14" s="50"/>
      <c r="P14" s="50"/>
      <c r="Q14" s="50"/>
      <c r="R14" s="47" t="s">
        <v>203</v>
      </c>
      <c r="S14" s="50"/>
      <c r="T14" s="50"/>
      <c r="U14" s="50"/>
      <c r="V14" s="50"/>
      <c r="W14" s="50"/>
      <c r="X14" s="50"/>
      <c r="Y14" s="42"/>
      <c r="Z14" s="46"/>
    </row>
    <row r="15" spans="1:26" ht="45" customHeight="1">
      <c r="A15" s="47">
        <v>1007</v>
      </c>
      <c r="B15" s="48" t="s">
        <v>177</v>
      </c>
      <c r="C15" s="47" t="s">
        <v>53</v>
      </c>
      <c r="D15" s="47">
        <v>1</v>
      </c>
      <c r="E15" s="47">
        <v>1</v>
      </c>
      <c r="F15" s="47">
        <v>1</v>
      </c>
      <c r="G15" s="47"/>
      <c r="H15" s="47">
        <v>1</v>
      </c>
      <c r="I15" s="47">
        <v>1</v>
      </c>
      <c r="J15" s="47">
        <v>1</v>
      </c>
      <c r="K15" s="47">
        <v>1</v>
      </c>
      <c r="L15" s="49" t="s">
        <v>195</v>
      </c>
      <c r="M15" s="49" t="s">
        <v>195</v>
      </c>
      <c r="N15" s="50"/>
      <c r="O15" s="50"/>
      <c r="P15" s="50"/>
      <c r="Q15" s="50"/>
      <c r="R15" s="47" t="s">
        <v>204</v>
      </c>
      <c r="S15" s="50"/>
      <c r="T15" s="50"/>
      <c r="U15" s="50"/>
      <c r="V15" s="50"/>
      <c r="W15" s="50"/>
      <c r="X15" s="50"/>
      <c r="Y15" s="46"/>
      <c r="Z15" s="46"/>
    </row>
    <row r="16" spans="1:26" ht="45" customHeight="1">
      <c r="A16" s="47">
        <v>1009</v>
      </c>
      <c r="B16" s="48" t="s">
        <v>157</v>
      </c>
      <c r="C16" s="47" t="s">
        <v>44</v>
      </c>
      <c r="D16" s="47">
        <v>0.6</v>
      </c>
      <c r="E16" s="47">
        <v>0.05</v>
      </c>
      <c r="F16" s="47">
        <v>0.05</v>
      </c>
      <c r="G16" s="47"/>
      <c r="H16" s="47">
        <v>0.1</v>
      </c>
      <c r="I16" s="47">
        <v>0.25</v>
      </c>
      <c r="J16" s="47">
        <v>0.15</v>
      </c>
      <c r="K16" s="47">
        <v>0.05</v>
      </c>
      <c r="L16" s="49" t="s">
        <v>195</v>
      </c>
      <c r="M16" s="49" t="s">
        <v>195</v>
      </c>
      <c r="N16" s="50"/>
      <c r="O16" s="50"/>
      <c r="P16" s="50"/>
      <c r="Q16" s="50"/>
      <c r="R16" s="47" t="s">
        <v>204</v>
      </c>
      <c r="S16" s="50"/>
      <c r="T16" s="50"/>
      <c r="U16" s="50"/>
      <c r="V16" s="50"/>
      <c r="W16" s="50"/>
      <c r="X16" s="50"/>
      <c r="Y16" s="46"/>
      <c r="Z16" s="46"/>
    </row>
    <row r="17" spans="1:26" ht="45" customHeight="1">
      <c r="A17" s="47">
        <v>1012</v>
      </c>
      <c r="B17" s="48" t="s">
        <v>167</v>
      </c>
      <c r="C17" s="47" t="s">
        <v>53</v>
      </c>
      <c r="D17" s="47">
        <v>1</v>
      </c>
      <c r="E17" s="47">
        <v>1</v>
      </c>
      <c r="F17" s="47">
        <v>1</v>
      </c>
      <c r="G17" s="47"/>
      <c r="H17" s="47">
        <v>1</v>
      </c>
      <c r="I17" s="47">
        <v>1</v>
      </c>
      <c r="J17" s="47">
        <v>1</v>
      </c>
      <c r="K17" s="47">
        <v>1</v>
      </c>
      <c r="L17" s="49" t="s">
        <v>195</v>
      </c>
      <c r="M17" s="49" t="s">
        <v>195</v>
      </c>
      <c r="N17" s="50"/>
      <c r="O17" s="50"/>
      <c r="P17" s="50"/>
      <c r="Q17" s="50"/>
      <c r="R17" s="47" t="s">
        <v>204</v>
      </c>
      <c r="S17" s="50"/>
      <c r="T17" s="50"/>
      <c r="U17" s="50"/>
      <c r="V17" s="50"/>
      <c r="W17" s="50"/>
      <c r="X17" s="50"/>
      <c r="Y17" s="46"/>
      <c r="Z17" s="46"/>
    </row>
    <row r="18" spans="1:26" ht="30" customHeight="1">
      <c r="A18" s="47">
        <v>1012</v>
      </c>
      <c r="B18" s="49" t="s">
        <v>168</v>
      </c>
      <c r="C18" s="47" t="s">
        <v>44</v>
      </c>
      <c r="D18" s="47">
        <v>0.7</v>
      </c>
      <c r="E18" s="47">
        <v>0.15</v>
      </c>
      <c r="F18" s="47">
        <v>0.14499999999999999</v>
      </c>
      <c r="G18" s="47"/>
      <c r="H18" s="47">
        <v>0.1</v>
      </c>
      <c r="I18" s="47">
        <v>0.2</v>
      </c>
      <c r="J18" s="47">
        <v>0.2</v>
      </c>
      <c r="K18" s="47">
        <v>0.05</v>
      </c>
      <c r="L18" s="49" t="s">
        <v>195</v>
      </c>
      <c r="M18" s="49" t="s">
        <v>195</v>
      </c>
      <c r="N18" s="50"/>
      <c r="O18" s="50"/>
      <c r="P18" s="50"/>
      <c r="Q18" s="50"/>
      <c r="R18" s="47" t="s">
        <v>204</v>
      </c>
      <c r="S18" s="50"/>
      <c r="T18" s="50"/>
      <c r="U18" s="50"/>
      <c r="V18" s="50"/>
      <c r="W18" s="50"/>
      <c r="X18" s="50"/>
      <c r="Y18" s="46"/>
      <c r="Z18" s="46"/>
    </row>
    <row r="19" spans="1:26" ht="30" customHeight="1">
      <c r="A19" s="47">
        <v>1011</v>
      </c>
      <c r="B19" s="48" t="s">
        <v>43</v>
      </c>
      <c r="C19" s="47" t="s">
        <v>44</v>
      </c>
      <c r="D19" s="47">
        <v>92300</v>
      </c>
      <c r="E19" s="47">
        <v>19000</v>
      </c>
      <c r="F19" s="47">
        <v>20778</v>
      </c>
      <c r="G19" s="47"/>
      <c r="H19" s="47">
        <v>23000</v>
      </c>
      <c r="I19" s="47">
        <v>23000</v>
      </c>
      <c r="J19" s="47">
        <v>23000</v>
      </c>
      <c r="K19" s="47">
        <v>4300</v>
      </c>
      <c r="L19" s="49" t="s">
        <v>205</v>
      </c>
      <c r="M19" s="49" t="s">
        <v>205</v>
      </c>
      <c r="N19" s="50"/>
      <c r="O19" s="50"/>
      <c r="P19" s="50"/>
      <c r="Q19" s="50"/>
      <c r="R19" s="47" t="s">
        <v>204</v>
      </c>
      <c r="S19" s="50"/>
      <c r="T19" s="50"/>
      <c r="U19" s="50"/>
      <c r="V19" s="50"/>
      <c r="W19" s="50"/>
      <c r="X19" s="50"/>
      <c r="Y19" s="46"/>
      <c r="Z19" s="46"/>
    </row>
    <row r="20" spans="1:26" ht="30" customHeight="1">
      <c r="A20" s="47">
        <v>1011</v>
      </c>
      <c r="B20" s="48" t="s">
        <v>48</v>
      </c>
      <c r="C20" s="47" t="s">
        <v>49</v>
      </c>
      <c r="D20" s="47">
        <v>172500</v>
      </c>
      <c r="E20" s="47">
        <v>3000</v>
      </c>
      <c r="F20" s="47">
        <v>812</v>
      </c>
      <c r="G20" s="47"/>
      <c r="H20" s="47">
        <v>157500</v>
      </c>
      <c r="I20" s="47">
        <v>165000</v>
      </c>
      <c r="J20" s="47">
        <v>172500</v>
      </c>
      <c r="K20" s="47">
        <v>172500</v>
      </c>
      <c r="L20" s="49" t="s">
        <v>205</v>
      </c>
      <c r="M20" s="49" t="s">
        <v>205</v>
      </c>
      <c r="N20" s="50"/>
      <c r="O20" s="50"/>
      <c r="P20" s="50"/>
      <c r="Q20" s="50"/>
      <c r="R20" s="47" t="s">
        <v>204</v>
      </c>
      <c r="S20" s="50"/>
      <c r="T20" s="50"/>
      <c r="U20" s="50"/>
      <c r="V20" s="50"/>
      <c r="W20" s="50"/>
      <c r="X20" s="50"/>
      <c r="Y20" s="46"/>
      <c r="Z20" s="46"/>
    </row>
    <row r="21" spans="1:26" ht="60" customHeight="1">
      <c r="A21" s="47">
        <v>1011</v>
      </c>
      <c r="B21" s="48" t="s">
        <v>206</v>
      </c>
      <c r="C21" s="47" t="s">
        <v>44</v>
      </c>
      <c r="D21" s="47">
        <v>5</v>
      </c>
      <c r="E21" s="47">
        <v>1</v>
      </c>
      <c r="F21" s="47">
        <v>2</v>
      </c>
      <c r="G21" s="47"/>
      <c r="H21" s="47">
        <v>1</v>
      </c>
      <c r="I21" s="47">
        <v>1</v>
      </c>
      <c r="J21" s="47">
        <v>1</v>
      </c>
      <c r="K21" s="47">
        <v>1</v>
      </c>
      <c r="L21" s="49" t="s">
        <v>205</v>
      </c>
      <c r="M21" s="49" t="s">
        <v>205</v>
      </c>
      <c r="N21" s="50"/>
      <c r="O21" s="50"/>
      <c r="P21" s="50"/>
      <c r="Q21" s="50"/>
      <c r="R21" s="47" t="s">
        <v>207</v>
      </c>
      <c r="S21" s="50"/>
      <c r="T21" s="50"/>
      <c r="U21" s="50"/>
      <c r="V21" s="50"/>
      <c r="W21" s="50"/>
      <c r="X21" s="50"/>
      <c r="Y21" s="46"/>
      <c r="Z21" s="46"/>
    </row>
    <row r="22" spans="1:26" ht="30" customHeight="1">
      <c r="A22" s="47">
        <v>1011</v>
      </c>
      <c r="B22" s="48" t="s">
        <v>51</v>
      </c>
      <c r="C22" s="47" t="s">
        <v>44</v>
      </c>
      <c r="D22" s="47">
        <v>1</v>
      </c>
      <c r="E22" s="47">
        <v>0</v>
      </c>
      <c r="F22" s="47">
        <v>0</v>
      </c>
      <c r="G22" s="47"/>
      <c r="H22" s="47">
        <v>1</v>
      </c>
      <c r="I22" s="47">
        <v>0</v>
      </c>
      <c r="J22" s="47">
        <v>0</v>
      </c>
      <c r="K22" s="47">
        <v>0</v>
      </c>
      <c r="L22" s="49" t="s">
        <v>205</v>
      </c>
      <c r="M22" s="49" t="s">
        <v>205</v>
      </c>
      <c r="N22" s="50"/>
      <c r="O22" s="50"/>
      <c r="P22" s="50"/>
      <c r="Q22" s="50"/>
      <c r="R22" s="47" t="s">
        <v>207</v>
      </c>
      <c r="S22" s="50"/>
      <c r="T22" s="50"/>
      <c r="U22" s="50"/>
      <c r="V22" s="50"/>
      <c r="W22" s="50"/>
      <c r="X22" s="50"/>
      <c r="Y22" s="46"/>
      <c r="Z22" s="46"/>
    </row>
    <row r="23" spans="1:26" ht="30" customHeight="1">
      <c r="A23" s="47">
        <v>1011</v>
      </c>
      <c r="B23" s="48" t="s">
        <v>52</v>
      </c>
      <c r="C23" s="47" t="s">
        <v>53</v>
      </c>
      <c r="D23" s="47">
        <v>19</v>
      </c>
      <c r="E23" s="47">
        <v>19</v>
      </c>
      <c r="F23" s="47">
        <v>19</v>
      </c>
      <c r="G23" s="47"/>
      <c r="H23" s="47">
        <v>19</v>
      </c>
      <c r="I23" s="47">
        <v>19</v>
      </c>
      <c r="J23" s="47">
        <v>19</v>
      </c>
      <c r="K23" s="47">
        <v>19</v>
      </c>
      <c r="L23" s="49" t="s">
        <v>205</v>
      </c>
      <c r="M23" s="49" t="s">
        <v>205</v>
      </c>
      <c r="N23" s="50"/>
      <c r="O23" s="50"/>
      <c r="P23" s="50"/>
      <c r="Q23" s="50"/>
      <c r="R23" s="47" t="s">
        <v>207</v>
      </c>
      <c r="S23" s="50"/>
      <c r="T23" s="50"/>
      <c r="U23" s="50"/>
      <c r="V23" s="50"/>
      <c r="W23" s="50"/>
      <c r="X23" s="50"/>
      <c r="Y23" s="46"/>
      <c r="Z23" s="46"/>
    </row>
    <row r="24" spans="1:26" ht="30" customHeight="1">
      <c r="A24" s="47">
        <v>1011</v>
      </c>
      <c r="B24" s="48" t="s">
        <v>54</v>
      </c>
      <c r="C24" s="47" t="s">
        <v>49</v>
      </c>
      <c r="D24" s="47">
        <v>95</v>
      </c>
      <c r="E24" s="47">
        <v>61</v>
      </c>
      <c r="F24" s="47">
        <v>61</v>
      </c>
      <c r="G24" s="47"/>
      <c r="H24" s="47">
        <v>71</v>
      </c>
      <c r="I24" s="47">
        <v>81</v>
      </c>
      <c r="J24" s="47">
        <v>91</v>
      </c>
      <c r="K24" s="47">
        <v>95</v>
      </c>
      <c r="L24" s="49" t="s">
        <v>205</v>
      </c>
      <c r="M24" s="49" t="s">
        <v>205</v>
      </c>
      <c r="N24" s="50"/>
      <c r="O24" s="50"/>
      <c r="P24" s="50"/>
      <c r="Q24" s="50"/>
      <c r="R24" s="47" t="s">
        <v>207</v>
      </c>
      <c r="S24" s="50"/>
      <c r="T24" s="50"/>
      <c r="U24" s="50"/>
      <c r="V24" s="50"/>
      <c r="W24" s="50"/>
      <c r="X24" s="50"/>
      <c r="Y24" s="46"/>
      <c r="Z24" s="46"/>
    </row>
    <row r="25" spans="1:26" ht="30" customHeight="1">
      <c r="A25" s="47">
        <v>1011</v>
      </c>
      <c r="B25" s="48" t="s">
        <v>57</v>
      </c>
      <c r="C25" s="47" t="s">
        <v>49</v>
      </c>
      <c r="D25" s="47">
        <v>12</v>
      </c>
      <c r="E25" s="47">
        <v>6</v>
      </c>
      <c r="F25" s="47">
        <v>6</v>
      </c>
      <c r="G25" s="47"/>
      <c r="H25" s="47">
        <v>8</v>
      </c>
      <c r="I25" s="47">
        <v>10</v>
      </c>
      <c r="J25" s="47">
        <v>12</v>
      </c>
      <c r="K25" s="47">
        <v>12</v>
      </c>
      <c r="L25" s="49" t="s">
        <v>205</v>
      </c>
      <c r="M25" s="49" t="s">
        <v>205</v>
      </c>
      <c r="N25" s="50"/>
      <c r="O25" s="50"/>
      <c r="P25" s="50"/>
      <c r="Q25" s="50"/>
      <c r="R25" s="47" t="s">
        <v>208</v>
      </c>
      <c r="S25" s="50"/>
      <c r="T25" s="50"/>
      <c r="U25" s="50"/>
      <c r="V25" s="50"/>
      <c r="W25" s="50"/>
      <c r="X25" s="50"/>
      <c r="Y25" s="46"/>
      <c r="Z25" s="46"/>
    </row>
    <row r="26" spans="1:26" ht="30" customHeight="1">
      <c r="A26" s="47">
        <v>1011</v>
      </c>
      <c r="B26" s="48" t="s">
        <v>60</v>
      </c>
      <c r="C26" s="47" t="s">
        <v>49</v>
      </c>
      <c r="D26" s="47">
        <v>9</v>
      </c>
      <c r="E26" s="47">
        <v>0</v>
      </c>
      <c r="F26" s="47">
        <v>0</v>
      </c>
      <c r="G26" s="47"/>
      <c r="H26" s="47">
        <v>3</v>
      </c>
      <c r="I26" s="47">
        <v>6</v>
      </c>
      <c r="J26" s="47">
        <v>9</v>
      </c>
      <c r="K26" s="47">
        <v>9</v>
      </c>
      <c r="L26" s="49" t="s">
        <v>205</v>
      </c>
      <c r="M26" s="49" t="s">
        <v>205</v>
      </c>
      <c r="N26" s="50"/>
      <c r="O26" s="50"/>
      <c r="P26" s="50"/>
      <c r="Q26" s="50"/>
      <c r="R26" s="47" t="s">
        <v>208</v>
      </c>
      <c r="S26" s="50"/>
      <c r="T26" s="50"/>
      <c r="U26" s="50"/>
      <c r="V26" s="50"/>
      <c r="W26" s="50"/>
      <c r="X26" s="50"/>
      <c r="Y26" s="46"/>
      <c r="Z26" s="46"/>
    </row>
    <row r="27" spans="1:26" ht="45" customHeight="1">
      <c r="A27" s="47">
        <v>1011</v>
      </c>
      <c r="B27" s="48" t="s">
        <v>64</v>
      </c>
      <c r="C27" s="47" t="s">
        <v>49</v>
      </c>
      <c r="D27" s="47">
        <v>50</v>
      </c>
      <c r="E27" s="47">
        <v>0</v>
      </c>
      <c r="F27" s="47">
        <v>0</v>
      </c>
      <c r="G27" s="47"/>
      <c r="H27" s="47">
        <v>15</v>
      </c>
      <c r="I27" s="47">
        <v>31</v>
      </c>
      <c r="J27" s="47">
        <v>47</v>
      </c>
      <c r="K27" s="47">
        <v>50</v>
      </c>
      <c r="L27" s="49" t="s">
        <v>205</v>
      </c>
      <c r="M27" s="49" t="s">
        <v>205</v>
      </c>
      <c r="N27" s="50"/>
      <c r="O27" s="50"/>
      <c r="P27" s="50"/>
      <c r="Q27" s="50"/>
      <c r="R27" s="47" t="s">
        <v>208</v>
      </c>
      <c r="S27" s="50"/>
      <c r="T27" s="50"/>
      <c r="U27" s="50"/>
      <c r="V27" s="50"/>
      <c r="W27" s="50"/>
      <c r="X27" s="50"/>
      <c r="Y27" s="46"/>
      <c r="Z27" s="46"/>
    </row>
    <row r="28" spans="1:26" ht="30" customHeight="1">
      <c r="A28" s="47">
        <v>1011</v>
      </c>
      <c r="B28" s="48" t="s">
        <v>65</v>
      </c>
      <c r="C28" s="47" t="s">
        <v>44</v>
      </c>
      <c r="D28" s="47">
        <v>50</v>
      </c>
      <c r="E28" s="47">
        <v>0</v>
      </c>
      <c r="F28" s="47">
        <v>0</v>
      </c>
      <c r="G28" s="47"/>
      <c r="H28" s="47">
        <v>15</v>
      </c>
      <c r="I28" s="47">
        <v>16</v>
      </c>
      <c r="J28" s="47">
        <v>16</v>
      </c>
      <c r="K28" s="47">
        <v>3</v>
      </c>
      <c r="L28" s="49" t="s">
        <v>205</v>
      </c>
      <c r="M28" s="49" t="s">
        <v>205</v>
      </c>
      <c r="N28" s="50"/>
      <c r="O28" s="50"/>
      <c r="P28" s="50"/>
      <c r="Q28" s="50"/>
      <c r="R28" s="47" t="s">
        <v>208</v>
      </c>
      <c r="S28" s="50"/>
      <c r="T28" s="50"/>
      <c r="U28" s="50"/>
      <c r="V28" s="50"/>
      <c r="W28" s="50"/>
      <c r="X28" s="50"/>
      <c r="Y28" s="46"/>
      <c r="Z28" s="46"/>
    </row>
    <row r="29" spans="1:26" ht="30" customHeight="1">
      <c r="A29" s="47">
        <v>1011</v>
      </c>
      <c r="B29" s="48" t="s">
        <v>68</v>
      </c>
      <c r="C29" s="47" t="s">
        <v>44</v>
      </c>
      <c r="D29" s="47">
        <v>30</v>
      </c>
      <c r="E29" s="47">
        <v>2</v>
      </c>
      <c r="F29" s="47">
        <v>2</v>
      </c>
      <c r="G29" s="47"/>
      <c r="H29" s="47">
        <v>8</v>
      </c>
      <c r="I29" s="47">
        <v>8</v>
      </c>
      <c r="J29" s="47">
        <v>8</v>
      </c>
      <c r="K29" s="47">
        <v>4</v>
      </c>
      <c r="L29" s="49" t="s">
        <v>205</v>
      </c>
      <c r="M29" s="49" t="s">
        <v>205</v>
      </c>
      <c r="N29" s="50"/>
      <c r="O29" s="50"/>
      <c r="P29" s="50"/>
      <c r="Q29" s="50"/>
      <c r="R29" s="47" t="s">
        <v>208</v>
      </c>
      <c r="S29" s="50"/>
      <c r="T29" s="50"/>
      <c r="U29" s="50"/>
      <c r="V29" s="50"/>
      <c r="W29" s="50"/>
      <c r="X29" s="50"/>
      <c r="Y29" s="46"/>
      <c r="Z29" s="46"/>
    </row>
    <row r="30" spans="1:26" ht="30" customHeight="1">
      <c r="A30" s="47">
        <v>1011</v>
      </c>
      <c r="B30" s="48" t="s">
        <v>71</v>
      </c>
      <c r="C30" s="47" t="s">
        <v>49</v>
      </c>
      <c r="D30" s="47">
        <v>1</v>
      </c>
      <c r="E30" s="47">
        <v>0.1</v>
      </c>
      <c r="F30" s="47">
        <v>0.1</v>
      </c>
      <c r="G30" s="47"/>
      <c r="H30" s="47">
        <v>0.4</v>
      </c>
      <c r="I30" s="47">
        <v>0.8</v>
      </c>
      <c r="J30" s="47">
        <v>0.9</v>
      </c>
      <c r="K30" s="47">
        <v>1</v>
      </c>
      <c r="L30" s="49" t="s">
        <v>205</v>
      </c>
      <c r="M30" s="49" t="s">
        <v>205</v>
      </c>
      <c r="N30" s="50"/>
      <c r="O30" s="50"/>
      <c r="P30" s="50"/>
      <c r="Q30" s="50"/>
      <c r="R30" s="47" t="s">
        <v>208</v>
      </c>
      <c r="S30" s="50"/>
      <c r="T30" s="50"/>
      <c r="U30" s="50"/>
      <c r="V30" s="50"/>
      <c r="W30" s="50"/>
      <c r="X30" s="50"/>
      <c r="Y30" s="46"/>
      <c r="Z30" s="46"/>
    </row>
    <row r="31" spans="1:26" ht="90" customHeight="1">
      <c r="A31" s="47">
        <v>1009</v>
      </c>
      <c r="B31" s="103" t="s">
        <v>159</v>
      </c>
      <c r="C31" s="47" t="s">
        <v>53</v>
      </c>
      <c r="D31" s="47">
        <v>1</v>
      </c>
      <c r="E31" s="47">
        <v>1</v>
      </c>
      <c r="F31" s="47">
        <v>1</v>
      </c>
      <c r="G31" s="47"/>
      <c r="H31" s="47">
        <v>1</v>
      </c>
      <c r="I31" s="47">
        <v>1</v>
      </c>
      <c r="J31" s="47">
        <v>1</v>
      </c>
      <c r="K31" s="47">
        <v>1</v>
      </c>
      <c r="L31" s="49" t="s">
        <v>195</v>
      </c>
      <c r="M31" s="49" t="s">
        <v>209</v>
      </c>
      <c r="N31" s="50"/>
      <c r="O31" s="50"/>
      <c r="P31" s="50"/>
      <c r="Q31" s="50"/>
      <c r="R31" s="47" t="s">
        <v>208</v>
      </c>
      <c r="S31" s="50"/>
      <c r="T31" s="50"/>
      <c r="U31" s="50"/>
      <c r="V31" s="50"/>
      <c r="W31" s="50"/>
      <c r="X31" s="50"/>
      <c r="Y31" s="46"/>
      <c r="Z31" s="46"/>
    </row>
    <row r="32" spans="1:26" ht="60" customHeight="1">
      <c r="A32" s="47">
        <v>1007</v>
      </c>
      <c r="B32" s="48" t="s">
        <v>173</v>
      </c>
      <c r="C32" s="47" t="s">
        <v>53</v>
      </c>
      <c r="D32" s="47">
        <v>1</v>
      </c>
      <c r="E32" s="47">
        <v>0</v>
      </c>
      <c r="F32" s="47">
        <v>0</v>
      </c>
      <c r="G32" s="47"/>
      <c r="H32" s="47">
        <v>1</v>
      </c>
      <c r="I32" s="47">
        <v>1</v>
      </c>
      <c r="J32" s="47">
        <v>1</v>
      </c>
      <c r="K32" s="47">
        <v>1</v>
      </c>
      <c r="L32" s="49" t="s">
        <v>195</v>
      </c>
      <c r="M32" s="49" t="s">
        <v>210</v>
      </c>
      <c r="N32" s="50"/>
      <c r="O32" s="50"/>
      <c r="P32" s="50"/>
      <c r="Q32" s="50"/>
      <c r="R32" s="47" t="s">
        <v>208</v>
      </c>
      <c r="S32" s="50"/>
      <c r="T32" s="50"/>
      <c r="U32" s="50"/>
      <c r="V32" s="50"/>
      <c r="W32" s="50"/>
      <c r="X32" s="50"/>
      <c r="Y32" s="46"/>
      <c r="Z32" s="46"/>
    </row>
    <row r="33" spans="1:26" ht="60" customHeight="1">
      <c r="A33" s="47">
        <v>1009</v>
      </c>
      <c r="B33" s="48" t="s">
        <v>156</v>
      </c>
      <c r="C33" s="47" t="s">
        <v>49</v>
      </c>
      <c r="D33" s="47">
        <v>0.9</v>
      </c>
      <c r="E33" s="47">
        <v>0.2</v>
      </c>
      <c r="F33" s="47">
        <v>0.2</v>
      </c>
      <c r="G33" s="47"/>
      <c r="H33" s="47">
        <v>0.4</v>
      </c>
      <c r="I33" s="47">
        <v>0.6</v>
      </c>
      <c r="J33" s="47">
        <v>0.85</v>
      </c>
      <c r="K33" s="47">
        <v>0.9</v>
      </c>
      <c r="L33" s="49" t="s">
        <v>195</v>
      </c>
      <c r="M33" s="49" t="s">
        <v>210</v>
      </c>
      <c r="N33" s="50"/>
      <c r="O33" s="50"/>
      <c r="P33" s="50"/>
      <c r="Q33" s="50"/>
      <c r="R33" s="47" t="s">
        <v>208</v>
      </c>
      <c r="S33" s="50"/>
      <c r="T33" s="50"/>
      <c r="U33" s="50"/>
      <c r="V33" s="50"/>
      <c r="W33" s="50"/>
      <c r="X33" s="50"/>
      <c r="Y33" s="46"/>
      <c r="Z33" s="46"/>
    </row>
    <row r="34" spans="1:26" ht="60" customHeight="1">
      <c r="A34" s="47">
        <v>1009</v>
      </c>
      <c r="B34" s="48" t="s">
        <v>158</v>
      </c>
      <c r="C34" s="47" t="s">
        <v>53</v>
      </c>
      <c r="D34" s="47">
        <v>1</v>
      </c>
      <c r="E34" s="47">
        <v>1</v>
      </c>
      <c r="F34" s="47">
        <v>1</v>
      </c>
      <c r="G34" s="47"/>
      <c r="H34" s="47">
        <v>1</v>
      </c>
      <c r="I34" s="47">
        <v>1</v>
      </c>
      <c r="J34" s="47">
        <v>1</v>
      </c>
      <c r="K34" s="47">
        <v>1</v>
      </c>
      <c r="L34" s="49" t="s">
        <v>195</v>
      </c>
      <c r="M34" s="49" t="s">
        <v>211</v>
      </c>
      <c r="N34" s="50"/>
      <c r="O34" s="50"/>
      <c r="P34" s="50"/>
      <c r="Q34" s="50"/>
      <c r="R34" s="47" t="s">
        <v>208</v>
      </c>
      <c r="S34" s="50"/>
      <c r="T34" s="50"/>
      <c r="U34" s="50"/>
      <c r="V34" s="50"/>
      <c r="W34" s="50"/>
      <c r="X34" s="50"/>
      <c r="Y34" s="46"/>
      <c r="Z34" s="46"/>
    </row>
    <row r="35" spans="1:26" ht="60" customHeight="1">
      <c r="A35" s="47">
        <v>1012</v>
      </c>
      <c r="B35" s="48" t="s">
        <v>169</v>
      </c>
      <c r="C35" s="47" t="s">
        <v>44</v>
      </c>
      <c r="D35" s="47">
        <v>10</v>
      </c>
      <c r="E35" s="47">
        <v>1</v>
      </c>
      <c r="F35" s="47">
        <v>1</v>
      </c>
      <c r="G35" s="47"/>
      <c r="H35" s="47">
        <v>3</v>
      </c>
      <c r="I35" s="47">
        <v>3</v>
      </c>
      <c r="J35" s="47">
        <v>2</v>
      </c>
      <c r="K35" s="47">
        <v>1</v>
      </c>
      <c r="L35" s="49" t="s">
        <v>195</v>
      </c>
      <c r="M35" s="49" t="s">
        <v>212</v>
      </c>
      <c r="N35" s="50"/>
      <c r="O35" s="50"/>
      <c r="P35" s="50"/>
      <c r="Q35" s="50"/>
      <c r="R35" s="47" t="s">
        <v>208</v>
      </c>
      <c r="S35" s="50"/>
      <c r="T35" s="50"/>
      <c r="U35" s="50"/>
      <c r="V35" s="50"/>
      <c r="W35" s="50"/>
      <c r="X35" s="50"/>
      <c r="Y35" s="46"/>
      <c r="Z35" s="46"/>
    </row>
    <row r="36" spans="1:26" ht="60" customHeight="1">
      <c r="A36" s="47">
        <v>1008</v>
      </c>
      <c r="B36" s="49" t="s">
        <v>213</v>
      </c>
      <c r="C36" s="47" t="s">
        <v>44</v>
      </c>
      <c r="D36" s="47">
        <v>1</v>
      </c>
      <c r="E36" s="47">
        <v>0.2</v>
      </c>
      <c r="F36" s="47">
        <v>0.2</v>
      </c>
      <c r="G36" s="47"/>
      <c r="H36" s="47">
        <v>0.3</v>
      </c>
      <c r="I36" s="47">
        <v>0.25</v>
      </c>
      <c r="J36" s="47">
        <v>0.15</v>
      </c>
      <c r="K36" s="47">
        <v>0.1</v>
      </c>
      <c r="L36" s="49" t="s">
        <v>192</v>
      </c>
      <c r="M36" s="49" t="s">
        <v>214</v>
      </c>
      <c r="N36" s="50"/>
      <c r="O36" s="50"/>
      <c r="P36" s="50"/>
      <c r="Q36" s="50"/>
      <c r="R36" s="47" t="s">
        <v>208</v>
      </c>
      <c r="S36" s="50"/>
      <c r="T36" s="50"/>
      <c r="U36" s="50"/>
      <c r="V36" s="50"/>
      <c r="W36" s="50"/>
      <c r="X36" s="50"/>
      <c r="Y36" s="46"/>
      <c r="Z36" s="46"/>
    </row>
    <row r="37" spans="1:26" ht="30" customHeight="1">
      <c r="A37" s="47">
        <v>1008</v>
      </c>
      <c r="B37" s="48" t="s">
        <v>87</v>
      </c>
      <c r="C37" s="47" t="s">
        <v>49</v>
      </c>
      <c r="D37" s="47">
        <v>1</v>
      </c>
      <c r="E37" s="47">
        <v>0.1</v>
      </c>
      <c r="F37" s="47">
        <v>0.1</v>
      </c>
      <c r="G37" s="47"/>
      <c r="H37" s="47">
        <v>0.4</v>
      </c>
      <c r="I37" s="47">
        <v>0.6</v>
      </c>
      <c r="J37" s="47">
        <v>0.9</v>
      </c>
      <c r="K37" s="47">
        <v>1</v>
      </c>
      <c r="L37" s="49" t="s">
        <v>192</v>
      </c>
      <c r="M37" s="49" t="s">
        <v>214</v>
      </c>
      <c r="N37" s="50"/>
      <c r="O37" s="50"/>
      <c r="P37" s="50"/>
      <c r="Q37" s="50"/>
      <c r="R37" s="47" t="s">
        <v>215</v>
      </c>
      <c r="S37" s="50"/>
      <c r="T37" s="50"/>
      <c r="U37" s="50"/>
      <c r="V37" s="50"/>
      <c r="W37" s="50"/>
      <c r="X37" s="50"/>
      <c r="Y37" s="46"/>
      <c r="Z37" s="46"/>
    </row>
    <row r="38" spans="1:26" ht="30" customHeight="1">
      <c r="A38" s="47">
        <v>1008</v>
      </c>
      <c r="B38" s="48" t="s">
        <v>90</v>
      </c>
      <c r="C38" s="47" t="s">
        <v>53</v>
      </c>
      <c r="D38" s="47">
        <v>1</v>
      </c>
      <c r="E38" s="47">
        <v>0</v>
      </c>
      <c r="F38" s="47">
        <v>0</v>
      </c>
      <c r="G38" s="47"/>
      <c r="H38" s="47">
        <v>1</v>
      </c>
      <c r="I38" s="47">
        <v>1</v>
      </c>
      <c r="J38" s="47">
        <v>1</v>
      </c>
      <c r="K38" s="47">
        <v>1</v>
      </c>
      <c r="L38" s="49" t="s">
        <v>192</v>
      </c>
      <c r="M38" s="49" t="s">
        <v>214</v>
      </c>
      <c r="N38" s="50"/>
      <c r="O38" s="50"/>
      <c r="P38" s="50"/>
      <c r="Q38" s="50"/>
      <c r="R38" s="47" t="s">
        <v>215</v>
      </c>
      <c r="S38" s="50"/>
      <c r="T38" s="50"/>
      <c r="U38" s="50"/>
      <c r="V38" s="50"/>
      <c r="W38" s="50"/>
      <c r="X38" s="50"/>
      <c r="Y38" s="46"/>
      <c r="Z38" s="46"/>
    </row>
    <row r="39" spans="1:26" ht="30" customHeight="1">
      <c r="A39" s="47">
        <v>1008</v>
      </c>
      <c r="B39" s="48" t="s">
        <v>92</v>
      </c>
      <c r="C39" s="47" t="s">
        <v>49</v>
      </c>
      <c r="D39" s="47">
        <v>1</v>
      </c>
      <c r="E39" s="47">
        <v>0.1</v>
      </c>
      <c r="F39" s="47">
        <v>0.1</v>
      </c>
      <c r="G39" s="47"/>
      <c r="H39" s="47">
        <v>0.4</v>
      </c>
      <c r="I39" s="47">
        <v>0.6</v>
      </c>
      <c r="J39" s="47">
        <v>0.9</v>
      </c>
      <c r="K39" s="47">
        <v>1</v>
      </c>
      <c r="L39" s="49" t="s">
        <v>192</v>
      </c>
      <c r="M39" s="49" t="s">
        <v>214</v>
      </c>
      <c r="N39" s="50"/>
      <c r="O39" s="50"/>
      <c r="P39" s="50"/>
      <c r="Q39" s="50"/>
      <c r="R39" s="47" t="s">
        <v>215</v>
      </c>
      <c r="S39" s="50"/>
      <c r="T39" s="50"/>
      <c r="U39" s="50"/>
      <c r="V39" s="50"/>
      <c r="W39" s="50"/>
      <c r="X39" s="50"/>
      <c r="Y39" s="46"/>
      <c r="Z39" s="46"/>
    </row>
    <row r="40" spans="1:26" ht="30" customHeight="1">
      <c r="A40" s="47">
        <v>1016</v>
      </c>
      <c r="B40" s="48" t="s">
        <v>133</v>
      </c>
      <c r="C40" s="47" t="s">
        <v>44</v>
      </c>
      <c r="D40" s="47">
        <f>SUM(E40:K40)</f>
        <v>86</v>
      </c>
      <c r="E40" s="47">
        <v>2</v>
      </c>
      <c r="F40" s="47">
        <v>2</v>
      </c>
      <c r="G40" s="47"/>
      <c r="H40" s="47">
        <v>27</v>
      </c>
      <c r="I40" s="47">
        <v>27</v>
      </c>
      <c r="J40" s="47">
        <v>23</v>
      </c>
      <c r="K40" s="47">
        <v>5</v>
      </c>
      <c r="L40" s="49" t="s">
        <v>216</v>
      </c>
      <c r="M40" s="49" t="s">
        <v>214</v>
      </c>
      <c r="N40" s="50"/>
      <c r="O40" s="50"/>
      <c r="P40" s="50"/>
      <c r="Q40" s="50"/>
      <c r="R40" s="47" t="s">
        <v>215</v>
      </c>
      <c r="S40" s="50"/>
      <c r="T40" s="50"/>
      <c r="U40" s="50"/>
      <c r="V40" s="50"/>
      <c r="W40" s="50"/>
      <c r="X40" s="50"/>
      <c r="Y40" s="46"/>
      <c r="Z40" s="46"/>
    </row>
    <row r="41" spans="1:26" ht="60" customHeight="1">
      <c r="A41" s="47">
        <v>1016</v>
      </c>
      <c r="B41" s="49" t="s">
        <v>134</v>
      </c>
      <c r="C41" s="47" t="s">
        <v>49</v>
      </c>
      <c r="D41" s="47">
        <v>1</v>
      </c>
      <c r="E41" s="47">
        <v>0.1</v>
      </c>
      <c r="F41" s="47">
        <v>0.1</v>
      </c>
      <c r="G41" s="47"/>
      <c r="H41" s="47">
        <v>0.4</v>
      </c>
      <c r="I41" s="47">
        <v>0.75</v>
      </c>
      <c r="J41" s="47">
        <v>1</v>
      </c>
      <c r="K41" s="47">
        <v>1</v>
      </c>
      <c r="L41" s="49" t="s">
        <v>216</v>
      </c>
      <c r="M41" s="49" t="s">
        <v>214</v>
      </c>
      <c r="N41" s="50"/>
      <c r="O41" s="50"/>
      <c r="P41" s="50"/>
      <c r="Q41" s="50"/>
      <c r="R41" s="47" t="s">
        <v>217</v>
      </c>
      <c r="S41" s="50"/>
      <c r="T41" s="50"/>
      <c r="U41" s="50"/>
      <c r="V41" s="50"/>
      <c r="W41" s="50"/>
      <c r="X41" s="50"/>
      <c r="Y41" s="46"/>
      <c r="Z41" s="46"/>
    </row>
    <row r="42" spans="1:26" ht="45" customHeight="1">
      <c r="A42" s="47">
        <v>1018</v>
      </c>
      <c r="B42" s="48" t="s">
        <v>183</v>
      </c>
      <c r="C42" s="47" t="s">
        <v>44</v>
      </c>
      <c r="D42" s="47">
        <v>1</v>
      </c>
      <c r="E42" s="47">
        <v>0.15</v>
      </c>
      <c r="F42" s="47">
        <v>0.15</v>
      </c>
      <c r="G42" s="47"/>
      <c r="H42" s="47">
        <v>0.25</v>
      </c>
      <c r="I42" s="47">
        <v>0.25</v>
      </c>
      <c r="J42" s="47">
        <v>0.3</v>
      </c>
      <c r="K42" s="47">
        <v>0.05</v>
      </c>
      <c r="L42" s="49" t="s">
        <v>216</v>
      </c>
      <c r="M42" s="49" t="s">
        <v>214</v>
      </c>
      <c r="N42" s="50"/>
      <c r="O42" s="50"/>
      <c r="P42" s="50"/>
      <c r="Q42" s="50"/>
      <c r="R42" s="47" t="s">
        <v>217</v>
      </c>
      <c r="S42" s="50"/>
      <c r="T42" s="50"/>
      <c r="U42" s="50"/>
      <c r="V42" s="50"/>
      <c r="W42" s="50"/>
      <c r="X42" s="50"/>
      <c r="Y42" s="46"/>
      <c r="Z42" s="46"/>
    </row>
    <row r="43" spans="1:26" ht="30" customHeight="1">
      <c r="A43" s="47">
        <v>1018</v>
      </c>
      <c r="B43" s="48" t="s">
        <v>184</v>
      </c>
      <c r="C43" s="47" t="s">
        <v>44</v>
      </c>
      <c r="D43" s="47">
        <v>1</v>
      </c>
      <c r="E43" s="47">
        <v>0.2</v>
      </c>
      <c r="F43" s="47">
        <v>0.2</v>
      </c>
      <c r="G43" s="47"/>
      <c r="H43" s="47">
        <v>0.25</v>
      </c>
      <c r="I43" s="47">
        <v>0.25</v>
      </c>
      <c r="J43" s="47">
        <v>0.25</v>
      </c>
      <c r="K43" s="47">
        <v>0.05</v>
      </c>
      <c r="L43" s="49" t="s">
        <v>216</v>
      </c>
      <c r="M43" s="49" t="s">
        <v>214</v>
      </c>
      <c r="N43" s="50"/>
      <c r="O43" s="50"/>
      <c r="P43" s="50"/>
      <c r="Q43" s="50"/>
      <c r="R43" s="47" t="s">
        <v>218</v>
      </c>
      <c r="S43" s="50"/>
      <c r="T43" s="50"/>
      <c r="U43" s="50"/>
      <c r="V43" s="50"/>
      <c r="W43" s="50"/>
      <c r="X43" s="50"/>
      <c r="Y43" s="46"/>
      <c r="Z43" s="46"/>
    </row>
    <row r="44" spans="1:26" ht="30" customHeight="1">
      <c r="A44" s="47">
        <v>1018</v>
      </c>
      <c r="B44" s="48" t="s">
        <v>185</v>
      </c>
      <c r="C44" s="47" t="s">
        <v>186</v>
      </c>
      <c r="D44" s="47">
        <v>1</v>
      </c>
      <c r="E44" s="47">
        <v>0.05</v>
      </c>
      <c r="F44" s="47">
        <v>0.05</v>
      </c>
      <c r="G44" s="47"/>
      <c r="H44" s="47">
        <v>0.4</v>
      </c>
      <c r="I44" s="47">
        <v>0.2</v>
      </c>
      <c r="J44" s="47">
        <v>0.2</v>
      </c>
      <c r="K44" s="47">
        <v>0.15</v>
      </c>
      <c r="L44" s="49" t="s">
        <v>216</v>
      </c>
      <c r="M44" s="49" t="s">
        <v>214</v>
      </c>
      <c r="N44" s="50"/>
      <c r="O44" s="50"/>
      <c r="P44" s="50"/>
      <c r="Q44" s="50"/>
      <c r="R44" s="47" t="s">
        <v>218</v>
      </c>
      <c r="S44" s="50"/>
      <c r="T44" s="50"/>
      <c r="U44" s="50"/>
      <c r="V44" s="50"/>
      <c r="W44" s="50"/>
      <c r="X44" s="50"/>
      <c r="Y44" s="46"/>
      <c r="Z44" s="46"/>
    </row>
    <row r="45" spans="1:26" ht="30" customHeight="1">
      <c r="A45" s="47">
        <v>1137</v>
      </c>
      <c r="B45" s="48" t="s">
        <v>126</v>
      </c>
      <c r="C45" s="47" t="s">
        <v>53</v>
      </c>
      <c r="D45" s="47">
        <v>9</v>
      </c>
      <c r="E45" s="47">
        <v>7</v>
      </c>
      <c r="F45" s="47">
        <v>8</v>
      </c>
      <c r="G45" s="47"/>
      <c r="H45" s="47">
        <v>9</v>
      </c>
      <c r="I45" s="47">
        <v>9</v>
      </c>
      <c r="J45" s="47">
        <v>9</v>
      </c>
      <c r="K45" s="47">
        <v>9</v>
      </c>
      <c r="L45" s="49" t="s">
        <v>216</v>
      </c>
      <c r="M45" s="49" t="s">
        <v>214</v>
      </c>
      <c r="N45" s="50"/>
      <c r="O45" s="50"/>
      <c r="P45" s="50"/>
      <c r="Q45" s="50"/>
      <c r="R45" s="47" t="s">
        <v>218</v>
      </c>
      <c r="S45" s="50"/>
      <c r="T45" s="50"/>
      <c r="U45" s="50"/>
      <c r="V45" s="50"/>
      <c r="W45" s="50"/>
      <c r="X45" s="50"/>
      <c r="Y45" s="46"/>
      <c r="Z45" s="46"/>
    </row>
    <row r="46" spans="1:26" ht="45" customHeight="1">
      <c r="A46" s="47">
        <v>1137</v>
      </c>
      <c r="B46" s="48" t="s">
        <v>129</v>
      </c>
      <c r="C46" s="47" t="s">
        <v>49</v>
      </c>
      <c r="D46" s="47">
        <v>10</v>
      </c>
      <c r="E46" s="47">
        <v>1</v>
      </c>
      <c r="F46" s="47">
        <v>1</v>
      </c>
      <c r="G46" s="47"/>
      <c r="H46" s="47">
        <v>4</v>
      </c>
      <c r="I46" s="47">
        <v>7</v>
      </c>
      <c r="J46" s="47">
        <v>9</v>
      </c>
      <c r="K46" s="47">
        <v>10</v>
      </c>
      <c r="L46" s="49" t="s">
        <v>216</v>
      </c>
      <c r="M46" s="49" t="s">
        <v>214</v>
      </c>
      <c r="N46" s="50"/>
      <c r="O46" s="50"/>
      <c r="P46" s="50"/>
      <c r="Q46" s="50"/>
      <c r="R46" s="47" t="s">
        <v>219</v>
      </c>
      <c r="S46" s="50"/>
      <c r="T46" s="50"/>
      <c r="U46" s="50"/>
      <c r="V46" s="50"/>
      <c r="W46" s="50"/>
      <c r="X46" s="50"/>
      <c r="Y46" s="46"/>
      <c r="Z46" s="46"/>
    </row>
    <row r="47" spans="1:26" ht="30" customHeight="1">
      <c r="A47" s="47">
        <v>1008</v>
      </c>
      <c r="B47" s="48" t="s">
        <v>77</v>
      </c>
      <c r="C47" s="47" t="s">
        <v>44</v>
      </c>
      <c r="D47" s="47">
        <v>210</v>
      </c>
      <c r="E47" s="47">
        <v>54</v>
      </c>
      <c r="F47" s="47">
        <v>57</v>
      </c>
      <c r="G47" s="47"/>
      <c r="H47" s="47">
        <v>60</v>
      </c>
      <c r="I47" s="47">
        <v>50</v>
      </c>
      <c r="J47" s="47">
        <v>38</v>
      </c>
      <c r="K47" s="47">
        <v>5</v>
      </c>
      <c r="L47" s="49" t="s">
        <v>192</v>
      </c>
      <c r="M47" s="49" t="s">
        <v>220</v>
      </c>
      <c r="N47" s="50"/>
      <c r="O47" s="50"/>
      <c r="P47" s="50"/>
      <c r="Q47" s="50"/>
      <c r="R47" s="47" t="s">
        <v>219</v>
      </c>
      <c r="S47" s="50"/>
      <c r="T47" s="50"/>
      <c r="U47" s="50"/>
      <c r="V47" s="50"/>
      <c r="W47" s="50"/>
      <c r="X47" s="50"/>
      <c r="Y47" s="46"/>
      <c r="Z47" s="46"/>
    </row>
    <row r="70" spans="9:9">
      <c r="I70" s="51"/>
    </row>
    <row r="1048576" ht="15" customHeight="1"/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86"/>
  <sheetViews>
    <sheetView tabSelected="1" topLeftCell="L1" zoomScale="90" zoomScaleNormal="90" workbookViewId="0">
      <pane ySplit="8" topLeftCell="A9" activePane="bottomLeft" state="frozen"/>
      <selection activeCell="G1" sqref="G1"/>
      <selection pane="bottomLeft" activeCell="X4" sqref="X1:AE1048576"/>
    </sheetView>
  </sheetViews>
  <sheetFormatPr baseColWidth="10" defaultColWidth="9" defaultRowHeight="14.25"/>
  <cols>
    <col min="1" max="1" width="14.75"/>
    <col min="2" max="2" width="27.125"/>
    <col min="3" max="3" width="10.5"/>
    <col min="4" max="4" width="25.625"/>
    <col min="5" max="5" width="13.625"/>
    <col min="6" max="6" width="25.25"/>
    <col min="7" max="7" width="15.375"/>
    <col min="8" max="8" width="52.375"/>
    <col min="9" max="9" width="15.375"/>
    <col min="10" max="10" width="39.875"/>
    <col min="11" max="11" width="25.5"/>
    <col min="12" max="12" width="11.625"/>
    <col min="13" max="13" width="10.75"/>
    <col min="14" max="14" width="49.25"/>
    <col min="15" max="15" width="13.375"/>
    <col min="16" max="16" width="15.375"/>
    <col min="17" max="22" width="9" customWidth="1"/>
    <col min="23" max="23" width="11.625" customWidth="1"/>
    <col min="24" max="26" width="9" hidden="1" customWidth="1"/>
    <col min="27" max="27" width="9" style="41" hidden="1" customWidth="1"/>
    <col min="28" max="29" width="9" hidden="1" customWidth="1"/>
    <col min="30" max="30" width="13.75" hidden="1" customWidth="1"/>
    <col min="31" max="45" width="9" hidden="1" customWidth="1"/>
    <col min="46" max="47" width="0" hidden="1" customWidth="1"/>
    <col min="48" max="48" width="12.875" style="64" hidden="1" customWidth="1"/>
    <col min="49" max="49" width="12.875" style="65" hidden="1" customWidth="1"/>
    <col min="50" max="95" width="15.125" style="52"/>
    <col min="96" max="1005" width="15.125"/>
  </cols>
  <sheetData>
    <row r="1" spans="1:95" s="52" customFormat="1">
      <c r="A1" s="120"/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66" t="s">
        <v>1</v>
      </c>
      <c r="AW1" s="66"/>
    </row>
    <row r="2" spans="1:95" s="52" customForma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66" t="s">
        <v>2</v>
      </c>
      <c r="AW2" s="66"/>
    </row>
    <row r="3" spans="1:95" s="52" customForma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66" t="s">
        <v>3</v>
      </c>
      <c r="AW3" s="66"/>
    </row>
    <row r="4" spans="1:95" s="52" customFormat="1" ht="15">
      <c r="A4" s="53"/>
      <c r="B4" s="53"/>
      <c r="C4" s="53"/>
      <c r="D4" s="53"/>
      <c r="E4" s="53"/>
      <c r="F4" s="53"/>
      <c r="G4" s="53"/>
      <c r="H4" s="53"/>
      <c r="I4" s="53"/>
      <c r="J4" s="54"/>
      <c r="K4" s="53"/>
      <c r="L4" s="53"/>
      <c r="M4" s="53"/>
      <c r="N4" s="53"/>
      <c r="O4" s="53"/>
      <c r="P4" s="55"/>
      <c r="Q4" s="53"/>
      <c r="R4" s="53"/>
      <c r="S4" s="53"/>
      <c r="T4" s="53"/>
      <c r="U4" s="53"/>
      <c r="V4" s="56"/>
      <c r="W4" s="56"/>
      <c r="X4" s="56"/>
      <c r="Y4" s="56"/>
      <c r="Z4" s="56"/>
      <c r="AA4" s="57"/>
      <c r="AB4" s="56"/>
      <c r="AC4" s="56"/>
      <c r="AD4" s="56"/>
      <c r="AE4" s="56"/>
      <c r="AF4" s="56"/>
      <c r="AG4" s="56"/>
      <c r="AH4" s="56"/>
      <c r="AI4" s="57"/>
      <c r="AJ4" s="56"/>
      <c r="AK4" s="57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8"/>
      <c r="AW4" s="58"/>
    </row>
    <row r="5" spans="1:95" s="52" customFormat="1" ht="15">
      <c r="A5" s="53"/>
      <c r="B5" s="53"/>
      <c r="C5" s="53"/>
      <c r="D5" s="53"/>
      <c r="E5" s="53"/>
      <c r="F5" s="53"/>
      <c r="G5" s="53"/>
      <c r="H5" s="53"/>
      <c r="I5" s="53"/>
      <c r="J5" s="54"/>
      <c r="K5" s="53"/>
      <c r="L5" s="53"/>
      <c r="M5" s="53"/>
      <c r="N5" s="53"/>
      <c r="O5" s="53"/>
      <c r="P5" s="55"/>
      <c r="Q5" s="53"/>
      <c r="R5" s="53"/>
      <c r="S5" s="53"/>
      <c r="T5" s="53"/>
      <c r="U5" s="53"/>
      <c r="V5" s="56"/>
      <c r="W5" s="56"/>
      <c r="X5" s="56"/>
      <c r="Y5" s="56"/>
      <c r="Z5" s="56"/>
      <c r="AA5" s="57"/>
      <c r="AB5" s="56"/>
      <c r="AC5" s="56"/>
      <c r="AD5" s="56"/>
      <c r="AE5" s="56"/>
      <c r="AF5" s="56"/>
      <c r="AG5" s="56"/>
      <c r="AH5" s="56"/>
      <c r="AI5" s="57"/>
      <c r="AJ5" s="56"/>
      <c r="AK5" s="57"/>
      <c r="AL5" s="56"/>
      <c r="AM5" s="56"/>
      <c r="AN5" s="56"/>
      <c r="AO5" s="56"/>
      <c r="AP5" s="56"/>
      <c r="AQ5" s="56"/>
      <c r="AR5" s="56"/>
      <c r="AS5" s="56"/>
      <c r="AT5" s="56"/>
      <c r="AU5" s="56"/>
    </row>
    <row r="6" spans="1:95" s="52" customFormat="1" ht="15">
      <c r="A6" s="53"/>
      <c r="B6" s="53"/>
      <c r="C6" s="53"/>
      <c r="D6" s="53"/>
      <c r="E6" s="53"/>
      <c r="F6" s="53"/>
      <c r="G6" s="53"/>
      <c r="H6" s="53"/>
      <c r="I6" s="53"/>
      <c r="J6" s="54"/>
      <c r="K6" s="53"/>
      <c r="L6" s="53"/>
      <c r="M6" s="53"/>
      <c r="N6" s="53"/>
      <c r="O6" s="53"/>
      <c r="P6" s="55"/>
      <c r="Q6" s="53"/>
      <c r="R6" s="53"/>
      <c r="S6" s="53"/>
      <c r="T6" s="53"/>
      <c r="U6" s="53"/>
      <c r="V6" s="56"/>
      <c r="W6" s="56"/>
      <c r="X6" s="56"/>
      <c r="Y6" s="56"/>
      <c r="Z6" s="56"/>
      <c r="AA6" s="57"/>
      <c r="AB6" s="56"/>
      <c r="AC6" s="56"/>
      <c r="AD6" s="56"/>
      <c r="AE6" s="56"/>
      <c r="AF6" s="56"/>
      <c r="AG6" s="56"/>
      <c r="AH6" s="56"/>
      <c r="AI6" s="57"/>
      <c r="AJ6" s="56"/>
      <c r="AK6" s="57"/>
      <c r="AL6" s="56"/>
      <c r="AM6" s="56"/>
      <c r="AN6" s="56"/>
      <c r="AO6" s="56"/>
      <c r="AP6" s="56"/>
      <c r="AQ6" s="56"/>
      <c r="AR6" s="56"/>
      <c r="AS6" s="56"/>
      <c r="AT6" s="56"/>
      <c r="AU6" s="56"/>
    </row>
    <row r="7" spans="1:95" ht="26.25" customHeight="1">
      <c r="A7" s="115" t="s">
        <v>4</v>
      </c>
      <c r="B7" s="115" t="s">
        <v>5</v>
      </c>
      <c r="C7" s="115" t="s">
        <v>6</v>
      </c>
      <c r="D7" s="115" t="s">
        <v>7</v>
      </c>
      <c r="E7" s="115" t="s">
        <v>8</v>
      </c>
      <c r="F7" s="115" t="s">
        <v>9</v>
      </c>
      <c r="G7" s="115" t="s">
        <v>10</v>
      </c>
      <c r="H7" s="115" t="s">
        <v>11</v>
      </c>
      <c r="I7" s="115" t="s">
        <v>12</v>
      </c>
      <c r="J7" s="115" t="s">
        <v>13</v>
      </c>
      <c r="K7" s="115" t="s">
        <v>14</v>
      </c>
      <c r="L7" s="115" t="s">
        <v>15</v>
      </c>
      <c r="M7" s="115" t="s">
        <v>16</v>
      </c>
      <c r="N7" s="115" t="s">
        <v>17</v>
      </c>
      <c r="O7" s="115" t="s">
        <v>18</v>
      </c>
      <c r="P7" s="118" t="s">
        <v>19</v>
      </c>
      <c r="Q7" s="116">
        <v>2016</v>
      </c>
      <c r="R7" s="116">
        <v>2017</v>
      </c>
      <c r="S7" s="116">
        <v>2018</v>
      </c>
      <c r="T7" s="116">
        <v>2019</v>
      </c>
      <c r="U7" s="116">
        <v>2020</v>
      </c>
      <c r="V7" s="117" t="s">
        <v>20</v>
      </c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52"/>
      <c r="AW7" s="52"/>
      <c r="CO7"/>
      <c r="CP7"/>
      <c r="CQ7"/>
    </row>
    <row r="8" spans="1:95" ht="63.7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2" t="s">
        <v>21</v>
      </c>
      <c r="W8" s="2" t="s">
        <v>22</v>
      </c>
      <c r="X8" s="2" t="s">
        <v>23</v>
      </c>
      <c r="Y8" s="2" t="s">
        <v>22</v>
      </c>
      <c r="Z8" s="2" t="s">
        <v>24</v>
      </c>
      <c r="AA8" s="3" t="s">
        <v>22</v>
      </c>
      <c r="AB8" s="2" t="s">
        <v>25</v>
      </c>
      <c r="AC8" s="2" t="s">
        <v>22</v>
      </c>
      <c r="AD8" s="2" t="s">
        <v>26</v>
      </c>
      <c r="AE8" s="2" t="s">
        <v>22</v>
      </c>
      <c r="AF8" s="2" t="s">
        <v>27</v>
      </c>
      <c r="AG8" s="2" t="s">
        <v>22</v>
      </c>
      <c r="AH8" s="2" t="s">
        <v>28</v>
      </c>
      <c r="AI8" s="3" t="s">
        <v>22</v>
      </c>
      <c r="AJ8" s="2" t="s">
        <v>29</v>
      </c>
      <c r="AK8" s="3" t="s">
        <v>22</v>
      </c>
      <c r="AL8" s="2" t="s">
        <v>30</v>
      </c>
      <c r="AM8" s="2" t="s">
        <v>22</v>
      </c>
      <c r="AN8" s="2" t="s">
        <v>31</v>
      </c>
      <c r="AO8" s="2" t="s">
        <v>22</v>
      </c>
      <c r="AP8" s="2" t="s">
        <v>32</v>
      </c>
      <c r="AQ8" s="2" t="s">
        <v>22</v>
      </c>
      <c r="AR8" s="2" t="s">
        <v>33</v>
      </c>
      <c r="AS8" s="2" t="s">
        <v>22</v>
      </c>
      <c r="AT8" s="2" t="s">
        <v>237</v>
      </c>
      <c r="AU8" s="4" t="s">
        <v>238</v>
      </c>
      <c r="AV8" s="52"/>
      <c r="AW8" s="52"/>
      <c r="CO8"/>
      <c r="CP8"/>
      <c r="CQ8"/>
    </row>
    <row r="9" spans="1:95" ht="38.25">
      <c r="A9" s="5" t="s">
        <v>34</v>
      </c>
      <c r="B9" s="6" t="s">
        <v>35</v>
      </c>
      <c r="C9" s="7" t="s">
        <v>36</v>
      </c>
      <c r="D9" s="6" t="s">
        <v>37</v>
      </c>
      <c r="E9" s="8" t="s">
        <v>38</v>
      </c>
      <c r="F9" s="6" t="s">
        <v>39</v>
      </c>
      <c r="G9" s="7">
        <v>339</v>
      </c>
      <c r="H9" s="6" t="s">
        <v>40</v>
      </c>
      <c r="I9" s="7">
        <v>108</v>
      </c>
      <c r="J9" s="9" t="s">
        <v>41</v>
      </c>
      <c r="K9" s="7" t="s">
        <v>42</v>
      </c>
      <c r="L9" s="69">
        <v>1011</v>
      </c>
      <c r="M9" s="69">
        <v>1</v>
      </c>
      <c r="N9" s="68" t="s">
        <v>43</v>
      </c>
      <c r="O9" s="69" t="s">
        <v>44</v>
      </c>
      <c r="P9" s="70">
        <v>92300</v>
      </c>
      <c r="Q9" s="70">
        <v>20778</v>
      </c>
      <c r="R9" s="70">
        <v>23000</v>
      </c>
      <c r="S9" s="70">
        <v>23000</v>
      </c>
      <c r="T9" s="70">
        <v>23000</v>
      </c>
      <c r="U9" s="70">
        <v>2522</v>
      </c>
      <c r="V9" s="101">
        <v>0</v>
      </c>
      <c r="W9" s="71">
        <f>V9/R9</f>
        <v>0</v>
      </c>
      <c r="X9" s="101">
        <v>0</v>
      </c>
      <c r="Y9" s="71">
        <f>X9/R9</f>
        <v>0</v>
      </c>
      <c r="Z9" s="70">
        <v>1792</v>
      </c>
      <c r="AA9" s="71">
        <f>+Z9/$R$9</f>
        <v>7.7913043478260863E-2</v>
      </c>
      <c r="AB9" s="70">
        <v>2116</v>
      </c>
      <c r="AC9" s="74">
        <f>+AB9/$R$9</f>
        <v>9.1999999999999998E-2</v>
      </c>
      <c r="AD9" s="70">
        <v>3117</v>
      </c>
      <c r="AE9" s="74">
        <f>+AD9/$R$9</f>
        <v>0.13552173913043478</v>
      </c>
      <c r="AF9" s="101"/>
      <c r="AG9" s="101"/>
      <c r="AH9" s="104"/>
      <c r="AI9" s="71"/>
      <c r="AJ9" s="104"/>
      <c r="AK9" s="71"/>
      <c r="AL9" s="104"/>
      <c r="AM9" s="71"/>
      <c r="AN9" s="104"/>
      <c r="AO9" s="71"/>
      <c r="AP9" s="104"/>
      <c r="AQ9" s="71"/>
      <c r="AR9" s="104"/>
      <c r="AS9" s="71"/>
      <c r="AT9" s="71">
        <f>+(Q9+Z9)/P9</f>
        <v>0.24452871072589383</v>
      </c>
      <c r="AU9" s="72"/>
      <c r="AV9" s="52"/>
      <c r="AW9" s="52"/>
      <c r="CO9"/>
      <c r="CP9"/>
      <c r="CQ9"/>
    </row>
    <row r="10" spans="1:95" ht="63">
      <c r="A10" s="10"/>
      <c r="B10" s="11"/>
      <c r="C10" s="11"/>
      <c r="D10" s="11"/>
      <c r="E10" s="12"/>
      <c r="F10" s="11"/>
      <c r="G10" s="11">
        <v>339</v>
      </c>
      <c r="H10" s="11"/>
      <c r="I10" s="11">
        <v>108</v>
      </c>
      <c r="J10" s="13" t="s">
        <v>41</v>
      </c>
      <c r="K10" s="11"/>
      <c r="L10" s="11"/>
      <c r="M10" s="11"/>
      <c r="N10" s="11"/>
      <c r="O10" s="11" t="s">
        <v>44</v>
      </c>
      <c r="P10" s="14">
        <f t="shared" ref="P10:V10" si="0">+P9</f>
        <v>92300</v>
      </c>
      <c r="Q10" s="14">
        <f t="shared" si="0"/>
        <v>20778</v>
      </c>
      <c r="R10" s="14">
        <f t="shared" si="0"/>
        <v>23000</v>
      </c>
      <c r="S10" s="14">
        <f t="shared" si="0"/>
        <v>23000</v>
      </c>
      <c r="T10" s="14">
        <f t="shared" si="0"/>
        <v>23000</v>
      </c>
      <c r="U10" s="14">
        <f t="shared" si="0"/>
        <v>2522</v>
      </c>
      <c r="V10" s="15">
        <f t="shared" si="0"/>
        <v>0</v>
      </c>
      <c r="W10" s="16">
        <f>+V10/$R$10</f>
        <v>0</v>
      </c>
      <c r="X10" s="15">
        <f>+X9</f>
        <v>0</v>
      </c>
      <c r="Y10" s="16">
        <f>+X10/$R$10</f>
        <v>0</v>
      </c>
      <c r="Z10" s="14">
        <f>+Z9</f>
        <v>1792</v>
      </c>
      <c r="AA10" s="16">
        <f>+Z10/$R$10</f>
        <v>7.7913043478260863E-2</v>
      </c>
      <c r="AB10" s="14">
        <f>+AB9</f>
        <v>2116</v>
      </c>
      <c r="AC10" s="16">
        <f>+AB10/$R$10</f>
        <v>9.1999999999999998E-2</v>
      </c>
      <c r="AD10" s="14">
        <f>+AD9</f>
        <v>3117</v>
      </c>
      <c r="AE10" s="16">
        <f>+AD10/$R$10</f>
        <v>0.13552173913043478</v>
      </c>
      <c r="AF10" s="15">
        <f>+AF9</f>
        <v>0</v>
      </c>
      <c r="AG10" s="16">
        <f>+AF10/$R$10</f>
        <v>0</v>
      </c>
      <c r="AH10" s="15">
        <f>+AH9</f>
        <v>0</v>
      </c>
      <c r="AI10" s="16">
        <f>+AH10/$R$10</f>
        <v>0</v>
      </c>
      <c r="AJ10" s="15">
        <f>+AJ9</f>
        <v>0</v>
      </c>
      <c r="AK10" s="16">
        <f>+AJ10/$R$10</f>
        <v>0</v>
      </c>
      <c r="AL10" s="15">
        <f>+AL9</f>
        <v>0</v>
      </c>
      <c r="AM10" s="16">
        <f>+AL10/$R$10</f>
        <v>0</v>
      </c>
      <c r="AN10" s="15">
        <f>+AN9</f>
        <v>0</v>
      </c>
      <c r="AO10" s="16">
        <f>+AN10/$R$10</f>
        <v>0</v>
      </c>
      <c r="AP10" s="15">
        <f>+AP9</f>
        <v>0</v>
      </c>
      <c r="AQ10" s="16">
        <f>+AP10/$R$10</f>
        <v>0</v>
      </c>
      <c r="AR10" s="15">
        <f>+AR9</f>
        <v>0</v>
      </c>
      <c r="AS10" s="16">
        <f>+AR10/$R$10</f>
        <v>0</v>
      </c>
      <c r="AT10" s="16"/>
      <c r="AU10" s="17"/>
      <c r="AV10" s="52"/>
      <c r="AW10" s="52"/>
      <c r="CO10"/>
      <c r="CP10"/>
      <c r="CQ10"/>
    </row>
    <row r="11" spans="1:95" ht="51">
      <c r="A11" s="5" t="s">
        <v>34</v>
      </c>
      <c r="B11" s="6" t="s">
        <v>35</v>
      </c>
      <c r="C11" s="7" t="s">
        <v>36</v>
      </c>
      <c r="D11" s="6" t="s">
        <v>37</v>
      </c>
      <c r="E11" s="8" t="s">
        <v>38</v>
      </c>
      <c r="F11" s="6" t="s">
        <v>39</v>
      </c>
      <c r="G11" s="7">
        <v>340</v>
      </c>
      <c r="H11" s="6" t="s">
        <v>45</v>
      </c>
      <c r="I11" s="7">
        <v>109</v>
      </c>
      <c r="J11" s="9" t="s">
        <v>46</v>
      </c>
      <c r="K11" s="7" t="s">
        <v>47</v>
      </c>
      <c r="L11" s="69">
        <v>1011</v>
      </c>
      <c r="M11" s="69">
        <v>2</v>
      </c>
      <c r="N11" s="68" t="s">
        <v>48</v>
      </c>
      <c r="O11" s="69" t="s">
        <v>49</v>
      </c>
      <c r="P11" s="73">
        <v>172500</v>
      </c>
      <c r="Q11" s="73">
        <v>812</v>
      </c>
      <c r="R11" s="73">
        <v>157500</v>
      </c>
      <c r="S11" s="73">
        <v>165000</v>
      </c>
      <c r="T11" s="73">
        <v>172500</v>
      </c>
      <c r="U11" s="73">
        <v>172500</v>
      </c>
      <c r="V11" s="69">
        <v>3832</v>
      </c>
      <c r="W11" s="74">
        <f>V11/R11</f>
        <v>2.433015873015873E-2</v>
      </c>
      <c r="X11" s="69">
        <v>38232</v>
      </c>
      <c r="Y11" s="74">
        <f>X11/R11</f>
        <v>0.24274285714285715</v>
      </c>
      <c r="Z11" s="73">
        <v>10591</v>
      </c>
      <c r="AA11" s="74">
        <f>+Z11/$R$11</f>
        <v>6.724444444444444E-2</v>
      </c>
      <c r="AB11" s="73">
        <v>10591</v>
      </c>
      <c r="AC11" s="74">
        <f>+AB11/$R$11</f>
        <v>6.724444444444444E-2</v>
      </c>
      <c r="AD11" s="73">
        <v>21220</v>
      </c>
      <c r="AE11" s="74">
        <f>+AD11/$R$11</f>
        <v>0.13473015873015873</v>
      </c>
      <c r="AF11" s="69"/>
      <c r="AG11" s="69"/>
      <c r="AH11" s="105"/>
      <c r="AI11" s="74"/>
      <c r="AJ11" s="105"/>
      <c r="AK11" s="74"/>
      <c r="AL11" s="105"/>
      <c r="AM11" s="74"/>
      <c r="AN11" s="105"/>
      <c r="AO11" s="105"/>
      <c r="AP11" s="105"/>
      <c r="AQ11" s="105"/>
      <c r="AR11" s="105"/>
      <c r="AS11" s="105"/>
      <c r="AT11" s="74">
        <f>+Z11/P11</f>
        <v>6.1397101449275363E-2</v>
      </c>
      <c r="AU11" s="72"/>
      <c r="AV11" s="52"/>
      <c r="AW11" s="52"/>
      <c r="CO11"/>
      <c r="CP11"/>
      <c r="CQ11"/>
    </row>
    <row r="12" spans="1:95" ht="51">
      <c r="A12" s="18" t="s">
        <v>34</v>
      </c>
      <c r="B12" s="19" t="s">
        <v>35</v>
      </c>
      <c r="C12" s="20" t="s">
        <v>36</v>
      </c>
      <c r="D12" s="19" t="s">
        <v>37</v>
      </c>
      <c r="E12" s="21" t="s">
        <v>38</v>
      </c>
      <c r="F12" s="19" t="s">
        <v>39</v>
      </c>
      <c r="G12" s="20">
        <v>340</v>
      </c>
      <c r="H12" s="19" t="s">
        <v>45</v>
      </c>
      <c r="I12" s="20">
        <v>109</v>
      </c>
      <c r="J12" s="22" t="s">
        <v>46</v>
      </c>
      <c r="K12" s="20" t="s">
        <v>47</v>
      </c>
      <c r="L12" s="87">
        <v>1011</v>
      </c>
      <c r="M12" s="87">
        <v>3</v>
      </c>
      <c r="N12" s="88" t="s">
        <v>50</v>
      </c>
      <c r="O12" s="87" t="s">
        <v>44</v>
      </c>
      <c r="P12" s="89">
        <v>6</v>
      </c>
      <c r="Q12" s="89">
        <v>2</v>
      </c>
      <c r="R12" s="23">
        <v>1</v>
      </c>
      <c r="S12" s="23">
        <v>1</v>
      </c>
      <c r="T12" s="23">
        <v>1</v>
      </c>
      <c r="U12" s="23">
        <v>1</v>
      </c>
      <c r="V12" s="20">
        <v>0</v>
      </c>
      <c r="W12" s="24">
        <f>V12/R12</f>
        <v>0</v>
      </c>
      <c r="X12" s="20">
        <v>0</v>
      </c>
      <c r="Y12" s="24">
        <f>X12/R12</f>
        <v>0</v>
      </c>
      <c r="Z12" s="87">
        <v>0</v>
      </c>
      <c r="AA12" s="61">
        <f>+Z12/$R$12</f>
        <v>0</v>
      </c>
      <c r="AB12" s="20">
        <v>1</v>
      </c>
      <c r="AC12" s="24">
        <f>+AB12/$R$12</f>
        <v>1</v>
      </c>
      <c r="AD12" s="20">
        <v>1</v>
      </c>
      <c r="AE12" s="24">
        <f>+AD12/$R$12</f>
        <v>1</v>
      </c>
      <c r="AF12" s="20"/>
      <c r="AG12" s="20"/>
      <c r="AH12" s="25"/>
      <c r="AI12" s="24"/>
      <c r="AJ12" s="25"/>
      <c r="AK12" s="24"/>
      <c r="AL12" s="25"/>
      <c r="AM12" s="24"/>
      <c r="AN12" s="25"/>
      <c r="AO12" s="24"/>
      <c r="AP12" s="25"/>
      <c r="AQ12" s="24"/>
      <c r="AR12" s="25"/>
      <c r="AS12" s="61"/>
      <c r="AT12" s="62">
        <f>+(Q12+Z12)/P12</f>
        <v>0.33333333333333331</v>
      </c>
      <c r="AU12" s="63"/>
      <c r="AV12" s="52"/>
      <c r="AW12" s="52"/>
      <c r="CO12"/>
      <c r="CP12"/>
      <c r="CQ12"/>
    </row>
    <row r="13" spans="1:95" ht="51">
      <c r="A13" s="18" t="s">
        <v>34</v>
      </c>
      <c r="B13" s="19" t="s">
        <v>35</v>
      </c>
      <c r="C13" s="20" t="s">
        <v>36</v>
      </c>
      <c r="D13" s="19" t="s">
        <v>37</v>
      </c>
      <c r="E13" s="21" t="s">
        <v>38</v>
      </c>
      <c r="F13" s="19" t="s">
        <v>39</v>
      </c>
      <c r="G13" s="20">
        <v>340</v>
      </c>
      <c r="H13" s="19" t="s">
        <v>45</v>
      </c>
      <c r="I13" s="20">
        <v>109</v>
      </c>
      <c r="J13" s="22" t="s">
        <v>46</v>
      </c>
      <c r="K13" s="20" t="s">
        <v>47</v>
      </c>
      <c r="L13" s="87">
        <v>1011</v>
      </c>
      <c r="M13" s="87">
        <v>4</v>
      </c>
      <c r="N13" s="88" t="s">
        <v>51</v>
      </c>
      <c r="O13" s="87" t="s">
        <v>44</v>
      </c>
      <c r="P13" s="89">
        <v>1</v>
      </c>
      <c r="Q13" s="89">
        <v>0</v>
      </c>
      <c r="R13" s="23">
        <v>1</v>
      </c>
      <c r="S13" s="23">
        <v>0</v>
      </c>
      <c r="T13" s="23">
        <v>0</v>
      </c>
      <c r="U13" s="23">
        <v>0</v>
      </c>
      <c r="V13" s="20">
        <v>0</v>
      </c>
      <c r="W13" s="24">
        <f>V13/R13</f>
        <v>0</v>
      </c>
      <c r="X13" s="20">
        <v>0</v>
      </c>
      <c r="Y13" s="24">
        <f>X13/R13</f>
        <v>0</v>
      </c>
      <c r="Z13" s="87">
        <v>0</v>
      </c>
      <c r="AA13" s="61">
        <f>+Z13/$R$13</f>
        <v>0</v>
      </c>
      <c r="AB13" s="20">
        <v>0</v>
      </c>
      <c r="AC13" s="24">
        <f>+AB13/$R$13</f>
        <v>0</v>
      </c>
      <c r="AD13" s="20">
        <v>0</v>
      </c>
      <c r="AE13" s="24">
        <f>+AD13/$R$13</f>
        <v>0</v>
      </c>
      <c r="AF13" s="20"/>
      <c r="AG13" s="20"/>
      <c r="AH13" s="25"/>
      <c r="AI13" s="24"/>
      <c r="AJ13" s="25"/>
      <c r="AK13" s="24"/>
      <c r="AL13" s="25"/>
      <c r="AM13" s="24"/>
      <c r="AN13" s="25"/>
      <c r="AO13" s="24"/>
      <c r="AP13" s="25"/>
      <c r="AQ13" s="24"/>
      <c r="AR13" s="25"/>
      <c r="AS13" s="61"/>
      <c r="AT13" s="62">
        <f>+(Q13+Z13)/P13</f>
        <v>0</v>
      </c>
      <c r="AU13" s="63"/>
      <c r="AV13" s="52"/>
      <c r="AW13" s="52"/>
      <c r="CO13"/>
      <c r="CP13"/>
      <c r="CQ13"/>
    </row>
    <row r="14" spans="1:95" ht="51">
      <c r="A14" s="18" t="s">
        <v>34</v>
      </c>
      <c r="B14" s="19" t="s">
        <v>35</v>
      </c>
      <c r="C14" s="20" t="s">
        <v>36</v>
      </c>
      <c r="D14" s="19" t="s">
        <v>37</v>
      </c>
      <c r="E14" s="21" t="s">
        <v>38</v>
      </c>
      <c r="F14" s="19" t="s">
        <v>39</v>
      </c>
      <c r="G14" s="20">
        <v>340</v>
      </c>
      <c r="H14" s="19" t="s">
        <v>45</v>
      </c>
      <c r="I14" s="20">
        <v>109</v>
      </c>
      <c r="J14" s="22" t="s">
        <v>46</v>
      </c>
      <c r="K14" s="20" t="s">
        <v>47</v>
      </c>
      <c r="L14" s="87">
        <v>1011</v>
      </c>
      <c r="M14" s="87">
        <v>5</v>
      </c>
      <c r="N14" s="88" t="s">
        <v>52</v>
      </c>
      <c r="O14" s="90" t="s">
        <v>53</v>
      </c>
      <c r="P14" s="89">
        <v>19</v>
      </c>
      <c r="Q14" s="91">
        <v>19</v>
      </c>
      <c r="R14" s="26">
        <v>19</v>
      </c>
      <c r="S14" s="26">
        <v>19</v>
      </c>
      <c r="T14" s="26">
        <v>19</v>
      </c>
      <c r="U14" s="26">
        <v>19</v>
      </c>
      <c r="V14" s="20">
        <v>19</v>
      </c>
      <c r="W14" s="24">
        <f>V14/R14</f>
        <v>1</v>
      </c>
      <c r="X14" s="20">
        <v>19</v>
      </c>
      <c r="Y14" s="24">
        <f>X14/R14</f>
        <v>1</v>
      </c>
      <c r="Z14" s="87">
        <v>19</v>
      </c>
      <c r="AA14" s="61">
        <f>+Z14/$R$14</f>
        <v>1</v>
      </c>
      <c r="AB14" s="20">
        <v>19</v>
      </c>
      <c r="AC14" s="24">
        <f>+AB14/$R$14</f>
        <v>1</v>
      </c>
      <c r="AD14" s="20">
        <v>19</v>
      </c>
      <c r="AE14" s="24">
        <f>+AD14/$R$14</f>
        <v>1</v>
      </c>
      <c r="AF14" s="20"/>
      <c r="AG14" s="20"/>
      <c r="AH14" s="25"/>
      <c r="AI14" s="24"/>
      <c r="AJ14" s="25"/>
      <c r="AK14" s="24"/>
      <c r="AL14" s="25"/>
      <c r="AM14" s="24"/>
      <c r="AN14" s="25"/>
      <c r="AO14" s="24"/>
      <c r="AP14" s="25"/>
      <c r="AQ14" s="24"/>
      <c r="AR14" s="25"/>
      <c r="AS14" s="61"/>
      <c r="AT14" s="67">
        <f>+(Q14+Z14)/(P14*5)</f>
        <v>0.4</v>
      </c>
      <c r="AU14" s="63"/>
      <c r="AV14" s="52"/>
      <c r="AW14" s="52"/>
      <c r="CO14"/>
      <c r="CP14"/>
      <c r="CQ14"/>
    </row>
    <row r="15" spans="1:95" ht="47.25">
      <c r="A15" s="10"/>
      <c r="B15" s="11"/>
      <c r="C15" s="11"/>
      <c r="D15" s="11"/>
      <c r="E15" s="12"/>
      <c r="F15" s="11"/>
      <c r="G15" s="11">
        <v>340</v>
      </c>
      <c r="H15" s="11"/>
      <c r="I15" s="11">
        <v>109</v>
      </c>
      <c r="J15" s="13" t="s">
        <v>46</v>
      </c>
      <c r="K15" s="11"/>
      <c r="L15" s="11"/>
      <c r="M15" s="11"/>
      <c r="N15" s="11"/>
      <c r="O15" s="11" t="s">
        <v>49</v>
      </c>
      <c r="P15" s="14">
        <f t="shared" ref="P15:V15" si="1">+P11</f>
        <v>172500</v>
      </c>
      <c r="Q15" s="14">
        <f t="shared" si="1"/>
        <v>812</v>
      </c>
      <c r="R15" s="14">
        <f t="shared" si="1"/>
        <v>157500</v>
      </c>
      <c r="S15" s="14">
        <f t="shared" si="1"/>
        <v>165000</v>
      </c>
      <c r="T15" s="14">
        <f t="shared" si="1"/>
        <v>172500</v>
      </c>
      <c r="U15" s="14">
        <f>+U11</f>
        <v>172500</v>
      </c>
      <c r="V15" s="14">
        <f t="shared" si="1"/>
        <v>3832</v>
      </c>
      <c r="W15" s="16">
        <f>+V15/$R$15</f>
        <v>2.433015873015873E-2</v>
      </c>
      <c r="X15" s="14">
        <f>+X11</f>
        <v>38232</v>
      </c>
      <c r="Y15" s="16">
        <f>+X15/$R$15</f>
        <v>0.24274285714285715</v>
      </c>
      <c r="Z15" s="14">
        <f>+Z11</f>
        <v>10591</v>
      </c>
      <c r="AA15" s="16">
        <f>+Z15/R$15</f>
        <v>6.724444444444444E-2</v>
      </c>
      <c r="AB15" s="14">
        <f>+AB11</f>
        <v>10591</v>
      </c>
      <c r="AC15" s="16">
        <f>+AB15/$R$15</f>
        <v>6.724444444444444E-2</v>
      </c>
      <c r="AD15" s="14">
        <f>+AD11</f>
        <v>21220</v>
      </c>
      <c r="AE15" s="16">
        <f>+AD15/$R$15</f>
        <v>0.13473015873015873</v>
      </c>
      <c r="AF15" s="14">
        <f>+AF11</f>
        <v>0</v>
      </c>
      <c r="AG15" s="16">
        <f>+AF15/$R$15</f>
        <v>0</v>
      </c>
      <c r="AH15" s="14">
        <f>+AH11</f>
        <v>0</v>
      </c>
      <c r="AI15" s="16">
        <f>+AH15/$R$15</f>
        <v>0</v>
      </c>
      <c r="AJ15" s="14">
        <f>+AJ11</f>
        <v>0</v>
      </c>
      <c r="AK15" s="16">
        <f>+AJ15/$R$15</f>
        <v>0</v>
      </c>
      <c r="AL15" s="14">
        <f>+AL11</f>
        <v>0</v>
      </c>
      <c r="AM15" s="16">
        <f>+AL15/$R$15</f>
        <v>0</v>
      </c>
      <c r="AN15" s="14">
        <f>+AN11</f>
        <v>0</v>
      </c>
      <c r="AO15" s="16">
        <f>+AN15/$R$15</f>
        <v>0</v>
      </c>
      <c r="AP15" s="14">
        <f>+AP11</f>
        <v>0</v>
      </c>
      <c r="AQ15" s="16">
        <f>+AP15/$R$15</f>
        <v>0</v>
      </c>
      <c r="AR15" s="14">
        <f>+AR11</f>
        <v>0</v>
      </c>
      <c r="AS15" s="16">
        <f>+AR15/$R$15</f>
        <v>0</v>
      </c>
      <c r="AT15" s="16"/>
      <c r="AU15" s="17"/>
      <c r="AV15" s="52"/>
      <c r="AW15" s="52"/>
      <c r="CO15"/>
      <c r="CP15"/>
      <c r="CQ15"/>
    </row>
    <row r="16" spans="1:95" ht="51">
      <c r="A16" s="5" t="s">
        <v>34</v>
      </c>
      <c r="B16" s="6" t="s">
        <v>35</v>
      </c>
      <c r="C16" s="7" t="s">
        <v>36</v>
      </c>
      <c r="D16" s="6" t="s">
        <v>37</v>
      </c>
      <c r="E16" s="8" t="s">
        <v>38</v>
      </c>
      <c r="F16" s="6" t="s">
        <v>39</v>
      </c>
      <c r="G16" s="7">
        <v>341</v>
      </c>
      <c r="H16" s="6" t="s">
        <v>54</v>
      </c>
      <c r="I16" s="7">
        <v>110</v>
      </c>
      <c r="J16" s="9" t="s">
        <v>55</v>
      </c>
      <c r="K16" s="7" t="s">
        <v>56</v>
      </c>
      <c r="L16" s="69">
        <v>1011</v>
      </c>
      <c r="M16" s="69">
        <v>6</v>
      </c>
      <c r="N16" s="68" t="s">
        <v>54</v>
      </c>
      <c r="O16" s="69" t="s">
        <v>49</v>
      </c>
      <c r="P16" s="73">
        <v>95</v>
      </c>
      <c r="Q16" s="73">
        <v>61</v>
      </c>
      <c r="R16" s="73">
        <v>71</v>
      </c>
      <c r="S16" s="73">
        <v>81</v>
      </c>
      <c r="T16" s="73">
        <v>91</v>
      </c>
      <c r="U16" s="73">
        <v>95</v>
      </c>
      <c r="V16" s="69">
        <v>61</v>
      </c>
      <c r="W16" s="74">
        <f>V16/R16</f>
        <v>0.85915492957746475</v>
      </c>
      <c r="X16" s="69">
        <f>61</f>
        <v>61</v>
      </c>
      <c r="Y16" s="74">
        <f>X16/R16</f>
        <v>0.85915492957746475</v>
      </c>
      <c r="Z16" s="69">
        <v>61</v>
      </c>
      <c r="AA16" s="74">
        <f>+Z16/$R$16</f>
        <v>0.85915492957746475</v>
      </c>
      <c r="AB16" s="69">
        <v>61</v>
      </c>
      <c r="AC16" s="74">
        <f>+AB16/$R$16</f>
        <v>0.85915492957746475</v>
      </c>
      <c r="AD16" s="69">
        <v>61</v>
      </c>
      <c r="AE16" s="74">
        <f>+AD16/$R$16</f>
        <v>0.85915492957746475</v>
      </c>
      <c r="AF16" s="69"/>
      <c r="AG16" s="69"/>
      <c r="AH16" s="105"/>
      <c r="AI16" s="74"/>
      <c r="AJ16" s="105"/>
      <c r="AK16" s="74"/>
      <c r="AL16" s="105"/>
      <c r="AM16" s="74"/>
      <c r="AN16" s="105"/>
      <c r="AO16" s="74"/>
      <c r="AP16" s="105"/>
      <c r="AQ16" s="74"/>
      <c r="AR16" s="105"/>
      <c r="AS16" s="74"/>
      <c r="AT16" s="74">
        <f>+(Z16-51)/(P16-51)</f>
        <v>0.22727272727272727</v>
      </c>
      <c r="AU16" s="75"/>
      <c r="AV16" s="52"/>
      <c r="AW16" s="52"/>
      <c r="CO16"/>
      <c r="CP16"/>
      <c r="CQ16"/>
    </row>
    <row r="17" spans="1:95" ht="31.5">
      <c r="A17" s="10"/>
      <c r="B17" s="11"/>
      <c r="C17" s="11"/>
      <c r="D17" s="11"/>
      <c r="E17" s="12"/>
      <c r="F17" s="11"/>
      <c r="G17" s="11">
        <v>341</v>
      </c>
      <c r="H17" s="11"/>
      <c r="I17" s="11">
        <v>110</v>
      </c>
      <c r="J17" s="13" t="s">
        <v>55</v>
      </c>
      <c r="K17" s="11"/>
      <c r="L17" s="11"/>
      <c r="M17" s="11"/>
      <c r="N17" s="11"/>
      <c r="O17" s="11" t="s">
        <v>49</v>
      </c>
      <c r="P17" s="14">
        <f t="shared" ref="P17:V17" si="2">+P16</f>
        <v>95</v>
      </c>
      <c r="Q17" s="14">
        <f t="shared" si="2"/>
        <v>61</v>
      </c>
      <c r="R17" s="14">
        <f t="shared" si="2"/>
        <v>71</v>
      </c>
      <c r="S17" s="14">
        <f t="shared" si="2"/>
        <v>81</v>
      </c>
      <c r="T17" s="14">
        <f t="shared" si="2"/>
        <v>91</v>
      </c>
      <c r="U17" s="14">
        <f t="shared" si="2"/>
        <v>95</v>
      </c>
      <c r="V17" s="11">
        <f t="shared" si="2"/>
        <v>61</v>
      </c>
      <c r="W17" s="16">
        <f>+V17/$R$17</f>
        <v>0.85915492957746475</v>
      </c>
      <c r="X17" s="11">
        <f>+X16</f>
        <v>61</v>
      </c>
      <c r="Y17" s="16">
        <f>+X17/$R$17</f>
        <v>0.85915492957746475</v>
      </c>
      <c r="Z17" s="11">
        <f>+Z16</f>
        <v>61</v>
      </c>
      <c r="AA17" s="16">
        <f>+Z17/$R$17</f>
        <v>0.85915492957746475</v>
      </c>
      <c r="AB17" s="11">
        <f>+AB16</f>
        <v>61</v>
      </c>
      <c r="AC17" s="16">
        <f>+AB17/$R$17</f>
        <v>0.85915492957746475</v>
      </c>
      <c r="AD17" s="11">
        <f>+AD16</f>
        <v>61</v>
      </c>
      <c r="AE17" s="16">
        <f>+AD17/$R$17</f>
        <v>0.85915492957746475</v>
      </c>
      <c r="AF17" s="11">
        <f>+AF16</f>
        <v>0</v>
      </c>
      <c r="AG17" s="16">
        <f>+AF17/$R$17</f>
        <v>0</v>
      </c>
      <c r="AH17" s="15">
        <f>+AH16</f>
        <v>0</v>
      </c>
      <c r="AI17" s="16">
        <f>+AH17/$R$17</f>
        <v>0</v>
      </c>
      <c r="AJ17" s="15">
        <f>+AJ16</f>
        <v>0</v>
      </c>
      <c r="AK17" s="16">
        <f>+AJ17/$R$17</f>
        <v>0</v>
      </c>
      <c r="AL17" s="15">
        <f>+AL16</f>
        <v>0</v>
      </c>
      <c r="AM17" s="16">
        <f>+AL17/$R$17</f>
        <v>0</v>
      </c>
      <c r="AN17" s="15">
        <f>+AN16</f>
        <v>0</v>
      </c>
      <c r="AO17" s="16">
        <f>+AN17/$R$17</f>
        <v>0</v>
      </c>
      <c r="AP17" s="15">
        <f>+AP16</f>
        <v>0</v>
      </c>
      <c r="AQ17" s="16">
        <f>+AP17/$R$17</f>
        <v>0</v>
      </c>
      <c r="AR17" s="15">
        <f>+AR16</f>
        <v>0</v>
      </c>
      <c r="AS17" s="16">
        <f>+AR17/$R$17</f>
        <v>0</v>
      </c>
      <c r="AT17" s="16"/>
      <c r="AU17" s="17"/>
      <c r="AV17" s="52"/>
      <c r="AW17" s="52"/>
      <c r="CO17"/>
      <c r="CP17"/>
      <c r="CQ17"/>
    </row>
    <row r="18" spans="1:95" ht="51">
      <c r="A18" s="5" t="s">
        <v>34</v>
      </c>
      <c r="B18" s="6" t="s">
        <v>35</v>
      </c>
      <c r="C18" s="7" t="s">
        <v>36</v>
      </c>
      <c r="D18" s="6" t="s">
        <v>37</v>
      </c>
      <c r="E18" s="8" t="s">
        <v>38</v>
      </c>
      <c r="F18" s="6" t="s">
        <v>39</v>
      </c>
      <c r="G18" s="7">
        <v>342</v>
      </c>
      <c r="H18" s="6" t="s">
        <v>57</v>
      </c>
      <c r="I18" s="7">
        <v>111</v>
      </c>
      <c r="J18" s="9" t="s">
        <v>58</v>
      </c>
      <c r="K18" s="7" t="s">
        <v>59</v>
      </c>
      <c r="L18" s="69">
        <v>1011</v>
      </c>
      <c r="M18" s="69">
        <v>7</v>
      </c>
      <c r="N18" s="68" t="s">
        <v>57</v>
      </c>
      <c r="O18" s="69" t="s">
        <v>49</v>
      </c>
      <c r="P18" s="73">
        <v>12</v>
      </c>
      <c r="Q18" s="73">
        <v>6</v>
      </c>
      <c r="R18" s="73">
        <v>8</v>
      </c>
      <c r="S18" s="73">
        <v>10</v>
      </c>
      <c r="T18" s="73">
        <v>12</v>
      </c>
      <c r="U18" s="73">
        <v>12</v>
      </c>
      <c r="V18" s="69">
        <v>6</v>
      </c>
      <c r="W18" s="74">
        <f>V18/R18</f>
        <v>0.75</v>
      </c>
      <c r="X18" s="69">
        <v>6</v>
      </c>
      <c r="Y18" s="74">
        <f>X18/R18</f>
        <v>0.75</v>
      </c>
      <c r="Z18" s="69">
        <v>6</v>
      </c>
      <c r="AA18" s="74">
        <f>+Z18/$R$18</f>
        <v>0.75</v>
      </c>
      <c r="AB18" s="69">
        <v>6</v>
      </c>
      <c r="AC18" s="74">
        <f>+AB18/$R$18</f>
        <v>0.75</v>
      </c>
      <c r="AD18" s="69">
        <v>6</v>
      </c>
      <c r="AE18" s="74">
        <f>+AD18/$R$18</f>
        <v>0.75</v>
      </c>
      <c r="AF18" s="69"/>
      <c r="AG18" s="69"/>
      <c r="AH18" s="105"/>
      <c r="AI18" s="74"/>
      <c r="AJ18" s="105"/>
      <c r="AK18" s="74"/>
      <c r="AL18" s="105"/>
      <c r="AM18" s="74"/>
      <c r="AN18" s="105"/>
      <c r="AO18" s="74"/>
      <c r="AP18" s="105"/>
      <c r="AQ18" s="74"/>
      <c r="AR18" s="105"/>
      <c r="AS18" s="74"/>
      <c r="AT18" s="74">
        <f>+(Z18-6)/(P18-6)</f>
        <v>0</v>
      </c>
      <c r="AU18" s="75"/>
      <c r="AV18" s="52"/>
      <c r="AW18" s="52"/>
      <c r="CO18"/>
      <c r="CP18"/>
      <c r="CQ18"/>
    </row>
    <row r="19" spans="1:95" ht="31.5">
      <c r="A19" s="10"/>
      <c r="B19" s="11"/>
      <c r="C19" s="11"/>
      <c r="D19" s="11"/>
      <c r="E19" s="12"/>
      <c r="F19" s="11"/>
      <c r="G19" s="11">
        <v>342</v>
      </c>
      <c r="H19" s="11"/>
      <c r="I19" s="11">
        <v>111</v>
      </c>
      <c r="J19" s="13" t="s">
        <v>58</v>
      </c>
      <c r="K19" s="11"/>
      <c r="L19" s="11"/>
      <c r="M19" s="11"/>
      <c r="N19" s="11"/>
      <c r="O19" s="11" t="s">
        <v>49</v>
      </c>
      <c r="P19" s="14">
        <f t="shared" ref="P19:V19" si="3">+P18</f>
        <v>12</v>
      </c>
      <c r="Q19" s="14">
        <f t="shared" si="3"/>
        <v>6</v>
      </c>
      <c r="R19" s="14">
        <f t="shared" si="3"/>
        <v>8</v>
      </c>
      <c r="S19" s="14">
        <f t="shared" si="3"/>
        <v>10</v>
      </c>
      <c r="T19" s="14">
        <f t="shared" si="3"/>
        <v>12</v>
      </c>
      <c r="U19" s="14">
        <f t="shared" si="3"/>
        <v>12</v>
      </c>
      <c r="V19" s="11">
        <f t="shared" si="3"/>
        <v>6</v>
      </c>
      <c r="W19" s="16">
        <f>+V19/$R$19</f>
        <v>0.75</v>
      </c>
      <c r="X19" s="11">
        <f>+X18</f>
        <v>6</v>
      </c>
      <c r="Y19" s="16">
        <f>+X19/$R$19</f>
        <v>0.75</v>
      </c>
      <c r="Z19" s="11">
        <f>+Z18</f>
        <v>6</v>
      </c>
      <c r="AA19" s="16">
        <f>+Z19/$R$19</f>
        <v>0.75</v>
      </c>
      <c r="AB19" s="11">
        <f>+AB18</f>
        <v>6</v>
      </c>
      <c r="AC19" s="16">
        <f>+AB19/$R$19</f>
        <v>0.75</v>
      </c>
      <c r="AD19" s="11">
        <f>+AD18</f>
        <v>6</v>
      </c>
      <c r="AE19" s="16">
        <f>+AD19/$R$19</f>
        <v>0.75</v>
      </c>
      <c r="AF19" s="11">
        <f>+AF18</f>
        <v>0</v>
      </c>
      <c r="AG19" s="16">
        <f>+AF19/$R$19</f>
        <v>0</v>
      </c>
      <c r="AH19" s="15">
        <f>+AH18</f>
        <v>0</v>
      </c>
      <c r="AI19" s="16">
        <f>+AH19/$R$19</f>
        <v>0</v>
      </c>
      <c r="AJ19" s="15">
        <f>+AJ18</f>
        <v>0</v>
      </c>
      <c r="AK19" s="16">
        <f>+AJ19/$R$19</f>
        <v>0</v>
      </c>
      <c r="AL19" s="15">
        <f>+AL18</f>
        <v>0</v>
      </c>
      <c r="AM19" s="16">
        <f>+AL19/$R$19</f>
        <v>0</v>
      </c>
      <c r="AN19" s="15">
        <f>+AN18</f>
        <v>0</v>
      </c>
      <c r="AO19" s="16">
        <f>+AN19/$R$19</f>
        <v>0</v>
      </c>
      <c r="AP19" s="15">
        <f>+AP18</f>
        <v>0</v>
      </c>
      <c r="AQ19" s="16">
        <f>+AP19/$R$19</f>
        <v>0</v>
      </c>
      <c r="AR19" s="15">
        <f>+AR18</f>
        <v>0</v>
      </c>
      <c r="AS19" s="16">
        <f>+AR19/$R$19</f>
        <v>0</v>
      </c>
      <c r="AT19" s="16"/>
      <c r="AU19" s="17"/>
      <c r="AV19" s="52"/>
      <c r="AW19" s="52"/>
      <c r="CO19"/>
      <c r="CP19"/>
      <c r="CQ19"/>
    </row>
    <row r="20" spans="1:95" ht="51">
      <c r="A20" s="5" t="s">
        <v>34</v>
      </c>
      <c r="B20" s="6" t="s">
        <v>35</v>
      </c>
      <c r="C20" s="7" t="s">
        <v>36</v>
      </c>
      <c r="D20" s="6" t="s">
        <v>37</v>
      </c>
      <c r="E20" s="8" t="s">
        <v>38</v>
      </c>
      <c r="F20" s="6" t="s">
        <v>39</v>
      </c>
      <c r="G20" s="7">
        <v>343</v>
      </c>
      <c r="H20" s="6" t="s">
        <v>60</v>
      </c>
      <c r="I20" s="7">
        <v>112</v>
      </c>
      <c r="J20" s="9" t="s">
        <v>61</v>
      </c>
      <c r="K20" s="7" t="s">
        <v>62</v>
      </c>
      <c r="L20" s="69">
        <v>1011</v>
      </c>
      <c r="M20" s="69">
        <v>8</v>
      </c>
      <c r="N20" s="68" t="s">
        <v>60</v>
      </c>
      <c r="O20" s="69" t="s">
        <v>49</v>
      </c>
      <c r="P20" s="73">
        <v>9</v>
      </c>
      <c r="Q20" s="73">
        <v>0</v>
      </c>
      <c r="R20" s="73">
        <v>4</v>
      </c>
      <c r="S20" s="73">
        <v>7</v>
      </c>
      <c r="T20" s="73">
        <v>9</v>
      </c>
      <c r="U20" s="73">
        <v>9</v>
      </c>
      <c r="V20" s="69">
        <v>4</v>
      </c>
      <c r="W20" s="74">
        <f>V20/R20</f>
        <v>1</v>
      </c>
      <c r="X20" s="69">
        <v>4</v>
      </c>
      <c r="Y20" s="74">
        <f>X20/R20</f>
        <v>1</v>
      </c>
      <c r="Z20" s="69">
        <v>4</v>
      </c>
      <c r="AA20" s="74">
        <f>+Z20/$R$20</f>
        <v>1</v>
      </c>
      <c r="AB20" s="69">
        <v>4</v>
      </c>
      <c r="AC20" s="74">
        <f>+AB20/$R$20</f>
        <v>1</v>
      </c>
      <c r="AD20" s="69">
        <v>4</v>
      </c>
      <c r="AE20" s="74">
        <f>+AD20/$R$20</f>
        <v>1</v>
      </c>
      <c r="AF20" s="69"/>
      <c r="AG20" s="69"/>
      <c r="AH20" s="105"/>
      <c r="AI20" s="74"/>
      <c r="AJ20" s="105"/>
      <c r="AK20" s="74"/>
      <c r="AL20" s="105"/>
      <c r="AM20" s="74"/>
      <c r="AN20" s="105"/>
      <c r="AO20" s="74"/>
      <c r="AP20" s="105"/>
      <c r="AQ20" s="74"/>
      <c r="AR20" s="105"/>
      <c r="AS20" s="74"/>
      <c r="AT20" s="74">
        <f>+Z20/P20</f>
        <v>0.44444444444444442</v>
      </c>
      <c r="AU20" s="75"/>
      <c r="AV20" s="52"/>
      <c r="AW20" s="52"/>
      <c r="CO20"/>
      <c r="CP20"/>
      <c r="CQ20"/>
    </row>
    <row r="21" spans="1:95" ht="31.5">
      <c r="A21" s="10"/>
      <c r="B21" s="11"/>
      <c r="C21" s="11"/>
      <c r="D21" s="11"/>
      <c r="E21" s="12"/>
      <c r="F21" s="11"/>
      <c r="G21" s="11">
        <v>343</v>
      </c>
      <c r="H21" s="11"/>
      <c r="I21" s="11">
        <v>112</v>
      </c>
      <c r="J21" s="13" t="s">
        <v>61</v>
      </c>
      <c r="K21" s="11"/>
      <c r="L21" s="11"/>
      <c r="M21" s="11"/>
      <c r="N21" s="11"/>
      <c r="O21" s="11" t="s">
        <v>49</v>
      </c>
      <c r="P21" s="14">
        <f t="shared" ref="P21:V21" si="4">+P20</f>
        <v>9</v>
      </c>
      <c r="Q21" s="14">
        <f t="shared" si="4"/>
        <v>0</v>
      </c>
      <c r="R21" s="14">
        <f t="shared" si="4"/>
        <v>4</v>
      </c>
      <c r="S21" s="14">
        <f t="shared" si="4"/>
        <v>7</v>
      </c>
      <c r="T21" s="14">
        <f t="shared" si="4"/>
        <v>9</v>
      </c>
      <c r="U21" s="14">
        <f t="shared" si="4"/>
        <v>9</v>
      </c>
      <c r="V21" s="11">
        <f t="shared" si="4"/>
        <v>4</v>
      </c>
      <c r="W21" s="16">
        <f>+V21/$R$21</f>
        <v>1</v>
      </c>
      <c r="X21" s="11">
        <f>+X20</f>
        <v>4</v>
      </c>
      <c r="Y21" s="16">
        <f>+X21/$R$21</f>
        <v>1</v>
      </c>
      <c r="Z21" s="11">
        <f>+Z20</f>
        <v>4</v>
      </c>
      <c r="AA21" s="16">
        <f>+Z21/$R$21</f>
        <v>1</v>
      </c>
      <c r="AB21" s="11">
        <f>+AB20</f>
        <v>4</v>
      </c>
      <c r="AC21" s="16">
        <f>+AB21/$R$21</f>
        <v>1</v>
      </c>
      <c r="AD21" s="11">
        <f>+AD20</f>
        <v>4</v>
      </c>
      <c r="AE21" s="16">
        <f>+AD21/$R$21</f>
        <v>1</v>
      </c>
      <c r="AF21" s="11">
        <f>+AF20</f>
        <v>0</v>
      </c>
      <c r="AG21" s="16">
        <f>+AF21/$R$21</f>
        <v>0</v>
      </c>
      <c r="AH21" s="15">
        <f>+AH20</f>
        <v>0</v>
      </c>
      <c r="AI21" s="16">
        <f>+AH21/$R$21</f>
        <v>0</v>
      </c>
      <c r="AJ21" s="15">
        <f>+AJ20</f>
        <v>0</v>
      </c>
      <c r="AK21" s="16">
        <f>+AJ21/$R$21</f>
        <v>0</v>
      </c>
      <c r="AL21" s="15">
        <f>+AL20</f>
        <v>0</v>
      </c>
      <c r="AM21" s="16">
        <f>+AL21/$R$21</f>
        <v>0</v>
      </c>
      <c r="AN21" s="15">
        <f>+AN20</f>
        <v>0</v>
      </c>
      <c r="AO21" s="16">
        <f>+AN21/$R$21</f>
        <v>0</v>
      </c>
      <c r="AP21" s="15">
        <f>+AP20</f>
        <v>0</v>
      </c>
      <c r="AQ21" s="16">
        <f>+AP21/$R$21</f>
        <v>0</v>
      </c>
      <c r="AR21" s="15">
        <f>+AR20</f>
        <v>0</v>
      </c>
      <c r="AS21" s="16">
        <f>+AR21/$R$21</f>
        <v>0</v>
      </c>
      <c r="AT21" s="16"/>
      <c r="AU21" s="17"/>
      <c r="AV21" s="52"/>
      <c r="AW21" s="52"/>
      <c r="CO21"/>
      <c r="CP21"/>
      <c r="CQ21"/>
    </row>
    <row r="22" spans="1:95" ht="51">
      <c r="A22" s="5" t="s">
        <v>34</v>
      </c>
      <c r="B22" s="6" t="s">
        <v>35</v>
      </c>
      <c r="C22" s="7" t="s">
        <v>36</v>
      </c>
      <c r="D22" s="6" t="s">
        <v>37</v>
      </c>
      <c r="E22" s="8" t="s">
        <v>38</v>
      </c>
      <c r="F22" s="6" t="s">
        <v>39</v>
      </c>
      <c r="G22" s="7">
        <v>344</v>
      </c>
      <c r="H22" s="6" t="s">
        <v>63</v>
      </c>
      <c r="I22" s="7">
        <v>113</v>
      </c>
      <c r="J22" s="9" t="s">
        <v>63</v>
      </c>
      <c r="K22" s="7" t="s">
        <v>62</v>
      </c>
      <c r="L22" s="69">
        <v>1011</v>
      </c>
      <c r="M22" s="69">
        <v>9</v>
      </c>
      <c r="N22" s="68" t="s">
        <v>64</v>
      </c>
      <c r="O22" s="69" t="s">
        <v>49</v>
      </c>
      <c r="P22" s="73">
        <v>50</v>
      </c>
      <c r="Q22" s="73">
        <v>0</v>
      </c>
      <c r="R22" s="73">
        <v>40</v>
      </c>
      <c r="S22" s="73">
        <v>40</v>
      </c>
      <c r="T22" s="73">
        <v>47</v>
      </c>
      <c r="U22" s="73">
        <v>50</v>
      </c>
      <c r="V22" s="69">
        <v>0</v>
      </c>
      <c r="W22" s="74">
        <f>V22/R22</f>
        <v>0</v>
      </c>
      <c r="X22" s="69">
        <v>0</v>
      </c>
      <c r="Y22" s="74">
        <f>X22/R22</f>
        <v>0</v>
      </c>
      <c r="Z22" s="69">
        <v>0</v>
      </c>
      <c r="AA22" s="74">
        <f>+Z22/$R$22</f>
        <v>0</v>
      </c>
      <c r="AB22" s="69">
        <v>0</v>
      </c>
      <c r="AC22" s="74">
        <f>+AB22/$R$22</f>
        <v>0</v>
      </c>
      <c r="AD22" s="69">
        <v>0</v>
      </c>
      <c r="AE22" s="74">
        <f>+AD22/$R$22</f>
        <v>0</v>
      </c>
      <c r="AF22" s="69"/>
      <c r="AG22" s="69"/>
      <c r="AH22" s="105"/>
      <c r="AI22" s="74"/>
      <c r="AJ22" s="105"/>
      <c r="AK22" s="74"/>
      <c r="AL22" s="105"/>
      <c r="AM22" s="74"/>
      <c r="AN22" s="105"/>
      <c r="AO22" s="74"/>
      <c r="AP22" s="105"/>
      <c r="AQ22" s="74"/>
      <c r="AR22" s="105"/>
      <c r="AS22" s="74"/>
      <c r="AT22" s="74">
        <f>+Z22/P22</f>
        <v>0</v>
      </c>
      <c r="AU22" s="75"/>
      <c r="AV22" s="52"/>
      <c r="AW22" s="52"/>
      <c r="CO22"/>
      <c r="CP22"/>
      <c r="CQ22"/>
    </row>
    <row r="23" spans="1:95" ht="63">
      <c r="A23" s="10"/>
      <c r="B23" s="11"/>
      <c r="C23" s="11"/>
      <c r="D23" s="11"/>
      <c r="E23" s="12"/>
      <c r="F23" s="11"/>
      <c r="G23" s="11">
        <v>344</v>
      </c>
      <c r="H23" s="11"/>
      <c r="I23" s="11">
        <v>113</v>
      </c>
      <c r="J23" s="13" t="s">
        <v>63</v>
      </c>
      <c r="K23" s="11"/>
      <c r="L23" s="11"/>
      <c r="M23" s="11"/>
      <c r="N23" s="11"/>
      <c r="O23" s="11" t="s">
        <v>49</v>
      </c>
      <c r="P23" s="14">
        <f t="shared" ref="P23:V23" si="5">+P22</f>
        <v>50</v>
      </c>
      <c r="Q23" s="14">
        <f t="shared" si="5"/>
        <v>0</v>
      </c>
      <c r="R23" s="14">
        <f t="shared" si="5"/>
        <v>40</v>
      </c>
      <c r="S23" s="14">
        <f t="shared" si="5"/>
        <v>40</v>
      </c>
      <c r="T23" s="14">
        <f t="shared" si="5"/>
        <v>47</v>
      </c>
      <c r="U23" s="14">
        <f t="shared" si="5"/>
        <v>50</v>
      </c>
      <c r="V23" s="11">
        <f t="shared" si="5"/>
        <v>0</v>
      </c>
      <c r="W23" s="16">
        <f>+V23/$R$23</f>
        <v>0</v>
      </c>
      <c r="X23" s="11">
        <f>+X22</f>
        <v>0</v>
      </c>
      <c r="Y23" s="16">
        <f>+X23/$R$23</f>
        <v>0</v>
      </c>
      <c r="Z23" s="11">
        <f>+Z22</f>
        <v>0</v>
      </c>
      <c r="AA23" s="16">
        <f>+Z23/$R$23</f>
        <v>0</v>
      </c>
      <c r="AB23" s="11">
        <f>+AB22</f>
        <v>0</v>
      </c>
      <c r="AC23" s="16">
        <f>+AB23/$R$23</f>
        <v>0</v>
      </c>
      <c r="AD23" s="11">
        <f>+AD22</f>
        <v>0</v>
      </c>
      <c r="AE23" s="16">
        <f>+AD23/$R$23</f>
        <v>0</v>
      </c>
      <c r="AF23" s="11">
        <f>+AF22</f>
        <v>0</v>
      </c>
      <c r="AG23" s="16">
        <f>+AF23/$R$23</f>
        <v>0</v>
      </c>
      <c r="AH23" s="15">
        <f>+AH22</f>
        <v>0</v>
      </c>
      <c r="AI23" s="16">
        <f>+AH23/$R$23</f>
        <v>0</v>
      </c>
      <c r="AJ23" s="15">
        <f>+AJ22</f>
        <v>0</v>
      </c>
      <c r="AK23" s="16">
        <f>+AJ23/$R$23</f>
        <v>0</v>
      </c>
      <c r="AL23" s="15">
        <f>+AL22</f>
        <v>0</v>
      </c>
      <c r="AM23" s="16">
        <f>+AL23/$R$23</f>
        <v>0</v>
      </c>
      <c r="AN23" s="15">
        <f>+AN22</f>
        <v>0</v>
      </c>
      <c r="AO23" s="16">
        <f>+AN23/$R$23</f>
        <v>0</v>
      </c>
      <c r="AP23" s="15">
        <f>+AP22</f>
        <v>0</v>
      </c>
      <c r="AQ23" s="16">
        <f>+AP23/$R$23</f>
        <v>0</v>
      </c>
      <c r="AR23" s="15">
        <f>+AR22</f>
        <v>0</v>
      </c>
      <c r="AS23" s="16">
        <f>+AR23/$R$23</f>
        <v>0</v>
      </c>
      <c r="AT23" s="16"/>
      <c r="AU23" s="17"/>
      <c r="AV23" s="52"/>
      <c r="AW23" s="52"/>
      <c r="CO23"/>
      <c r="CP23"/>
      <c r="CQ23"/>
    </row>
    <row r="24" spans="1:95" ht="51">
      <c r="A24" s="5" t="s">
        <v>34</v>
      </c>
      <c r="B24" s="6" t="s">
        <v>35</v>
      </c>
      <c r="C24" s="7" t="s">
        <v>36</v>
      </c>
      <c r="D24" s="6" t="s">
        <v>37</v>
      </c>
      <c r="E24" s="8" t="s">
        <v>38</v>
      </c>
      <c r="F24" s="6" t="s">
        <v>39</v>
      </c>
      <c r="G24" s="7">
        <v>345</v>
      </c>
      <c r="H24" s="6" t="s">
        <v>65</v>
      </c>
      <c r="I24" s="7">
        <v>114</v>
      </c>
      <c r="J24" s="9" t="s">
        <v>66</v>
      </c>
      <c r="K24" s="7" t="s">
        <v>67</v>
      </c>
      <c r="L24" s="69">
        <v>1011</v>
      </c>
      <c r="M24" s="69">
        <v>10</v>
      </c>
      <c r="N24" s="68" t="s">
        <v>65</v>
      </c>
      <c r="O24" s="69" t="s">
        <v>44</v>
      </c>
      <c r="P24" s="73">
        <v>50</v>
      </c>
      <c r="Q24" s="73">
        <v>0</v>
      </c>
      <c r="R24" s="73">
        <v>15</v>
      </c>
      <c r="S24" s="73">
        <v>16</v>
      </c>
      <c r="T24" s="73">
        <v>16</v>
      </c>
      <c r="U24" s="73">
        <v>3</v>
      </c>
      <c r="V24" s="69">
        <v>0</v>
      </c>
      <c r="W24" s="74">
        <f>V24/R24</f>
        <v>0</v>
      </c>
      <c r="X24" s="69">
        <v>0</v>
      </c>
      <c r="Y24" s="74">
        <f>X24/R24</f>
        <v>0</v>
      </c>
      <c r="Z24" s="69">
        <v>0</v>
      </c>
      <c r="AA24" s="74">
        <f>+Z24/$R$24</f>
        <v>0</v>
      </c>
      <c r="AB24" s="69">
        <v>0</v>
      </c>
      <c r="AC24" s="74">
        <f>+AB24/$R$24</f>
        <v>0</v>
      </c>
      <c r="AD24" s="69">
        <v>0</v>
      </c>
      <c r="AE24" s="74">
        <f>+AD24/$R$24</f>
        <v>0</v>
      </c>
      <c r="AF24" s="69"/>
      <c r="AG24" s="69"/>
      <c r="AH24" s="105"/>
      <c r="AI24" s="74"/>
      <c r="AJ24" s="105"/>
      <c r="AK24" s="74"/>
      <c r="AL24" s="105"/>
      <c r="AM24" s="74"/>
      <c r="AN24" s="105"/>
      <c r="AO24" s="74"/>
      <c r="AP24" s="105"/>
      <c r="AQ24" s="74"/>
      <c r="AR24" s="105"/>
      <c r="AS24" s="74"/>
      <c r="AT24" s="71">
        <f>+(Q24+Z24)/P24</f>
        <v>0</v>
      </c>
      <c r="AU24" s="75"/>
      <c r="AV24" s="52"/>
      <c r="AW24" s="52"/>
      <c r="CO24"/>
      <c r="CP24"/>
      <c r="CQ24"/>
    </row>
    <row r="25" spans="1:95" ht="51">
      <c r="A25" s="18" t="s">
        <v>34</v>
      </c>
      <c r="B25" s="19" t="s">
        <v>35</v>
      </c>
      <c r="C25" s="20" t="s">
        <v>36</v>
      </c>
      <c r="D25" s="19" t="s">
        <v>37</v>
      </c>
      <c r="E25" s="21" t="s">
        <v>38</v>
      </c>
      <c r="F25" s="19" t="s">
        <v>39</v>
      </c>
      <c r="G25" s="20">
        <v>345</v>
      </c>
      <c r="H25" s="22" t="s">
        <v>65</v>
      </c>
      <c r="I25" s="20">
        <v>114</v>
      </c>
      <c r="J25" s="22" t="s">
        <v>66</v>
      </c>
      <c r="K25" s="20" t="s">
        <v>67</v>
      </c>
      <c r="L25" s="87">
        <v>1011</v>
      </c>
      <c r="M25" s="87">
        <v>11</v>
      </c>
      <c r="N25" s="88" t="s">
        <v>68</v>
      </c>
      <c r="O25" s="87" t="s">
        <v>44</v>
      </c>
      <c r="P25" s="89">
        <v>30</v>
      </c>
      <c r="Q25" s="89">
        <v>2</v>
      </c>
      <c r="R25" s="23">
        <v>8</v>
      </c>
      <c r="S25" s="23">
        <v>8</v>
      </c>
      <c r="T25" s="23">
        <v>8</v>
      </c>
      <c r="U25" s="23">
        <v>4</v>
      </c>
      <c r="V25" s="20">
        <v>0</v>
      </c>
      <c r="W25" s="24">
        <f>V25/R25</f>
        <v>0</v>
      </c>
      <c r="X25" s="20">
        <v>0</v>
      </c>
      <c r="Y25" s="24">
        <f>X25/R25</f>
        <v>0</v>
      </c>
      <c r="Z25" s="87">
        <v>0</v>
      </c>
      <c r="AA25" s="92">
        <f>+Z25/$R$25</f>
        <v>0</v>
      </c>
      <c r="AB25" s="20">
        <v>0</v>
      </c>
      <c r="AC25" s="40">
        <f>+AB25/$R$25</f>
        <v>0</v>
      </c>
      <c r="AD25" s="20">
        <v>0</v>
      </c>
      <c r="AE25" s="40">
        <f>+AD25/$R$25</f>
        <v>0</v>
      </c>
      <c r="AF25" s="20"/>
      <c r="AG25" s="20"/>
      <c r="AH25" s="25"/>
      <c r="AI25" s="24"/>
      <c r="AJ25" s="25"/>
      <c r="AK25" s="24"/>
      <c r="AL25" s="25"/>
      <c r="AM25" s="24"/>
      <c r="AN25" s="25"/>
      <c r="AO25" s="24"/>
      <c r="AP25" s="25"/>
      <c r="AQ25" s="24"/>
      <c r="AR25" s="25"/>
      <c r="AS25" s="61"/>
      <c r="AT25" s="62">
        <f>+(Q25+Z25)/P25</f>
        <v>6.6666666666666666E-2</v>
      </c>
      <c r="AU25" s="63"/>
      <c r="AV25" s="52"/>
      <c r="AW25" s="52"/>
      <c r="CO25"/>
      <c r="CP25"/>
      <c r="CQ25"/>
    </row>
    <row r="26" spans="1:95" ht="31.5">
      <c r="A26" s="10"/>
      <c r="B26" s="11"/>
      <c r="C26" s="11"/>
      <c r="D26" s="11"/>
      <c r="E26" s="12"/>
      <c r="F26" s="11"/>
      <c r="G26" s="11">
        <v>345</v>
      </c>
      <c r="H26" s="11"/>
      <c r="I26" s="11">
        <v>114</v>
      </c>
      <c r="J26" s="13" t="s">
        <v>66</v>
      </c>
      <c r="K26" s="11"/>
      <c r="L26" s="11"/>
      <c r="M26" s="11"/>
      <c r="N26" s="11"/>
      <c r="O26" s="11" t="s">
        <v>44</v>
      </c>
      <c r="P26" s="14">
        <f t="shared" ref="P26:V26" si="6">+P24</f>
        <v>50</v>
      </c>
      <c r="Q26" s="14">
        <f t="shared" si="6"/>
        <v>0</v>
      </c>
      <c r="R26" s="14">
        <f t="shared" si="6"/>
        <v>15</v>
      </c>
      <c r="S26" s="14">
        <f t="shared" si="6"/>
        <v>16</v>
      </c>
      <c r="T26" s="14">
        <f t="shared" si="6"/>
        <v>16</v>
      </c>
      <c r="U26" s="14">
        <f t="shared" si="6"/>
        <v>3</v>
      </c>
      <c r="V26" s="14">
        <f t="shared" si="6"/>
        <v>0</v>
      </c>
      <c r="W26" s="16">
        <f>+V26/$R$26</f>
        <v>0</v>
      </c>
      <c r="X26" s="14">
        <f>+X24</f>
        <v>0</v>
      </c>
      <c r="Y26" s="16">
        <f>+X26/$R$26</f>
        <v>0</v>
      </c>
      <c r="Z26" s="14">
        <f>+Z24</f>
        <v>0</v>
      </c>
      <c r="AA26" s="16">
        <f>+Z26/$R$26</f>
        <v>0</v>
      </c>
      <c r="AB26" s="14">
        <f>+AB24</f>
        <v>0</v>
      </c>
      <c r="AC26" s="16">
        <f>+AB26/$R$26</f>
        <v>0</v>
      </c>
      <c r="AD26" s="14">
        <f>+AD24</f>
        <v>0</v>
      </c>
      <c r="AE26" s="16">
        <f>+AD26/$R$26</f>
        <v>0</v>
      </c>
      <c r="AF26" s="14">
        <f>+AF24</f>
        <v>0</v>
      </c>
      <c r="AG26" s="16">
        <f>+AF26/$R$26</f>
        <v>0</v>
      </c>
      <c r="AH26" s="14">
        <f>+AH24</f>
        <v>0</v>
      </c>
      <c r="AI26" s="16">
        <f>+AH26/$R$26</f>
        <v>0</v>
      </c>
      <c r="AJ26" s="14">
        <f>+AJ24</f>
        <v>0</v>
      </c>
      <c r="AK26" s="16">
        <f>+AJ26/$R$26</f>
        <v>0</v>
      </c>
      <c r="AL26" s="14">
        <f>+AL24</f>
        <v>0</v>
      </c>
      <c r="AM26" s="16">
        <f>+AL26/$R$26</f>
        <v>0</v>
      </c>
      <c r="AN26" s="14">
        <f>+AN24</f>
        <v>0</v>
      </c>
      <c r="AO26" s="16">
        <f>+AN26/$R$26</f>
        <v>0</v>
      </c>
      <c r="AP26" s="14">
        <f>+AP24</f>
        <v>0</v>
      </c>
      <c r="AQ26" s="16">
        <f>+AP26/$R$26</f>
        <v>0</v>
      </c>
      <c r="AR26" s="14">
        <f>+AR24</f>
        <v>0</v>
      </c>
      <c r="AS26" s="16">
        <f>+AR26/$R$26</f>
        <v>0</v>
      </c>
      <c r="AT26" s="16"/>
      <c r="AU26" s="17"/>
      <c r="AV26" s="52"/>
      <c r="AW26" s="52"/>
      <c r="CO26"/>
      <c r="CP26"/>
      <c r="CQ26"/>
    </row>
    <row r="27" spans="1:95" ht="51">
      <c r="A27" s="5" t="s">
        <v>34</v>
      </c>
      <c r="B27" s="6" t="s">
        <v>35</v>
      </c>
      <c r="C27" s="7" t="s">
        <v>36</v>
      </c>
      <c r="D27" s="6" t="s">
        <v>37</v>
      </c>
      <c r="E27" s="8" t="s">
        <v>38</v>
      </c>
      <c r="F27" s="6" t="s">
        <v>39</v>
      </c>
      <c r="G27" s="7">
        <v>346</v>
      </c>
      <c r="H27" s="6" t="s">
        <v>69</v>
      </c>
      <c r="I27" s="7">
        <v>115</v>
      </c>
      <c r="J27" s="9" t="s">
        <v>70</v>
      </c>
      <c r="K27" s="7" t="s">
        <v>62</v>
      </c>
      <c r="L27" s="69">
        <v>1011</v>
      </c>
      <c r="M27" s="69">
        <v>12</v>
      </c>
      <c r="N27" s="68" t="s">
        <v>71</v>
      </c>
      <c r="O27" s="69" t="s">
        <v>49</v>
      </c>
      <c r="P27" s="73">
        <v>1</v>
      </c>
      <c r="Q27" s="76">
        <v>0.1</v>
      </c>
      <c r="R27" s="76">
        <v>0.4</v>
      </c>
      <c r="S27" s="76">
        <v>0.8</v>
      </c>
      <c r="T27" s="76">
        <v>0.9</v>
      </c>
      <c r="U27" s="73">
        <v>1</v>
      </c>
      <c r="V27" s="69">
        <v>0</v>
      </c>
      <c r="W27" s="74">
        <f>V27/R27</f>
        <v>0</v>
      </c>
      <c r="X27" s="69">
        <v>0</v>
      </c>
      <c r="Y27" s="74">
        <f>X27/R27</f>
        <v>0</v>
      </c>
      <c r="Z27" s="69">
        <v>0.1</v>
      </c>
      <c r="AA27" s="74">
        <f>+Z27/$R$27</f>
        <v>0.25</v>
      </c>
      <c r="AB27" s="69">
        <v>0.1</v>
      </c>
      <c r="AC27" s="74">
        <f>+AB27/$R$27</f>
        <v>0.25</v>
      </c>
      <c r="AD27" s="69">
        <v>0.1</v>
      </c>
      <c r="AE27" s="74">
        <f>+AD27/$R$27</f>
        <v>0.25</v>
      </c>
      <c r="AF27" s="69"/>
      <c r="AG27" s="69"/>
      <c r="AH27" s="105"/>
      <c r="AI27" s="74"/>
      <c r="AJ27" s="105"/>
      <c r="AK27" s="74"/>
      <c r="AL27" s="105"/>
      <c r="AM27" s="74"/>
      <c r="AN27" s="105"/>
      <c r="AO27" s="74"/>
      <c r="AP27" s="105"/>
      <c r="AQ27" s="74"/>
      <c r="AR27" s="105"/>
      <c r="AS27" s="74"/>
      <c r="AT27" s="74">
        <f>+Z27/P27</f>
        <v>0.1</v>
      </c>
      <c r="AU27" s="75"/>
      <c r="AV27" s="52"/>
      <c r="AW27" s="52"/>
      <c r="CO27"/>
      <c r="CP27"/>
      <c r="CQ27"/>
    </row>
    <row r="28" spans="1:95" ht="31.5">
      <c r="A28" s="10"/>
      <c r="B28" s="11"/>
      <c r="C28" s="11"/>
      <c r="D28" s="11"/>
      <c r="E28" s="12"/>
      <c r="F28" s="11"/>
      <c r="G28" s="11">
        <v>346</v>
      </c>
      <c r="H28" s="11"/>
      <c r="I28" s="11">
        <v>115</v>
      </c>
      <c r="J28" s="13" t="s">
        <v>70</v>
      </c>
      <c r="K28" s="11"/>
      <c r="L28" s="11"/>
      <c r="M28" s="11"/>
      <c r="N28" s="11"/>
      <c r="O28" s="11" t="s">
        <v>49</v>
      </c>
      <c r="P28" s="27">
        <f t="shared" ref="P28:V28" si="7">+P27</f>
        <v>1</v>
      </c>
      <c r="Q28" s="27">
        <f t="shared" si="7"/>
        <v>0.1</v>
      </c>
      <c r="R28" s="27">
        <f t="shared" si="7"/>
        <v>0.4</v>
      </c>
      <c r="S28" s="27">
        <f t="shared" si="7"/>
        <v>0.8</v>
      </c>
      <c r="T28" s="27">
        <f t="shared" si="7"/>
        <v>0.9</v>
      </c>
      <c r="U28" s="27">
        <f t="shared" si="7"/>
        <v>1</v>
      </c>
      <c r="V28" s="11">
        <f t="shared" si="7"/>
        <v>0</v>
      </c>
      <c r="W28" s="16">
        <f>+V28/$R$28</f>
        <v>0</v>
      </c>
      <c r="X28" s="11">
        <f>+X27</f>
        <v>0</v>
      </c>
      <c r="Y28" s="16">
        <f>+X28/$R$28</f>
        <v>0</v>
      </c>
      <c r="Z28" s="11">
        <v>0.1</v>
      </c>
      <c r="AA28" s="16">
        <f>+Z28/$R$28</f>
        <v>0.25</v>
      </c>
      <c r="AB28" s="11">
        <f>+AB27</f>
        <v>0.1</v>
      </c>
      <c r="AC28" s="16">
        <f>+AB28/$R$28</f>
        <v>0.25</v>
      </c>
      <c r="AD28" s="11">
        <f>+AD27</f>
        <v>0.1</v>
      </c>
      <c r="AE28" s="16">
        <f>+AD28/$R$28</f>
        <v>0.25</v>
      </c>
      <c r="AF28" s="11">
        <f>+AF27</f>
        <v>0</v>
      </c>
      <c r="AG28" s="16">
        <f>+AF28/$R$28</f>
        <v>0</v>
      </c>
      <c r="AH28" s="15">
        <f>+AH27</f>
        <v>0</v>
      </c>
      <c r="AI28" s="16">
        <f>+AH28/$R$28</f>
        <v>0</v>
      </c>
      <c r="AJ28" s="15">
        <f>+AJ27</f>
        <v>0</v>
      </c>
      <c r="AK28" s="16">
        <f>+AJ28/$R$28</f>
        <v>0</v>
      </c>
      <c r="AL28" s="15">
        <f>+AL27</f>
        <v>0</v>
      </c>
      <c r="AM28" s="16">
        <f>+AL28/$R$28</f>
        <v>0</v>
      </c>
      <c r="AN28" s="15">
        <f>+AN27</f>
        <v>0</v>
      </c>
      <c r="AO28" s="16">
        <f>+AN28/$R$28</f>
        <v>0</v>
      </c>
      <c r="AP28" s="15">
        <f>+AP27</f>
        <v>0</v>
      </c>
      <c r="AQ28" s="16">
        <f>+AP28/$R$28</f>
        <v>0</v>
      </c>
      <c r="AR28" s="15">
        <f>+AR27</f>
        <v>0</v>
      </c>
      <c r="AS28" s="16">
        <f>+AR28/$R$28</f>
        <v>0</v>
      </c>
      <c r="AT28" s="16"/>
      <c r="AU28" s="17"/>
      <c r="AV28" s="52"/>
      <c r="AW28" s="52"/>
      <c r="CO28"/>
      <c r="CP28"/>
      <c r="CQ28"/>
    </row>
    <row r="29" spans="1:95" ht="51">
      <c r="A29" s="5" t="s">
        <v>34</v>
      </c>
      <c r="B29" s="6" t="s">
        <v>35</v>
      </c>
      <c r="C29" s="7" t="s">
        <v>36</v>
      </c>
      <c r="D29" s="6" t="s">
        <v>37</v>
      </c>
      <c r="E29" s="8" t="s">
        <v>72</v>
      </c>
      <c r="F29" s="6" t="s">
        <v>73</v>
      </c>
      <c r="G29" s="7">
        <v>347</v>
      </c>
      <c r="H29" s="6" t="s">
        <v>74</v>
      </c>
      <c r="I29" s="7">
        <v>120</v>
      </c>
      <c r="J29" s="9" t="s">
        <v>75</v>
      </c>
      <c r="K29" s="7" t="s">
        <v>76</v>
      </c>
      <c r="L29" s="69">
        <v>1008</v>
      </c>
      <c r="M29" s="69">
        <v>1</v>
      </c>
      <c r="N29" s="68" t="s">
        <v>77</v>
      </c>
      <c r="O29" s="69" t="s">
        <v>44</v>
      </c>
      <c r="P29" s="77">
        <f>+Q29+R29+S29+T29+U29</f>
        <v>210</v>
      </c>
      <c r="Q29" s="77">
        <v>57</v>
      </c>
      <c r="R29" s="77">
        <v>60</v>
      </c>
      <c r="S29" s="77">
        <v>50</v>
      </c>
      <c r="T29" s="77">
        <v>38</v>
      </c>
      <c r="U29" s="77">
        <v>5</v>
      </c>
      <c r="V29" s="82">
        <v>0</v>
      </c>
      <c r="W29" s="79">
        <f>+V29/R29</f>
        <v>0</v>
      </c>
      <c r="X29" s="78">
        <v>0</v>
      </c>
      <c r="Y29" s="79">
        <f>+X29/R29</f>
        <v>0</v>
      </c>
      <c r="Z29" s="78">
        <v>0</v>
      </c>
      <c r="AA29" s="79">
        <f>+Z29/$R$29</f>
        <v>0</v>
      </c>
      <c r="AB29" s="78">
        <v>0</v>
      </c>
      <c r="AC29" s="79">
        <f>+AB29/$R$29</f>
        <v>0</v>
      </c>
      <c r="AD29" s="78">
        <v>12</v>
      </c>
      <c r="AE29" s="79">
        <f>+AD29/$R$29</f>
        <v>0.2</v>
      </c>
      <c r="AF29" s="78"/>
      <c r="AG29" s="78"/>
      <c r="AH29" s="106"/>
      <c r="AI29" s="79"/>
      <c r="AJ29" s="106"/>
      <c r="AK29" s="79"/>
      <c r="AL29" s="106"/>
      <c r="AM29" s="79"/>
      <c r="AN29" s="106"/>
      <c r="AO29" s="79"/>
      <c r="AP29" s="106"/>
      <c r="AQ29" s="79"/>
      <c r="AR29" s="106"/>
      <c r="AS29" s="79"/>
      <c r="AT29" s="79">
        <f>+(Q29+Z29)/P29</f>
        <v>0.27142857142857141</v>
      </c>
      <c r="AU29" s="79"/>
      <c r="AV29" s="52"/>
      <c r="AW29" s="52"/>
      <c r="CO29"/>
      <c r="CP29"/>
      <c r="CQ29"/>
    </row>
    <row r="30" spans="1:95" ht="51">
      <c r="A30" s="18" t="s">
        <v>34</v>
      </c>
      <c r="B30" s="19" t="s">
        <v>35</v>
      </c>
      <c r="C30" s="20" t="s">
        <v>36</v>
      </c>
      <c r="D30" s="19" t="s">
        <v>37</v>
      </c>
      <c r="E30" s="20" t="s">
        <v>72</v>
      </c>
      <c r="F30" s="19" t="s">
        <v>73</v>
      </c>
      <c r="G30" s="20">
        <v>347</v>
      </c>
      <c r="H30" s="22" t="s">
        <v>74</v>
      </c>
      <c r="I30" s="20">
        <v>120</v>
      </c>
      <c r="J30" s="22" t="s">
        <v>75</v>
      </c>
      <c r="K30" s="20" t="s">
        <v>76</v>
      </c>
      <c r="L30" s="87">
        <v>1008</v>
      </c>
      <c r="M30" s="87">
        <v>2</v>
      </c>
      <c r="N30" s="93" t="s">
        <v>78</v>
      </c>
      <c r="O30" s="94" t="s">
        <v>44</v>
      </c>
      <c r="P30" s="61">
        <v>1</v>
      </c>
      <c r="Q30" s="61">
        <v>0.2</v>
      </c>
      <c r="R30" s="24">
        <v>0.3</v>
      </c>
      <c r="S30" s="24">
        <v>0.25</v>
      </c>
      <c r="T30" s="24">
        <v>0.15</v>
      </c>
      <c r="U30" s="24">
        <v>0.1</v>
      </c>
      <c r="V30" s="20">
        <v>0</v>
      </c>
      <c r="W30" s="24">
        <f>+V30/R30</f>
        <v>0</v>
      </c>
      <c r="X30" s="20">
        <v>0</v>
      </c>
      <c r="Y30" s="24">
        <f>+X30/R30</f>
        <v>0</v>
      </c>
      <c r="Z30" s="61">
        <v>5.0000000000000001E-3</v>
      </c>
      <c r="AA30" s="61">
        <f>+Z30/$R$30</f>
        <v>1.6666666666666666E-2</v>
      </c>
      <c r="AB30" s="40">
        <v>5.0000000000000001E-3</v>
      </c>
      <c r="AC30" s="24">
        <f>+AB30/$R$30</f>
        <v>1.6666666666666666E-2</v>
      </c>
      <c r="AD30" s="40">
        <v>5.0000000000000001E-3</v>
      </c>
      <c r="AE30" s="24">
        <f>+AD30/$R$30</f>
        <v>1.6666666666666666E-2</v>
      </c>
      <c r="AF30" s="20"/>
      <c r="AG30" s="20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62">
        <f>+(Q30+Z30)/P30</f>
        <v>0.20500000000000002</v>
      </c>
      <c r="AU30" s="95"/>
      <c r="AV30" s="52"/>
      <c r="AW30" s="52"/>
      <c r="CO30"/>
      <c r="CP30"/>
      <c r="CQ30"/>
    </row>
    <row r="31" spans="1:95" ht="31.5">
      <c r="A31" s="10"/>
      <c r="B31" s="11"/>
      <c r="C31" s="11"/>
      <c r="D31" s="11"/>
      <c r="E31" s="12"/>
      <c r="F31" s="11"/>
      <c r="G31" s="11">
        <v>347</v>
      </c>
      <c r="H31" s="11"/>
      <c r="I31" s="11">
        <v>120</v>
      </c>
      <c r="J31" s="13" t="s">
        <v>75</v>
      </c>
      <c r="K31" s="11"/>
      <c r="L31" s="11"/>
      <c r="M31" s="11"/>
      <c r="N31" s="11"/>
      <c r="O31" s="11" t="s">
        <v>44</v>
      </c>
      <c r="P31" s="14">
        <f t="shared" ref="P31:V31" si="8">+P29</f>
        <v>210</v>
      </c>
      <c r="Q31" s="14">
        <f t="shared" si="8"/>
        <v>57</v>
      </c>
      <c r="R31" s="14">
        <f t="shared" si="8"/>
        <v>60</v>
      </c>
      <c r="S31" s="14">
        <f t="shared" si="8"/>
        <v>50</v>
      </c>
      <c r="T31" s="14">
        <f t="shared" si="8"/>
        <v>38</v>
      </c>
      <c r="U31" s="14">
        <f t="shared" si="8"/>
        <v>5</v>
      </c>
      <c r="V31" s="14">
        <f t="shared" si="8"/>
        <v>0</v>
      </c>
      <c r="W31" s="16">
        <f>+V31/$R$31</f>
        <v>0</v>
      </c>
      <c r="X31" s="14">
        <f>+X29</f>
        <v>0</v>
      </c>
      <c r="Y31" s="16">
        <f>+X31/$R$31</f>
        <v>0</v>
      </c>
      <c r="Z31" s="14">
        <f>+Z29</f>
        <v>0</v>
      </c>
      <c r="AA31" s="16">
        <f>+Z31/$R$31</f>
        <v>0</v>
      </c>
      <c r="AB31" s="14">
        <f>+AB29</f>
        <v>0</v>
      </c>
      <c r="AC31" s="16">
        <f>+AB31/$R$31</f>
        <v>0</v>
      </c>
      <c r="AD31" s="14">
        <f>+AD29</f>
        <v>12</v>
      </c>
      <c r="AE31" s="16">
        <f>+AD31/$R$31</f>
        <v>0.2</v>
      </c>
      <c r="AF31" s="14">
        <f>+AF29</f>
        <v>0</v>
      </c>
      <c r="AG31" s="16">
        <f>+AF31/$R$31</f>
        <v>0</v>
      </c>
      <c r="AH31" s="14">
        <f>+AH29</f>
        <v>0</v>
      </c>
      <c r="AI31" s="16">
        <f>+AH31/$R$31</f>
        <v>0</v>
      </c>
      <c r="AJ31" s="14">
        <f>+AJ29</f>
        <v>0</v>
      </c>
      <c r="AK31" s="16">
        <f>+AJ31/$R$31</f>
        <v>0</v>
      </c>
      <c r="AL31" s="14">
        <f>+AL29</f>
        <v>0</v>
      </c>
      <c r="AM31" s="16">
        <f>+AL31/$R$31</f>
        <v>0</v>
      </c>
      <c r="AN31" s="14">
        <f>+AN29</f>
        <v>0</v>
      </c>
      <c r="AO31" s="16">
        <f>+AN31/$R$31</f>
        <v>0</v>
      </c>
      <c r="AP31" s="14">
        <f>+AP29</f>
        <v>0</v>
      </c>
      <c r="AQ31" s="16">
        <f>+AP31/$R$31</f>
        <v>0</v>
      </c>
      <c r="AR31" s="14">
        <f>+AR29</f>
        <v>0</v>
      </c>
      <c r="AS31" s="16">
        <f>+AR31/$R$31</f>
        <v>0</v>
      </c>
      <c r="AT31" s="16"/>
      <c r="AU31" s="17"/>
      <c r="AV31" s="52"/>
      <c r="AW31" s="52"/>
      <c r="CO31"/>
      <c r="CP31"/>
      <c r="CQ31"/>
    </row>
    <row r="32" spans="1:95" ht="38.25">
      <c r="A32" s="5" t="s">
        <v>34</v>
      </c>
      <c r="B32" s="6" t="s">
        <v>35</v>
      </c>
      <c r="C32" s="7" t="s">
        <v>36</v>
      </c>
      <c r="D32" s="6" t="s">
        <v>37</v>
      </c>
      <c r="E32" s="8" t="s">
        <v>72</v>
      </c>
      <c r="F32" s="6" t="s">
        <v>73</v>
      </c>
      <c r="G32" s="7">
        <v>351</v>
      </c>
      <c r="H32" s="6" t="s">
        <v>79</v>
      </c>
      <c r="I32" s="7">
        <v>121</v>
      </c>
      <c r="J32" s="9" t="s">
        <v>80</v>
      </c>
      <c r="K32" s="7" t="s">
        <v>81</v>
      </c>
      <c r="L32" s="69">
        <v>1008</v>
      </c>
      <c r="M32" s="69">
        <v>3</v>
      </c>
      <c r="N32" s="68" t="s">
        <v>82</v>
      </c>
      <c r="O32" s="69" t="s">
        <v>44</v>
      </c>
      <c r="P32" s="77">
        <v>100</v>
      </c>
      <c r="Q32" s="77">
        <v>34</v>
      </c>
      <c r="R32" s="77">
        <v>20</v>
      </c>
      <c r="S32" s="77">
        <v>20</v>
      </c>
      <c r="T32" s="77">
        <v>20</v>
      </c>
      <c r="U32" s="77">
        <v>6</v>
      </c>
      <c r="V32" s="78">
        <v>0</v>
      </c>
      <c r="W32" s="79">
        <f>+V32/R32</f>
        <v>0</v>
      </c>
      <c r="X32" s="78">
        <v>0</v>
      </c>
      <c r="Y32" s="79">
        <f>+X32/R32</f>
        <v>0</v>
      </c>
      <c r="Z32" s="78">
        <v>1</v>
      </c>
      <c r="AA32" s="79">
        <f>+Z32/$R$32</f>
        <v>0.05</v>
      </c>
      <c r="AB32" s="78">
        <v>1</v>
      </c>
      <c r="AC32" s="79">
        <f>+AB32/$R$32</f>
        <v>0.05</v>
      </c>
      <c r="AD32" s="78">
        <v>10</v>
      </c>
      <c r="AE32" s="79">
        <f>+AD32/$R$32</f>
        <v>0.5</v>
      </c>
      <c r="AF32" s="78"/>
      <c r="AG32" s="78"/>
      <c r="AH32" s="106"/>
      <c r="AI32" s="79"/>
      <c r="AJ32" s="106"/>
      <c r="AK32" s="79"/>
      <c r="AL32" s="106"/>
      <c r="AM32" s="79"/>
      <c r="AN32" s="106"/>
      <c r="AO32" s="79"/>
      <c r="AP32" s="106"/>
      <c r="AQ32" s="79"/>
      <c r="AR32" s="106"/>
      <c r="AS32" s="79"/>
      <c r="AT32" s="79">
        <f>+(Q32+Z32)/P32</f>
        <v>0.35</v>
      </c>
      <c r="AU32" s="79"/>
      <c r="AV32" s="52"/>
      <c r="AW32" s="52"/>
      <c r="CO32"/>
      <c r="CP32"/>
      <c r="CQ32"/>
    </row>
    <row r="33" spans="1:95" ht="47.25">
      <c r="A33" s="10"/>
      <c r="B33" s="11"/>
      <c r="C33" s="11"/>
      <c r="D33" s="11"/>
      <c r="E33" s="12"/>
      <c r="F33" s="11"/>
      <c r="G33" s="11">
        <v>351</v>
      </c>
      <c r="H33" s="11"/>
      <c r="I33" s="11">
        <v>121</v>
      </c>
      <c r="J33" s="13" t="s">
        <v>80</v>
      </c>
      <c r="K33" s="11"/>
      <c r="L33" s="11"/>
      <c r="M33" s="11"/>
      <c r="N33" s="11"/>
      <c r="O33" s="11" t="s">
        <v>44</v>
      </c>
      <c r="P33" s="14">
        <f t="shared" ref="P33:V33" si="9">+P32</f>
        <v>100</v>
      </c>
      <c r="Q33" s="14">
        <f t="shared" si="9"/>
        <v>34</v>
      </c>
      <c r="R33" s="14">
        <f t="shared" si="9"/>
        <v>20</v>
      </c>
      <c r="S33" s="14">
        <f t="shared" si="9"/>
        <v>20</v>
      </c>
      <c r="T33" s="14">
        <f t="shared" si="9"/>
        <v>20</v>
      </c>
      <c r="U33" s="14">
        <f t="shared" si="9"/>
        <v>6</v>
      </c>
      <c r="V33" s="11">
        <f t="shared" si="9"/>
        <v>0</v>
      </c>
      <c r="W33" s="16">
        <f>+V33/$R$33</f>
        <v>0</v>
      </c>
      <c r="X33" s="11">
        <f>+X32</f>
        <v>0</v>
      </c>
      <c r="Y33" s="16">
        <f>+X33/$R$33</f>
        <v>0</v>
      </c>
      <c r="Z33" s="11">
        <f>+Z32</f>
        <v>1</v>
      </c>
      <c r="AA33" s="16">
        <f>+Z33/$R$33</f>
        <v>0.05</v>
      </c>
      <c r="AB33" s="11">
        <f>+AB32</f>
        <v>1</v>
      </c>
      <c r="AC33" s="16">
        <f>+AB33/$R$33</f>
        <v>0.05</v>
      </c>
      <c r="AD33" s="11">
        <f>+AD32</f>
        <v>10</v>
      </c>
      <c r="AE33" s="16">
        <f>+AD33/$R$33</f>
        <v>0.5</v>
      </c>
      <c r="AF33" s="11">
        <f>+AF32</f>
        <v>0</v>
      </c>
      <c r="AG33" s="16">
        <f>+AF33/$R$33</f>
        <v>0</v>
      </c>
      <c r="AH33" s="15">
        <f>+AH32</f>
        <v>0</v>
      </c>
      <c r="AI33" s="16">
        <f>+AH33/$R$33</f>
        <v>0</v>
      </c>
      <c r="AJ33" s="15">
        <f>+AJ32</f>
        <v>0</v>
      </c>
      <c r="AK33" s="16">
        <f>+AJ33/$R$33</f>
        <v>0</v>
      </c>
      <c r="AL33" s="15">
        <f>+AL32</f>
        <v>0</v>
      </c>
      <c r="AM33" s="16">
        <f>+AL33/$R$33</f>
        <v>0</v>
      </c>
      <c r="AN33" s="15">
        <f>+AN32</f>
        <v>0</v>
      </c>
      <c r="AO33" s="16">
        <f>+AN33/$R$33</f>
        <v>0</v>
      </c>
      <c r="AP33" s="15">
        <f>+AP32</f>
        <v>0</v>
      </c>
      <c r="AQ33" s="16">
        <f>+AP33/$R$33</f>
        <v>0</v>
      </c>
      <c r="AR33" s="15">
        <f>+AR32</f>
        <v>0</v>
      </c>
      <c r="AS33" s="16">
        <f>+AR33/$R$33</f>
        <v>0</v>
      </c>
      <c r="AT33" s="16"/>
      <c r="AU33" s="17"/>
      <c r="AV33" s="52"/>
      <c r="AW33" s="52"/>
      <c r="CO33"/>
      <c r="CP33"/>
      <c r="CQ33"/>
    </row>
    <row r="34" spans="1:95" ht="51">
      <c r="A34" s="5" t="s">
        <v>34</v>
      </c>
      <c r="B34" s="6" t="s">
        <v>35</v>
      </c>
      <c r="C34" s="7" t="s">
        <v>36</v>
      </c>
      <c r="D34" s="6" t="s">
        <v>37</v>
      </c>
      <c r="E34" s="8" t="s">
        <v>83</v>
      </c>
      <c r="F34" s="6" t="s">
        <v>84</v>
      </c>
      <c r="G34" s="7">
        <v>359</v>
      </c>
      <c r="H34" s="6" t="s">
        <v>85</v>
      </c>
      <c r="I34" s="7">
        <v>116</v>
      </c>
      <c r="J34" s="9" t="s">
        <v>86</v>
      </c>
      <c r="K34" s="7" t="s">
        <v>62</v>
      </c>
      <c r="L34" s="69">
        <v>1008</v>
      </c>
      <c r="M34" s="69">
        <v>4</v>
      </c>
      <c r="N34" s="68" t="s">
        <v>87</v>
      </c>
      <c r="O34" s="69" t="s">
        <v>49</v>
      </c>
      <c r="P34" s="73">
        <v>1</v>
      </c>
      <c r="Q34" s="76">
        <v>0.1</v>
      </c>
      <c r="R34" s="76">
        <v>0.4</v>
      </c>
      <c r="S34" s="76">
        <v>0.6</v>
      </c>
      <c r="T34" s="76">
        <v>0.9</v>
      </c>
      <c r="U34" s="73">
        <v>1</v>
      </c>
      <c r="V34" s="69">
        <v>0.1</v>
      </c>
      <c r="W34" s="74">
        <f>+V34/R34</f>
        <v>0.25</v>
      </c>
      <c r="X34" s="69">
        <v>0.11</v>
      </c>
      <c r="Y34" s="74">
        <f>+X34/R34</f>
        <v>0.27499999999999997</v>
      </c>
      <c r="Z34" s="69">
        <v>0.14000000000000001</v>
      </c>
      <c r="AA34" s="74">
        <f>+Z34/$R$34</f>
        <v>0.35000000000000003</v>
      </c>
      <c r="AB34" s="69">
        <v>0.15</v>
      </c>
      <c r="AC34" s="74">
        <f>+AB34/$R$34</f>
        <v>0.37499999999999994</v>
      </c>
      <c r="AD34" s="69">
        <v>0.16</v>
      </c>
      <c r="AE34" s="74">
        <f>+AD34/$R$34</f>
        <v>0.39999999999999997</v>
      </c>
      <c r="AF34" s="69"/>
      <c r="AG34" s="69"/>
      <c r="AH34" s="105"/>
      <c r="AI34" s="74"/>
      <c r="AJ34" s="105"/>
      <c r="AK34" s="74"/>
      <c r="AL34" s="105"/>
      <c r="AM34" s="74"/>
      <c r="AN34" s="105"/>
      <c r="AO34" s="74"/>
      <c r="AP34" s="105"/>
      <c r="AQ34" s="74"/>
      <c r="AR34" s="105"/>
      <c r="AS34" s="74"/>
      <c r="AT34" s="74">
        <f>+Z34/P34</f>
        <v>0.14000000000000001</v>
      </c>
      <c r="AU34" s="79"/>
      <c r="AV34" s="52"/>
      <c r="AW34" s="52"/>
      <c r="CO34"/>
      <c r="CP34"/>
      <c r="CQ34"/>
    </row>
    <row r="35" spans="1:95" ht="47.25">
      <c r="A35" s="10"/>
      <c r="B35" s="11"/>
      <c r="C35" s="11"/>
      <c r="D35" s="11"/>
      <c r="E35" s="12"/>
      <c r="F35" s="11"/>
      <c r="G35" s="11">
        <v>359</v>
      </c>
      <c r="H35" s="11"/>
      <c r="I35" s="11">
        <v>116</v>
      </c>
      <c r="J35" s="13" t="s">
        <v>86</v>
      </c>
      <c r="K35" s="11"/>
      <c r="L35" s="11"/>
      <c r="M35" s="11"/>
      <c r="N35" s="11"/>
      <c r="O35" s="11" t="s">
        <v>49</v>
      </c>
      <c r="P35" s="27">
        <f t="shared" ref="P35:V35" si="10">+P34</f>
        <v>1</v>
      </c>
      <c r="Q35" s="27">
        <f t="shared" si="10"/>
        <v>0.1</v>
      </c>
      <c r="R35" s="27">
        <f t="shared" si="10"/>
        <v>0.4</v>
      </c>
      <c r="S35" s="27">
        <f t="shared" si="10"/>
        <v>0.6</v>
      </c>
      <c r="T35" s="27">
        <f t="shared" si="10"/>
        <v>0.9</v>
      </c>
      <c r="U35" s="27">
        <f t="shared" si="10"/>
        <v>1</v>
      </c>
      <c r="V35" s="11">
        <f t="shared" si="10"/>
        <v>0.1</v>
      </c>
      <c r="W35" s="16">
        <f>+V35/$R$35</f>
        <v>0.25</v>
      </c>
      <c r="X35" s="11">
        <f>+X34</f>
        <v>0.11</v>
      </c>
      <c r="Y35" s="16">
        <f>+X35/$R$35</f>
        <v>0.27499999999999997</v>
      </c>
      <c r="Z35" s="11">
        <f>+Z34</f>
        <v>0.14000000000000001</v>
      </c>
      <c r="AA35" s="16">
        <f>+Z35/$R$35</f>
        <v>0.35000000000000003</v>
      </c>
      <c r="AB35" s="11">
        <f>+AB34</f>
        <v>0.15</v>
      </c>
      <c r="AC35" s="16">
        <f>+AB35/$R$35</f>
        <v>0.37499999999999994</v>
      </c>
      <c r="AD35" s="11">
        <f>+AD34</f>
        <v>0.16</v>
      </c>
      <c r="AE35" s="16">
        <f>+AD35/$R$35</f>
        <v>0.39999999999999997</v>
      </c>
      <c r="AF35" s="11">
        <f>+AF34</f>
        <v>0</v>
      </c>
      <c r="AG35" s="16">
        <f>+AF35/$R$35</f>
        <v>0</v>
      </c>
      <c r="AH35" s="15">
        <f>+AH34</f>
        <v>0</v>
      </c>
      <c r="AI35" s="16">
        <f>+AH35/$R$35</f>
        <v>0</v>
      </c>
      <c r="AJ35" s="15">
        <f>+AJ34</f>
        <v>0</v>
      </c>
      <c r="AK35" s="16">
        <f>+AJ35/$R$35</f>
        <v>0</v>
      </c>
      <c r="AL35" s="15">
        <f>+AL34</f>
        <v>0</v>
      </c>
      <c r="AM35" s="16">
        <f>+AL35/$R$35</f>
        <v>0</v>
      </c>
      <c r="AN35" s="15">
        <f>+AN34</f>
        <v>0</v>
      </c>
      <c r="AO35" s="16">
        <f>+AN35/$R$35</f>
        <v>0</v>
      </c>
      <c r="AP35" s="15">
        <f>+AP34</f>
        <v>0</v>
      </c>
      <c r="AQ35" s="16">
        <f>+AP35/$R$35</f>
        <v>0</v>
      </c>
      <c r="AR35" s="15">
        <f>+AR34</f>
        <v>0</v>
      </c>
      <c r="AS35" s="16">
        <f>+AR35/$R$35</f>
        <v>0</v>
      </c>
      <c r="AT35" s="16"/>
      <c r="AU35" s="17"/>
      <c r="AV35" s="52"/>
      <c r="AW35" s="52"/>
      <c r="CO35"/>
      <c r="CP35"/>
      <c r="CQ35"/>
    </row>
    <row r="36" spans="1:95" ht="51">
      <c r="A36" s="5" t="s">
        <v>34</v>
      </c>
      <c r="B36" s="6" t="s">
        <v>35</v>
      </c>
      <c r="C36" s="7" t="s">
        <v>36</v>
      </c>
      <c r="D36" s="6" t="s">
        <v>37</v>
      </c>
      <c r="E36" s="8" t="s">
        <v>83</v>
      </c>
      <c r="F36" s="6" t="s">
        <v>84</v>
      </c>
      <c r="G36" s="7">
        <v>360</v>
      </c>
      <c r="H36" s="6" t="s">
        <v>88</v>
      </c>
      <c r="I36" s="7">
        <v>117</v>
      </c>
      <c r="J36" s="9" t="s">
        <v>89</v>
      </c>
      <c r="K36" s="7" t="s">
        <v>62</v>
      </c>
      <c r="L36" s="69">
        <v>1008</v>
      </c>
      <c r="M36" s="69">
        <v>5</v>
      </c>
      <c r="N36" s="68" t="s">
        <v>90</v>
      </c>
      <c r="O36" s="69" t="s">
        <v>53</v>
      </c>
      <c r="P36" s="73">
        <v>1</v>
      </c>
      <c r="Q36" s="73">
        <v>0</v>
      </c>
      <c r="R36" s="73">
        <v>1</v>
      </c>
      <c r="S36" s="73">
        <v>1</v>
      </c>
      <c r="T36" s="73">
        <v>1</v>
      </c>
      <c r="U36" s="73">
        <v>1</v>
      </c>
      <c r="V36" s="69">
        <v>0</v>
      </c>
      <c r="W36" s="74">
        <f>+V36/R36</f>
        <v>0</v>
      </c>
      <c r="X36" s="69">
        <v>0.1</v>
      </c>
      <c r="Y36" s="74">
        <f>+X36/R36</f>
        <v>0.1</v>
      </c>
      <c r="Z36" s="69">
        <v>0.1</v>
      </c>
      <c r="AA36" s="74">
        <f>+Z36/$R$36</f>
        <v>0.1</v>
      </c>
      <c r="AB36" s="69">
        <v>0.1</v>
      </c>
      <c r="AC36" s="74">
        <f>+AB36/$R$36</f>
        <v>0.1</v>
      </c>
      <c r="AD36" s="69">
        <v>0.1</v>
      </c>
      <c r="AE36" s="74">
        <f>+AD36/$R$36</f>
        <v>0.1</v>
      </c>
      <c r="AF36" s="69"/>
      <c r="AG36" s="69"/>
      <c r="AH36" s="105"/>
      <c r="AI36" s="74"/>
      <c r="AJ36" s="105"/>
      <c r="AK36" s="74"/>
      <c r="AL36" s="105"/>
      <c r="AM36" s="74"/>
      <c r="AN36" s="105"/>
      <c r="AO36" s="74"/>
      <c r="AP36" s="105"/>
      <c r="AQ36" s="74"/>
      <c r="AR36" s="105"/>
      <c r="AS36" s="74"/>
      <c r="AT36" s="74">
        <f>+Z36/P36/4</f>
        <v>2.5000000000000001E-2</v>
      </c>
      <c r="AU36" s="79"/>
      <c r="AV36" s="52"/>
      <c r="AW36" s="52"/>
      <c r="AX36" s="114"/>
      <c r="CO36"/>
      <c r="CP36"/>
      <c r="CQ36"/>
    </row>
    <row r="37" spans="1:95" ht="31.5">
      <c r="A37" s="10"/>
      <c r="B37" s="11"/>
      <c r="C37" s="11"/>
      <c r="D37" s="11"/>
      <c r="E37" s="12"/>
      <c r="F37" s="11"/>
      <c r="G37" s="11">
        <v>360</v>
      </c>
      <c r="H37" s="11"/>
      <c r="I37" s="11">
        <v>117</v>
      </c>
      <c r="J37" s="13" t="s">
        <v>89</v>
      </c>
      <c r="K37" s="11"/>
      <c r="L37" s="11"/>
      <c r="M37" s="11"/>
      <c r="N37" s="11"/>
      <c r="O37" s="11" t="s">
        <v>53</v>
      </c>
      <c r="P37" s="14">
        <f t="shared" ref="P37:V37" si="11">+P36</f>
        <v>1</v>
      </c>
      <c r="Q37" s="14">
        <f t="shared" si="11"/>
        <v>0</v>
      </c>
      <c r="R37" s="14">
        <f t="shared" si="11"/>
        <v>1</v>
      </c>
      <c r="S37" s="14">
        <f t="shared" si="11"/>
        <v>1</v>
      </c>
      <c r="T37" s="14">
        <f t="shared" si="11"/>
        <v>1</v>
      </c>
      <c r="U37" s="14">
        <f t="shared" si="11"/>
        <v>1</v>
      </c>
      <c r="V37" s="11">
        <f t="shared" si="11"/>
        <v>0</v>
      </c>
      <c r="W37" s="16">
        <f>+V37/$R$37</f>
        <v>0</v>
      </c>
      <c r="X37" s="11">
        <f>+X36</f>
        <v>0.1</v>
      </c>
      <c r="Y37" s="16">
        <f>+X37/$R$37</f>
        <v>0.1</v>
      </c>
      <c r="Z37" s="11">
        <f>+Z36</f>
        <v>0.1</v>
      </c>
      <c r="AA37" s="16">
        <f>+Z37/$R$37</f>
        <v>0.1</v>
      </c>
      <c r="AB37" s="11">
        <f>+AB36</f>
        <v>0.1</v>
      </c>
      <c r="AC37" s="16">
        <f>+AB37/$R$37</f>
        <v>0.1</v>
      </c>
      <c r="AD37" s="11">
        <f>+AD36</f>
        <v>0.1</v>
      </c>
      <c r="AE37" s="16">
        <f>+AD37/$R$37</f>
        <v>0.1</v>
      </c>
      <c r="AF37" s="11">
        <f>+AF36</f>
        <v>0</v>
      </c>
      <c r="AG37" s="16">
        <f>+AF37/$R$37</f>
        <v>0</v>
      </c>
      <c r="AH37" s="15">
        <f>+AH36</f>
        <v>0</v>
      </c>
      <c r="AI37" s="16">
        <f>+AH37/$R$37</f>
        <v>0</v>
      </c>
      <c r="AJ37" s="15">
        <f>+AJ36</f>
        <v>0</v>
      </c>
      <c r="AK37" s="16">
        <f>+AJ37/$R$37</f>
        <v>0</v>
      </c>
      <c r="AL37" s="15">
        <f>+AL36</f>
        <v>0</v>
      </c>
      <c r="AM37" s="16">
        <f>+AL37/$R$37</f>
        <v>0</v>
      </c>
      <c r="AN37" s="15">
        <f>+AN36</f>
        <v>0</v>
      </c>
      <c r="AO37" s="16">
        <f>+AN37/$R$37</f>
        <v>0</v>
      </c>
      <c r="AP37" s="15">
        <f>+AP36</f>
        <v>0</v>
      </c>
      <c r="AQ37" s="16">
        <f>+AP37/$R$37</f>
        <v>0</v>
      </c>
      <c r="AR37" s="15">
        <f>+AR36</f>
        <v>0</v>
      </c>
      <c r="AS37" s="16">
        <f>+AR37/$R$37</f>
        <v>0</v>
      </c>
      <c r="AT37" s="16"/>
      <c r="AU37" s="17"/>
      <c r="AV37" s="52"/>
      <c r="AW37" s="52"/>
      <c r="CO37"/>
      <c r="CP37"/>
      <c r="CQ37"/>
    </row>
    <row r="38" spans="1:95" ht="51">
      <c r="A38" s="5" t="s">
        <v>34</v>
      </c>
      <c r="B38" s="6" t="s">
        <v>35</v>
      </c>
      <c r="C38" s="7" t="s">
        <v>36</v>
      </c>
      <c r="D38" s="6" t="s">
        <v>37</v>
      </c>
      <c r="E38" s="8" t="s">
        <v>83</v>
      </c>
      <c r="F38" s="6" t="s">
        <v>84</v>
      </c>
      <c r="G38" s="7">
        <v>361</v>
      </c>
      <c r="H38" s="6" t="s">
        <v>84</v>
      </c>
      <c r="I38" s="7">
        <v>118</v>
      </c>
      <c r="J38" s="9" t="s">
        <v>91</v>
      </c>
      <c r="K38" s="7" t="s">
        <v>62</v>
      </c>
      <c r="L38" s="69">
        <v>1008</v>
      </c>
      <c r="M38" s="69">
        <v>6</v>
      </c>
      <c r="N38" s="68" t="s">
        <v>92</v>
      </c>
      <c r="O38" s="69" t="s">
        <v>49</v>
      </c>
      <c r="P38" s="73">
        <v>1</v>
      </c>
      <c r="Q38" s="76">
        <v>0.1</v>
      </c>
      <c r="R38" s="76">
        <v>0.4</v>
      </c>
      <c r="S38" s="76">
        <v>0.6</v>
      </c>
      <c r="T38" s="76">
        <v>0.9</v>
      </c>
      <c r="U38" s="73">
        <v>1</v>
      </c>
      <c r="V38" s="69">
        <v>0.1</v>
      </c>
      <c r="W38" s="69">
        <f>+V38/R38</f>
        <v>0.25</v>
      </c>
      <c r="X38" s="69">
        <v>0.12</v>
      </c>
      <c r="Y38" s="74">
        <f>+X38/R38</f>
        <v>0.3</v>
      </c>
      <c r="Z38" s="69">
        <v>0.14000000000000001</v>
      </c>
      <c r="AA38" s="74">
        <f>+Z38/$R$38</f>
        <v>0.35000000000000003</v>
      </c>
      <c r="AB38" s="69">
        <v>0.15</v>
      </c>
      <c r="AC38" s="74">
        <f>+AB38/$R$38</f>
        <v>0.37499999999999994</v>
      </c>
      <c r="AD38" s="69">
        <v>0.16</v>
      </c>
      <c r="AE38" s="74">
        <f>+AD38/$R$38</f>
        <v>0.39999999999999997</v>
      </c>
      <c r="AF38" s="69"/>
      <c r="AG38" s="69"/>
      <c r="AH38" s="105"/>
      <c r="AI38" s="74"/>
      <c r="AJ38" s="105"/>
      <c r="AK38" s="74"/>
      <c r="AL38" s="105"/>
      <c r="AM38" s="74"/>
      <c r="AN38" s="105"/>
      <c r="AO38" s="74"/>
      <c r="AP38" s="105"/>
      <c r="AQ38" s="74"/>
      <c r="AR38" s="105"/>
      <c r="AS38" s="74"/>
      <c r="AT38" s="74">
        <f>+Z38/P38</f>
        <v>0.14000000000000001</v>
      </c>
      <c r="AU38" s="79"/>
      <c r="AV38" s="52"/>
      <c r="AW38" s="52"/>
      <c r="CO38"/>
      <c r="CP38"/>
      <c r="CQ38"/>
    </row>
    <row r="39" spans="1:95" ht="31.5">
      <c r="A39" s="10"/>
      <c r="B39" s="11"/>
      <c r="C39" s="11"/>
      <c r="D39" s="11"/>
      <c r="E39" s="12"/>
      <c r="F39" s="11"/>
      <c r="G39" s="11">
        <v>361</v>
      </c>
      <c r="H39" s="11"/>
      <c r="I39" s="11">
        <v>118</v>
      </c>
      <c r="J39" s="13" t="s">
        <v>93</v>
      </c>
      <c r="K39" s="11"/>
      <c r="L39" s="11"/>
      <c r="M39" s="11"/>
      <c r="N39" s="11"/>
      <c r="O39" s="11" t="s">
        <v>49</v>
      </c>
      <c r="P39" s="27">
        <f t="shared" ref="P39:V39" si="12">+P38</f>
        <v>1</v>
      </c>
      <c r="Q39" s="27">
        <f t="shared" si="12"/>
        <v>0.1</v>
      </c>
      <c r="R39" s="27">
        <f t="shared" si="12"/>
        <v>0.4</v>
      </c>
      <c r="S39" s="27">
        <f t="shared" si="12"/>
        <v>0.6</v>
      </c>
      <c r="T39" s="27">
        <f t="shared" si="12"/>
        <v>0.9</v>
      </c>
      <c r="U39" s="27">
        <f t="shared" si="12"/>
        <v>1</v>
      </c>
      <c r="V39" s="11">
        <f t="shared" si="12"/>
        <v>0.1</v>
      </c>
      <c r="W39" s="16">
        <f>+V39/$R$39</f>
        <v>0.25</v>
      </c>
      <c r="X39" s="11">
        <f>+X38</f>
        <v>0.12</v>
      </c>
      <c r="Y39" s="16">
        <f>+X39/$R$39</f>
        <v>0.3</v>
      </c>
      <c r="Z39" s="11">
        <f>+Z38</f>
        <v>0.14000000000000001</v>
      </c>
      <c r="AA39" s="16">
        <f>+Z39/$R$39</f>
        <v>0.35000000000000003</v>
      </c>
      <c r="AB39" s="11">
        <f>+AB38</f>
        <v>0.15</v>
      </c>
      <c r="AC39" s="16">
        <f>+AB39/$R$39</f>
        <v>0.37499999999999994</v>
      </c>
      <c r="AD39" s="11">
        <f>+AD38</f>
        <v>0.16</v>
      </c>
      <c r="AE39" s="16">
        <f>+AD39/$R$39</f>
        <v>0.39999999999999997</v>
      </c>
      <c r="AF39" s="11">
        <f>+AF38</f>
        <v>0</v>
      </c>
      <c r="AG39" s="16">
        <f>+AF39/$R$39</f>
        <v>0</v>
      </c>
      <c r="AH39" s="15">
        <f>+AH38</f>
        <v>0</v>
      </c>
      <c r="AI39" s="16">
        <f>+AH39/$R$39</f>
        <v>0</v>
      </c>
      <c r="AJ39" s="15">
        <f>+AJ38</f>
        <v>0</v>
      </c>
      <c r="AK39" s="16">
        <f>+AJ39/$R$39</f>
        <v>0</v>
      </c>
      <c r="AL39" s="15">
        <f>+AL38</f>
        <v>0</v>
      </c>
      <c r="AM39" s="16">
        <f>+AL39/$R$39</f>
        <v>0</v>
      </c>
      <c r="AN39" s="15">
        <f>+AN38</f>
        <v>0</v>
      </c>
      <c r="AO39" s="16">
        <f>+AN39/$R$39</f>
        <v>0</v>
      </c>
      <c r="AP39" s="15">
        <f>+AP38</f>
        <v>0</v>
      </c>
      <c r="AQ39" s="16">
        <f>+AP39/$R$39</f>
        <v>0</v>
      </c>
      <c r="AR39" s="15">
        <f>+AR38</f>
        <v>0</v>
      </c>
      <c r="AS39" s="16">
        <f>+AR39/$R$39</f>
        <v>0</v>
      </c>
      <c r="AT39" s="16"/>
      <c r="AU39" s="17"/>
      <c r="AV39" s="52"/>
      <c r="AW39" s="52"/>
      <c r="CO39"/>
      <c r="CP39"/>
      <c r="CQ39"/>
    </row>
    <row r="40" spans="1:95" ht="51">
      <c r="A40" s="5" t="s">
        <v>34</v>
      </c>
      <c r="B40" s="6" t="s">
        <v>35</v>
      </c>
      <c r="C40" s="7" t="s">
        <v>36</v>
      </c>
      <c r="D40" s="6" t="s">
        <v>37</v>
      </c>
      <c r="E40" s="8" t="s">
        <v>94</v>
      </c>
      <c r="F40" s="6" t="s">
        <v>95</v>
      </c>
      <c r="G40" s="7">
        <v>352</v>
      </c>
      <c r="H40" s="6" t="s">
        <v>96</v>
      </c>
      <c r="I40" s="7">
        <v>101</v>
      </c>
      <c r="J40" s="9" t="s">
        <v>97</v>
      </c>
      <c r="K40" s="7" t="s">
        <v>62</v>
      </c>
      <c r="L40" s="69">
        <v>997</v>
      </c>
      <c r="M40" s="69">
        <v>1</v>
      </c>
      <c r="N40" s="68" t="s">
        <v>98</v>
      </c>
      <c r="O40" s="69" t="s">
        <v>44</v>
      </c>
      <c r="P40" s="73">
        <v>1</v>
      </c>
      <c r="Q40" s="80">
        <v>0.15</v>
      </c>
      <c r="R40" s="80">
        <v>0.3</v>
      </c>
      <c r="S40" s="80">
        <v>0.25</v>
      </c>
      <c r="T40" s="80">
        <v>0.25</v>
      </c>
      <c r="U40" s="80">
        <v>0.05</v>
      </c>
      <c r="V40" s="69">
        <v>0</v>
      </c>
      <c r="W40" s="74">
        <f>+V40/R40</f>
        <v>0</v>
      </c>
      <c r="X40" s="69">
        <v>0</v>
      </c>
      <c r="Y40" s="74">
        <f>+X40/R40</f>
        <v>0</v>
      </c>
      <c r="Z40" s="69">
        <v>0.03</v>
      </c>
      <c r="AA40" s="74">
        <f>+Z40/$R$40</f>
        <v>0.1</v>
      </c>
      <c r="AB40" s="69">
        <v>0.06</v>
      </c>
      <c r="AC40" s="74">
        <f>+AB40/$R$40</f>
        <v>0.2</v>
      </c>
      <c r="AD40" s="105">
        <v>0.1</v>
      </c>
      <c r="AE40" s="74">
        <f>+AD40/$R$40</f>
        <v>0.33333333333333337</v>
      </c>
      <c r="AF40" s="69"/>
      <c r="AG40" s="69"/>
      <c r="AH40" s="105"/>
      <c r="AI40" s="74"/>
      <c r="AJ40" s="69"/>
      <c r="AK40" s="74"/>
      <c r="AL40" s="69"/>
      <c r="AM40" s="74"/>
      <c r="AN40" s="69"/>
      <c r="AO40" s="74"/>
      <c r="AP40" s="69"/>
      <c r="AQ40" s="74"/>
      <c r="AR40" s="69"/>
      <c r="AS40" s="74"/>
      <c r="AT40" s="74">
        <f>+(Z40+Q40)/P40</f>
        <v>0.18</v>
      </c>
      <c r="AU40" s="75"/>
      <c r="AV40" s="52"/>
      <c r="AW40" s="52"/>
      <c r="CO40"/>
      <c r="CP40"/>
      <c r="CQ40"/>
    </row>
    <row r="41" spans="1:95" ht="47.25">
      <c r="A41" s="10"/>
      <c r="B41" s="11"/>
      <c r="C41" s="11"/>
      <c r="D41" s="11"/>
      <c r="E41" s="12"/>
      <c r="F41" s="11"/>
      <c r="G41" s="11">
        <v>352</v>
      </c>
      <c r="H41" s="11"/>
      <c r="I41" s="11">
        <v>101</v>
      </c>
      <c r="J41" s="13" t="s">
        <v>97</v>
      </c>
      <c r="K41" s="11"/>
      <c r="L41" s="11"/>
      <c r="M41" s="11"/>
      <c r="N41" s="11"/>
      <c r="O41" s="11" t="s">
        <v>44</v>
      </c>
      <c r="P41" s="28">
        <f t="shared" ref="P41:V41" si="13">+P40</f>
        <v>1</v>
      </c>
      <c r="Q41" s="28">
        <f t="shared" si="13"/>
        <v>0.15</v>
      </c>
      <c r="R41" s="28">
        <f t="shared" si="13"/>
        <v>0.3</v>
      </c>
      <c r="S41" s="28">
        <f t="shared" si="13"/>
        <v>0.25</v>
      </c>
      <c r="T41" s="28">
        <f t="shared" si="13"/>
        <v>0.25</v>
      </c>
      <c r="U41" s="28">
        <f t="shared" si="13"/>
        <v>0.05</v>
      </c>
      <c r="V41" s="11">
        <f t="shared" si="13"/>
        <v>0</v>
      </c>
      <c r="W41" s="16">
        <f>+V41/$R$41</f>
        <v>0</v>
      </c>
      <c r="X41" s="11">
        <f>+X40</f>
        <v>0</v>
      </c>
      <c r="Y41" s="16">
        <f>+X41/$R$41</f>
        <v>0</v>
      </c>
      <c r="Z41" s="11">
        <f>+Z40</f>
        <v>0.03</v>
      </c>
      <c r="AA41" s="16">
        <f>+Z41/$R$41</f>
        <v>0.1</v>
      </c>
      <c r="AB41" s="11">
        <f>+AB40</f>
        <v>0.06</v>
      </c>
      <c r="AC41" s="16">
        <f>+AB41/$R$41</f>
        <v>0.2</v>
      </c>
      <c r="AD41" s="11">
        <f>+AD40</f>
        <v>0.1</v>
      </c>
      <c r="AE41" s="16">
        <f>+AD41/$R$41</f>
        <v>0.33333333333333337</v>
      </c>
      <c r="AF41" s="11">
        <f>+AF40</f>
        <v>0</v>
      </c>
      <c r="AG41" s="16">
        <f>+AF41/$R$41</f>
        <v>0</v>
      </c>
      <c r="AH41" s="15">
        <f>+AH40</f>
        <v>0</v>
      </c>
      <c r="AI41" s="16">
        <f>+AH41/$R$41</f>
        <v>0</v>
      </c>
      <c r="AJ41" s="11">
        <f>+AJ40</f>
        <v>0</v>
      </c>
      <c r="AK41" s="16">
        <f>+AJ41/$R$41</f>
        <v>0</v>
      </c>
      <c r="AL41" s="11">
        <f>+AL40</f>
        <v>0</v>
      </c>
      <c r="AM41" s="16">
        <f>+AL41/$R$41</f>
        <v>0</v>
      </c>
      <c r="AN41" s="11">
        <f>+AN40</f>
        <v>0</v>
      </c>
      <c r="AO41" s="16">
        <f>+AN41/$R$41</f>
        <v>0</v>
      </c>
      <c r="AP41" s="11">
        <f>+AP40</f>
        <v>0</v>
      </c>
      <c r="AQ41" s="16">
        <f>+AP41/$R$41</f>
        <v>0</v>
      </c>
      <c r="AR41" s="11">
        <f>+AR40</f>
        <v>0</v>
      </c>
      <c r="AS41" s="16">
        <f>+AR41/$R$41</f>
        <v>0</v>
      </c>
      <c r="AT41" s="16"/>
      <c r="AU41" s="17"/>
      <c r="AV41" s="52"/>
      <c r="AW41" s="52"/>
      <c r="CO41"/>
      <c r="CP41"/>
      <c r="CQ41"/>
    </row>
    <row r="42" spans="1:95" ht="38.25">
      <c r="A42" s="5" t="s">
        <v>34</v>
      </c>
      <c r="B42" s="6" t="s">
        <v>35</v>
      </c>
      <c r="C42" s="7" t="s">
        <v>36</v>
      </c>
      <c r="D42" s="6" t="s">
        <v>37</v>
      </c>
      <c r="E42" s="8" t="s">
        <v>94</v>
      </c>
      <c r="F42" s="6" t="s">
        <v>95</v>
      </c>
      <c r="G42" s="7">
        <v>355</v>
      </c>
      <c r="H42" s="6" t="s">
        <v>99</v>
      </c>
      <c r="I42" s="7">
        <v>104</v>
      </c>
      <c r="J42" s="9" t="s">
        <v>100</v>
      </c>
      <c r="K42" s="7" t="s">
        <v>101</v>
      </c>
      <c r="L42" s="69">
        <v>997</v>
      </c>
      <c r="M42" s="69">
        <v>2</v>
      </c>
      <c r="N42" s="68" t="s">
        <v>102</v>
      </c>
      <c r="O42" s="69" t="s">
        <v>44</v>
      </c>
      <c r="P42" s="73">
        <v>2800</v>
      </c>
      <c r="Q42" s="73">
        <v>400</v>
      </c>
      <c r="R42" s="73">
        <v>800</v>
      </c>
      <c r="S42" s="73">
        <v>800</v>
      </c>
      <c r="T42" s="73">
        <v>700</v>
      </c>
      <c r="U42" s="73">
        <v>100</v>
      </c>
      <c r="V42" s="69">
        <v>0</v>
      </c>
      <c r="W42" s="74">
        <f>+V42/R42</f>
        <v>0</v>
      </c>
      <c r="X42" s="69">
        <v>0</v>
      </c>
      <c r="Y42" s="74">
        <f>+X42/R42</f>
        <v>0</v>
      </c>
      <c r="Z42" s="69">
        <v>0</v>
      </c>
      <c r="AA42" s="74">
        <f>+Z42/$R$42</f>
        <v>0</v>
      </c>
      <c r="AB42" s="69">
        <v>0</v>
      </c>
      <c r="AC42" s="74">
        <f>+AB42/$R$42</f>
        <v>0</v>
      </c>
      <c r="AD42" s="69">
        <v>0</v>
      </c>
      <c r="AE42" s="74">
        <f>+AD42/$R$42</f>
        <v>0</v>
      </c>
      <c r="AF42" s="69"/>
      <c r="AG42" s="69"/>
      <c r="AH42" s="105"/>
      <c r="AI42" s="74"/>
      <c r="AJ42" s="105"/>
      <c r="AK42" s="74"/>
      <c r="AL42" s="105"/>
      <c r="AM42" s="74"/>
      <c r="AN42" s="105"/>
      <c r="AO42" s="74"/>
      <c r="AP42" s="69"/>
      <c r="AQ42" s="74"/>
      <c r="AR42" s="69"/>
      <c r="AS42" s="74"/>
      <c r="AT42" s="74">
        <f>+(Z42+Q42)/P42</f>
        <v>0.14285714285714285</v>
      </c>
      <c r="AU42" s="75"/>
      <c r="AV42" s="52"/>
      <c r="AW42" s="52"/>
      <c r="CO42"/>
      <c r="CP42"/>
      <c r="CQ42"/>
    </row>
    <row r="43" spans="1:95" ht="47.25">
      <c r="A43" s="10"/>
      <c r="B43" s="11"/>
      <c r="C43" s="11"/>
      <c r="D43" s="11"/>
      <c r="E43" s="12"/>
      <c r="F43" s="11"/>
      <c r="G43" s="11">
        <v>355</v>
      </c>
      <c r="H43" s="11"/>
      <c r="I43" s="11">
        <v>104</v>
      </c>
      <c r="J43" s="13" t="s">
        <v>100</v>
      </c>
      <c r="K43" s="11"/>
      <c r="L43" s="11"/>
      <c r="M43" s="11"/>
      <c r="N43" s="11"/>
      <c r="O43" s="11" t="s">
        <v>44</v>
      </c>
      <c r="P43" s="14">
        <f t="shared" ref="P43:V43" si="14">+P42</f>
        <v>2800</v>
      </c>
      <c r="Q43" s="14">
        <f t="shared" si="14"/>
        <v>400</v>
      </c>
      <c r="R43" s="14">
        <f t="shared" si="14"/>
        <v>800</v>
      </c>
      <c r="S43" s="14">
        <f t="shared" si="14"/>
        <v>800</v>
      </c>
      <c r="T43" s="14">
        <f t="shared" si="14"/>
        <v>700</v>
      </c>
      <c r="U43" s="14">
        <f t="shared" si="14"/>
        <v>100</v>
      </c>
      <c r="V43" s="11">
        <f t="shared" si="14"/>
        <v>0</v>
      </c>
      <c r="W43" s="16">
        <f>+V43/$R$43</f>
        <v>0</v>
      </c>
      <c r="X43" s="11">
        <f>+X42</f>
        <v>0</v>
      </c>
      <c r="Y43" s="16">
        <f>+X43/$R$43</f>
        <v>0</v>
      </c>
      <c r="Z43" s="11">
        <f>+Z42</f>
        <v>0</v>
      </c>
      <c r="AA43" s="16">
        <f>+Z43/$R$43</f>
        <v>0</v>
      </c>
      <c r="AB43" s="11">
        <f>+AB42</f>
        <v>0</v>
      </c>
      <c r="AC43" s="16">
        <f>+AB43/$R$43</f>
        <v>0</v>
      </c>
      <c r="AD43" s="11">
        <f>+AD42</f>
        <v>0</v>
      </c>
      <c r="AE43" s="16">
        <f>+AD43/$R$43</f>
        <v>0</v>
      </c>
      <c r="AF43" s="11">
        <f>+AF42</f>
        <v>0</v>
      </c>
      <c r="AG43" s="16">
        <f>+AF43/$R$43</f>
        <v>0</v>
      </c>
      <c r="AH43" s="15">
        <f>+AH42</f>
        <v>0</v>
      </c>
      <c r="AI43" s="16">
        <f>+AH43/$R$43</f>
        <v>0</v>
      </c>
      <c r="AJ43" s="15">
        <f>+AJ42</f>
        <v>0</v>
      </c>
      <c r="AK43" s="16">
        <f>+AJ43/$R$43</f>
        <v>0</v>
      </c>
      <c r="AL43" s="15">
        <f>+AL42</f>
        <v>0</v>
      </c>
      <c r="AM43" s="16">
        <f>+AL43/$R$43</f>
        <v>0</v>
      </c>
      <c r="AN43" s="15">
        <f>+AN42</f>
        <v>0</v>
      </c>
      <c r="AO43" s="16">
        <f>+AN43/$R$43</f>
        <v>0</v>
      </c>
      <c r="AP43" s="11">
        <f>+AP42</f>
        <v>0</v>
      </c>
      <c r="AQ43" s="16">
        <f>+AP43/$R$43</f>
        <v>0</v>
      </c>
      <c r="AR43" s="11">
        <f>+AR42</f>
        <v>0</v>
      </c>
      <c r="AS43" s="16">
        <f>+AR43/$R$43</f>
        <v>0</v>
      </c>
      <c r="AT43" s="16"/>
      <c r="AU43" s="17"/>
      <c r="AV43" s="52"/>
      <c r="AW43" s="52"/>
      <c r="CO43"/>
      <c r="CP43"/>
      <c r="CQ43"/>
    </row>
    <row r="44" spans="1:95" ht="51">
      <c r="A44" s="5" t="s">
        <v>34</v>
      </c>
      <c r="B44" s="6" t="s">
        <v>35</v>
      </c>
      <c r="C44" s="7" t="s">
        <v>36</v>
      </c>
      <c r="D44" s="6" t="s">
        <v>37</v>
      </c>
      <c r="E44" s="8" t="s">
        <v>94</v>
      </c>
      <c r="F44" s="6" t="s">
        <v>95</v>
      </c>
      <c r="G44" s="7">
        <v>356</v>
      </c>
      <c r="H44" s="6" t="s">
        <v>103</v>
      </c>
      <c r="I44" s="7">
        <v>105</v>
      </c>
      <c r="J44" s="9" t="s">
        <v>104</v>
      </c>
      <c r="K44" s="7" t="s">
        <v>105</v>
      </c>
      <c r="L44" s="69">
        <v>997</v>
      </c>
      <c r="M44" s="69">
        <v>3</v>
      </c>
      <c r="N44" s="68" t="s">
        <v>106</v>
      </c>
      <c r="O44" s="69" t="s">
        <v>53</v>
      </c>
      <c r="P44" s="73">
        <v>45</v>
      </c>
      <c r="Q44" s="73">
        <v>0</v>
      </c>
      <c r="R44" s="73">
        <v>45</v>
      </c>
      <c r="S44" s="73">
        <v>45</v>
      </c>
      <c r="T44" s="73">
        <v>45</v>
      </c>
      <c r="U44" s="73">
        <v>0</v>
      </c>
      <c r="V44" s="69">
        <v>0</v>
      </c>
      <c r="W44" s="74">
        <f>+V44/R44</f>
        <v>0</v>
      </c>
      <c r="X44" s="69">
        <v>0</v>
      </c>
      <c r="Y44" s="74">
        <f>+X44/R44</f>
        <v>0</v>
      </c>
      <c r="Z44" s="69">
        <v>0</v>
      </c>
      <c r="AA44" s="74">
        <f>+Z44/$R$44</f>
        <v>0</v>
      </c>
      <c r="AB44" s="69">
        <v>0</v>
      </c>
      <c r="AC44" s="74">
        <f>+AB44/$R$44</f>
        <v>0</v>
      </c>
      <c r="AD44" s="69">
        <v>0</v>
      </c>
      <c r="AE44" s="74">
        <f>+AD44/$R$44</f>
        <v>0</v>
      </c>
      <c r="AF44" s="69"/>
      <c r="AG44" s="69"/>
      <c r="AH44" s="105"/>
      <c r="AI44" s="74"/>
      <c r="AJ44" s="105"/>
      <c r="AK44" s="74"/>
      <c r="AL44" s="105"/>
      <c r="AM44" s="74"/>
      <c r="AN44" s="105"/>
      <c r="AO44" s="74"/>
      <c r="AP44" s="105"/>
      <c r="AQ44" s="74"/>
      <c r="AR44" s="105"/>
      <c r="AS44" s="74"/>
      <c r="AT44" s="74">
        <f>+Z44/P44/4</f>
        <v>0</v>
      </c>
      <c r="AU44" s="75"/>
      <c r="AV44" s="52"/>
      <c r="AW44" s="52"/>
      <c r="CO44"/>
      <c r="CP44"/>
      <c r="CQ44"/>
    </row>
    <row r="45" spans="1:95" ht="31.5">
      <c r="A45" s="10"/>
      <c r="B45" s="11"/>
      <c r="C45" s="11"/>
      <c r="D45" s="11"/>
      <c r="E45" s="12"/>
      <c r="F45" s="11"/>
      <c r="G45" s="11">
        <v>356</v>
      </c>
      <c r="H45" s="11"/>
      <c r="I45" s="11">
        <v>105</v>
      </c>
      <c r="J45" s="13" t="s">
        <v>104</v>
      </c>
      <c r="K45" s="11"/>
      <c r="L45" s="11"/>
      <c r="M45" s="11"/>
      <c r="N45" s="11"/>
      <c r="O45" s="11" t="s">
        <v>53</v>
      </c>
      <c r="P45" s="14">
        <f t="shared" ref="P45:V45" si="15">+P44</f>
        <v>45</v>
      </c>
      <c r="Q45" s="14">
        <f t="shared" si="15"/>
        <v>0</v>
      </c>
      <c r="R45" s="14">
        <f t="shared" si="15"/>
        <v>45</v>
      </c>
      <c r="S45" s="14">
        <f t="shared" si="15"/>
        <v>45</v>
      </c>
      <c r="T45" s="14">
        <f t="shared" si="15"/>
        <v>45</v>
      </c>
      <c r="U45" s="14">
        <f t="shared" si="15"/>
        <v>0</v>
      </c>
      <c r="V45" s="11">
        <f t="shared" si="15"/>
        <v>0</v>
      </c>
      <c r="W45" s="16">
        <f>+V45/$R$45</f>
        <v>0</v>
      </c>
      <c r="X45" s="11">
        <f>+X44</f>
        <v>0</v>
      </c>
      <c r="Y45" s="16">
        <f>+X45/$R$45</f>
        <v>0</v>
      </c>
      <c r="Z45" s="11">
        <f>+Z44</f>
        <v>0</v>
      </c>
      <c r="AA45" s="16">
        <f>+Z45/$R$45</f>
        <v>0</v>
      </c>
      <c r="AB45" s="11">
        <f>+AB44</f>
        <v>0</v>
      </c>
      <c r="AC45" s="16">
        <f>+AB45/$R$45</f>
        <v>0</v>
      </c>
      <c r="AD45" s="11">
        <f>+AD44</f>
        <v>0</v>
      </c>
      <c r="AE45" s="16">
        <f>+AD45/$R$45</f>
        <v>0</v>
      </c>
      <c r="AF45" s="11">
        <f>+AF44</f>
        <v>0</v>
      </c>
      <c r="AG45" s="16">
        <f>+AF45/$R$45</f>
        <v>0</v>
      </c>
      <c r="AH45" s="15">
        <f>+AH44</f>
        <v>0</v>
      </c>
      <c r="AI45" s="16">
        <f>+AH45/$R$45</f>
        <v>0</v>
      </c>
      <c r="AJ45" s="15">
        <f>+AJ44</f>
        <v>0</v>
      </c>
      <c r="AK45" s="16">
        <f>+AJ45/$R$45</f>
        <v>0</v>
      </c>
      <c r="AL45" s="15">
        <f>+AL44</f>
        <v>0</v>
      </c>
      <c r="AM45" s="16">
        <f>+AL45/$R$45</f>
        <v>0</v>
      </c>
      <c r="AN45" s="15">
        <f>+AN44</f>
        <v>0</v>
      </c>
      <c r="AO45" s="16">
        <f>+AN45/$R$45</f>
        <v>0</v>
      </c>
      <c r="AP45" s="15">
        <f>+AP44</f>
        <v>0</v>
      </c>
      <c r="AQ45" s="16">
        <f>+AP45/$R$45</f>
        <v>0</v>
      </c>
      <c r="AR45" s="15">
        <f>+AR44</f>
        <v>0</v>
      </c>
      <c r="AS45" s="16">
        <f>+AR45/$R$45</f>
        <v>0</v>
      </c>
      <c r="AT45" s="16"/>
      <c r="AU45" s="17"/>
      <c r="AV45" s="52"/>
      <c r="AW45" s="52"/>
      <c r="CO45"/>
      <c r="CP45"/>
      <c r="CQ45"/>
    </row>
    <row r="46" spans="1:95" ht="51">
      <c r="A46" s="18" t="s">
        <v>107</v>
      </c>
      <c r="B46" s="19" t="s">
        <v>108</v>
      </c>
      <c r="C46" s="20" t="s">
        <v>109</v>
      </c>
      <c r="D46" s="19" t="s">
        <v>110</v>
      </c>
      <c r="E46" s="20" t="s">
        <v>111</v>
      </c>
      <c r="F46" s="19" t="s">
        <v>112</v>
      </c>
      <c r="G46" s="20">
        <v>366</v>
      </c>
      <c r="H46" s="19" t="s">
        <v>113</v>
      </c>
      <c r="I46" s="20">
        <v>163</v>
      </c>
      <c r="J46" s="22" t="s">
        <v>114</v>
      </c>
      <c r="K46" s="20" t="s">
        <v>115</v>
      </c>
      <c r="L46" s="87">
        <v>992</v>
      </c>
      <c r="M46" s="87">
        <v>1</v>
      </c>
      <c r="N46" s="96" t="s">
        <v>116</v>
      </c>
      <c r="O46" s="87" t="s">
        <v>44</v>
      </c>
      <c r="P46" s="61">
        <v>1</v>
      </c>
      <c r="Q46" s="61">
        <v>0.15</v>
      </c>
      <c r="R46" s="24">
        <v>0.3</v>
      </c>
      <c r="S46" s="24">
        <v>0.3</v>
      </c>
      <c r="T46" s="24">
        <v>0.2</v>
      </c>
      <c r="U46" s="24">
        <v>0.05</v>
      </c>
      <c r="V46" s="24">
        <v>2.5000000000000001E-3</v>
      </c>
      <c r="W46" s="24">
        <f>+V46/R46</f>
        <v>8.3333333333333332E-3</v>
      </c>
      <c r="X46" s="24">
        <v>1.8499999999999999E-2</v>
      </c>
      <c r="Y46" s="24">
        <f>+X46/R46</f>
        <v>6.1666666666666668E-2</v>
      </c>
      <c r="Z46" s="97">
        <v>5.0999999999999997E-2</v>
      </c>
      <c r="AA46" s="61">
        <f>+Z46/$R$46</f>
        <v>0.16999999999999998</v>
      </c>
      <c r="AB46" s="37">
        <v>8.1000000000000003E-2</v>
      </c>
      <c r="AC46" s="24">
        <f>+AB46/$R$46</f>
        <v>0.27</v>
      </c>
      <c r="AD46" s="29">
        <v>0.11</v>
      </c>
      <c r="AE46" s="24">
        <f>+AD46/$R$46</f>
        <v>0.3666666666666667</v>
      </c>
      <c r="AF46" s="20"/>
      <c r="AG46" s="20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61">
        <f>+(Z46+Q46)/P46</f>
        <v>0.20099999999999998</v>
      </c>
      <c r="AU46" s="63"/>
      <c r="AV46" s="52"/>
      <c r="AW46" s="52"/>
      <c r="CO46"/>
      <c r="CP46"/>
      <c r="CQ46"/>
    </row>
    <row r="47" spans="1:95" ht="51">
      <c r="A47" s="5" t="s">
        <v>107</v>
      </c>
      <c r="B47" s="6" t="s">
        <v>108</v>
      </c>
      <c r="C47" s="7" t="s">
        <v>109</v>
      </c>
      <c r="D47" s="6" t="s">
        <v>110</v>
      </c>
      <c r="E47" s="8" t="s">
        <v>111</v>
      </c>
      <c r="F47" s="6" t="s">
        <v>112</v>
      </c>
      <c r="G47" s="7">
        <v>366</v>
      </c>
      <c r="H47" s="6" t="s">
        <v>113</v>
      </c>
      <c r="I47" s="7">
        <v>163</v>
      </c>
      <c r="J47" s="9" t="s">
        <v>114</v>
      </c>
      <c r="K47" s="7" t="s">
        <v>115</v>
      </c>
      <c r="L47" s="69">
        <v>992</v>
      </c>
      <c r="M47" s="69">
        <v>2</v>
      </c>
      <c r="N47" s="68" t="s">
        <v>117</v>
      </c>
      <c r="O47" s="69" t="s">
        <v>44</v>
      </c>
      <c r="P47" s="77">
        <v>30</v>
      </c>
      <c r="Q47" s="77">
        <v>0</v>
      </c>
      <c r="R47" s="77">
        <v>10</v>
      </c>
      <c r="S47" s="77">
        <v>8</v>
      </c>
      <c r="T47" s="77">
        <v>8</v>
      </c>
      <c r="U47" s="77">
        <v>4</v>
      </c>
      <c r="V47" s="78">
        <v>3</v>
      </c>
      <c r="W47" s="79">
        <f>+V47/R47</f>
        <v>0.3</v>
      </c>
      <c r="X47" s="78">
        <v>5</v>
      </c>
      <c r="Y47" s="79">
        <f>+X47/R47</f>
        <v>0.5</v>
      </c>
      <c r="Z47" s="78">
        <v>5</v>
      </c>
      <c r="AA47" s="79">
        <f>+Z47/$R$47</f>
        <v>0.5</v>
      </c>
      <c r="AB47" s="78">
        <v>7</v>
      </c>
      <c r="AC47" s="79">
        <f>+AB47/$R$47</f>
        <v>0.7</v>
      </c>
      <c r="AD47" s="78">
        <v>8</v>
      </c>
      <c r="AE47" s="79">
        <f>+AD47/$R$47</f>
        <v>0.8</v>
      </c>
      <c r="AF47" s="78"/>
      <c r="AG47" s="78"/>
      <c r="AH47" s="77"/>
      <c r="AI47" s="79"/>
      <c r="AJ47" s="77"/>
      <c r="AK47" s="79"/>
      <c r="AL47" s="79"/>
      <c r="AM47" s="79"/>
      <c r="AN47" s="79"/>
      <c r="AO47" s="79"/>
      <c r="AP47" s="79"/>
      <c r="AQ47" s="79"/>
      <c r="AR47" s="79"/>
      <c r="AS47" s="79"/>
      <c r="AT47" s="79">
        <f>+(Z47+Q47)/P47</f>
        <v>0.16666666666666666</v>
      </c>
      <c r="AU47" s="107"/>
      <c r="AV47" s="52"/>
      <c r="AW47" s="52"/>
      <c r="CO47"/>
      <c r="CP47"/>
      <c r="CQ47"/>
    </row>
    <row r="48" spans="1:95" ht="31.5">
      <c r="A48" s="10"/>
      <c r="B48" s="11"/>
      <c r="C48" s="11"/>
      <c r="D48" s="11"/>
      <c r="E48" s="12"/>
      <c r="F48" s="11"/>
      <c r="G48" s="11">
        <v>366</v>
      </c>
      <c r="H48" s="11"/>
      <c r="I48" s="11">
        <v>163</v>
      </c>
      <c r="J48" s="13" t="s">
        <v>114</v>
      </c>
      <c r="K48" s="11"/>
      <c r="L48" s="11"/>
      <c r="M48" s="11"/>
      <c r="N48" s="11"/>
      <c r="O48" s="11" t="s">
        <v>44</v>
      </c>
      <c r="P48" s="14">
        <f t="shared" ref="P48:V48" si="16">+P47</f>
        <v>30</v>
      </c>
      <c r="Q48" s="14">
        <f t="shared" si="16"/>
        <v>0</v>
      </c>
      <c r="R48" s="14">
        <f t="shared" si="16"/>
        <v>10</v>
      </c>
      <c r="S48" s="14">
        <f t="shared" si="16"/>
        <v>8</v>
      </c>
      <c r="T48" s="14">
        <f t="shared" si="16"/>
        <v>8</v>
      </c>
      <c r="U48" s="14">
        <f t="shared" si="16"/>
        <v>4</v>
      </c>
      <c r="V48" s="14">
        <f t="shared" si="16"/>
        <v>3</v>
      </c>
      <c r="W48" s="16">
        <f>+V48/$R$48</f>
        <v>0.3</v>
      </c>
      <c r="X48" s="14">
        <f>+X47</f>
        <v>5</v>
      </c>
      <c r="Y48" s="16">
        <f>+X48/$R$48</f>
        <v>0.5</v>
      </c>
      <c r="Z48" s="27">
        <f>+Z47</f>
        <v>5</v>
      </c>
      <c r="AA48" s="16">
        <f>+Z48/$R$48</f>
        <v>0.5</v>
      </c>
      <c r="AB48" s="14">
        <f>+AB47</f>
        <v>7</v>
      </c>
      <c r="AC48" s="16">
        <f>+AB48/$R$48</f>
        <v>0.7</v>
      </c>
      <c r="AD48" s="14">
        <f>+AD47</f>
        <v>8</v>
      </c>
      <c r="AE48" s="16">
        <f>+AD48/$R$48</f>
        <v>0.8</v>
      </c>
      <c r="AF48" s="14">
        <f>+AF47</f>
        <v>0</v>
      </c>
      <c r="AG48" s="16">
        <f>+AF48/$R$48</f>
        <v>0</v>
      </c>
      <c r="AH48" s="14">
        <f>+AH47</f>
        <v>0</v>
      </c>
      <c r="AI48" s="16">
        <f>+AH48/$R$48</f>
        <v>0</v>
      </c>
      <c r="AJ48" s="14">
        <f>+AJ47</f>
        <v>0</v>
      </c>
      <c r="AK48" s="16">
        <f>+AJ48/$R$48</f>
        <v>0</v>
      </c>
      <c r="AL48" s="14">
        <f>+AL47</f>
        <v>0</v>
      </c>
      <c r="AM48" s="16">
        <f>+AL48/$R$48</f>
        <v>0</v>
      </c>
      <c r="AN48" s="14">
        <f>+AN47</f>
        <v>0</v>
      </c>
      <c r="AO48" s="16">
        <f>+AN48/$R$48</f>
        <v>0</v>
      </c>
      <c r="AP48" s="14">
        <f>+AP47</f>
        <v>0</v>
      </c>
      <c r="AQ48" s="16">
        <f>+AP48/$R$48</f>
        <v>0</v>
      </c>
      <c r="AR48" s="14">
        <f>+AR47</f>
        <v>0</v>
      </c>
      <c r="AS48" s="16">
        <f>+AR48/$R$48</f>
        <v>0</v>
      </c>
      <c r="AT48" s="16"/>
      <c r="AU48" s="17"/>
      <c r="AV48" s="52"/>
      <c r="AW48" s="52"/>
      <c r="CO48"/>
      <c r="CP48"/>
      <c r="CQ48"/>
    </row>
    <row r="49" spans="1:95" ht="51">
      <c r="A49" s="5" t="s">
        <v>118</v>
      </c>
      <c r="B49" s="6" t="s">
        <v>119</v>
      </c>
      <c r="C49" s="7" t="s">
        <v>120</v>
      </c>
      <c r="D49" s="6" t="s">
        <v>121</v>
      </c>
      <c r="E49" s="8" t="s">
        <v>122</v>
      </c>
      <c r="F49" s="6" t="s">
        <v>123</v>
      </c>
      <c r="G49" s="7">
        <v>370</v>
      </c>
      <c r="H49" s="6" t="s">
        <v>124</v>
      </c>
      <c r="I49" s="7">
        <v>272</v>
      </c>
      <c r="J49" s="9" t="s">
        <v>125</v>
      </c>
      <c r="K49" s="7" t="s">
        <v>62</v>
      </c>
      <c r="L49" s="69">
        <v>1137</v>
      </c>
      <c r="M49" s="69">
        <v>1</v>
      </c>
      <c r="N49" s="68" t="s">
        <v>126</v>
      </c>
      <c r="O49" s="69" t="s">
        <v>53</v>
      </c>
      <c r="P49" s="77">
        <v>9</v>
      </c>
      <c r="Q49" s="82">
        <v>8</v>
      </c>
      <c r="R49" s="82">
        <v>9</v>
      </c>
      <c r="S49" s="82">
        <v>9</v>
      </c>
      <c r="T49" s="82">
        <v>9</v>
      </c>
      <c r="U49" s="82">
        <v>9</v>
      </c>
      <c r="V49" s="79">
        <v>0</v>
      </c>
      <c r="W49" s="79">
        <f>+V49/R49</f>
        <v>0</v>
      </c>
      <c r="X49" s="79">
        <v>0</v>
      </c>
      <c r="Y49" s="79">
        <f>+X49/R49</f>
        <v>0</v>
      </c>
      <c r="Z49" s="78">
        <v>0</v>
      </c>
      <c r="AA49" s="79">
        <f>+Z49/$R$49</f>
        <v>0</v>
      </c>
      <c r="AB49" s="78">
        <v>9</v>
      </c>
      <c r="AC49" s="79">
        <f>+AB49/$R$49</f>
        <v>1</v>
      </c>
      <c r="AD49" s="78">
        <v>9</v>
      </c>
      <c r="AE49" s="79">
        <f>+AD49/$R$49</f>
        <v>1</v>
      </c>
      <c r="AF49" s="78"/>
      <c r="AG49" s="78"/>
      <c r="AH49" s="78"/>
      <c r="AI49" s="79"/>
      <c r="AJ49" s="78"/>
      <c r="AK49" s="79"/>
      <c r="AL49" s="78"/>
      <c r="AM49" s="79"/>
      <c r="AN49" s="78"/>
      <c r="AO49" s="79"/>
      <c r="AP49" s="78"/>
      <c r="AQ49" s="79"/>
      <c r="AR49" s="78"/>
      <c r="AS49" s="79"/>
      <c r="AT49" s="83">
        <f>(Z49+Q49)/((P49*4)+7)</f>
        <v>0.18604651162790697</v>
      </c>
      <c r="AU49" s="81"/>
      <c r="AV49" s="52"/>
      <c r="AW49" s="52"/>
      <c r="CO49"/>
      <c r="CP49"/>
      <c r="CQ49"/>
    </row>
    <row r="50" spans="1:95" ht="15.75">
      <c r="A50" s="10"/>
      <c r="B50" s="11"/>
      <c r="C50" s="11"/>
      <c r="D50" s="11"/>
      <c r="E50" s="12"/>
      <c r="F50" s="11"/>
      <c r="G50" s="11">
        <v>370</v>
      </c>
      <c r="H50" s="11"/>
      <c r="I50" s="11">
        <v>272</v>
      </c>
      <c r="J50" s="13" t="s">
        <v>125</v>
      </c>
      <c r="K50" s="11"/>
      <c r="L50" s="11"/>
      <c r="M50" s="11"/>
      <c r="N50" s="11"/>
      <c r="O50" s="11" t="s">
        <v>53</v>
      </c>
      <c r="P50" s="14">
        <f t="shared" ref="P50:V50" si="17">+P49</f>
        <v>9</v>
      </c>
      <c r="Q50" s="14">
        <f t="shared" si="17"/>
        <v>8</v>
      </c>
      <c r="R50" s="14">
        <f t="shared" si="17"/>
        <v>9</v>
      </c>
      <c r="S50" s="14">
        <f t="shared" si="17"/>
        <v>9</v>
      </c>
      <c r="T50" s="14">
        <f t="shared" si="17"/>
        <v>9</v>
      </c>
      <c r="U50" s="14">
        <f t="shared" si="17"/>
        <v>9</v>
      </c>
      <c r="V50" s="16">
        <f t="shared" si="17"/>
        <v>0</v>
      </c>
      <c r="W50" s="16">
        <f>+V50/$R$50</f>
        <v>0</v>
      </c>
      <c r="X50" s="16">
        <f>+X49</f>
        <v>0</v>
      </c>
      <c r="Y50" s="16">
        <f>+X50/$R$50</f>
        <v>0</v>
      </c>
      <c r="Z50" s="11">
        <f>+Z49</f>
        <v>0</v>
      </c>
      <c r="AA50" s="16">
        <f>+Z50/$R$50</f>
        <v>0</v>
      </c>
      <c r="AB50" s="11">
        <f>+AB49</f>
        <v>9</v>
      </c>
      <c r="AC50" s="16">
        <f>+AB50/$R$50</f>
        <v>1</v>
      </c>
      <c r="AD50" s="11">
        <f>+AD49</f>
        <v>9</v>
      </c>
      <c r="AE50" s="16">
        <f>+AD50/$R$50</f>
        <v>1</v>
      </c>
      <c r="AF50" s="11">
        <f>+AF49</f>
        <v>0</v>
      </c>
      <c r="AG50" s="16">
        <f>+AF50/$R$50</f>
        <v>0</v>
      </c>
      <c r="AH50" s="11">
        <f>+AH49</f>
        <v>0</v>
      </c>
      <c r="AI50" s="16">
        <f>+AH50/$R$50</f>
        <v>0</v>
      </c>
      <c r="AJ50" s="11">
        <f>+AJ49</f>
        <v>0</v>
      </c>
      <c r="AK50" s="16">
        <f>+AJ50/$R$50</f>
        <v>0</v>
      </c>
      <c r="AL50" s="11">
        <f>+AL49</f>
        <v>0</v>
      </c>
      <c r="AM50" s="16">
        <f>+AL50/$R$50</f>
        <v>0</v>
      </c>
      <c r="AN50" s="11">
        <f>+AN49</f>
        <v>0</v>
      </c>
      <c r="AO50" s="16">
        <f>+AN50/$R$50</f>
        <v>0</v>
      </c>
      <c r="AP50" s="11">
        <f>+AP49</f>
        <v>0</v>
      </c>
      <c r="AQ50" s="16">
        <f>+AP50/$R$50</f>
        <v>0</v>
      </c>
      <c r="AR50" s="11">
        <f>+AR49</f>
        <v>0</v>
      </c>
      <c r="AS50" s="16">
        <f>+AR50/$R$50</f>
        <v>0</v>
      </c>
      <c r="AT50" s="16"/>
      <c r="AU50" s="17"/>
      <c r="AV50" s="52"/>
      <c r="AW50" s="52"/>
      <c r="CO50"/>
      <c r="CP50"/>
      <c r="CQ50"/>
    </row>
    <row r="51" spans="1:95" ht="51">
      <c r="A51" s="5" t="s">
        <v>118</v>
      </c>
      <c r="B51" s="6" t="s">
        <v>119</v>
      </c>
      <c r="C51" s="7" t="s">
        <v>120</v>
      </c>
      <c r="D51" s="6" t="s">
        <v>121</v>
      </c>
      <c r="E51" s="8" t="s">
        <v>122</v>
      </c>
      <c r="F51" s="6" t="s">
        <v>123</v>
      </c>
      <c r="G51" s="7">
        <v>369</v>
      </c>
      <c r="H51" s="6" t="s">
        <v>127</v>
      </c>
      <c r="I51" s="7">
        <v>271</v>
      </c>
      <c r="J51" s="9" t="s">
        <v>128</v>
      </c>
      <c r="K51" s="7" t="s">
        <v>62</v>
      </c>
      <c r="L51" s="69">
        <v>1137</v>
      </c>
      <c r="M51" s="69">
        <v>2</v>
      </c>
      <c r="N51" s="68" t="s">
        <v>129</v>
      </c>
      <c r="O51" s="69" t="s">
        <v>49</v>
      </c>
      <c r="P51" s="73">
        <v>10</v>
      </c>
      <c r="Q51" s="80">
        <v>1</v>
      </c>
      <c r="R51" s="80">
        <v>4</v>
      </c>
      <c r="S51" s="80">
        <v>7</v>
      </c>
      <c r="T51" s="80">
        <v>9</v>
      </c>
      <c r="U51" s="80">
        <v>10</v>
      </c>
      <c r="V51" s="74">
        <v>0</v>
      </c>
      <c r="W51" s="74">
        <f>+V51/R51</f>
        <v>0</v>
      </c>
      <c r="X51" s="74">
        <v>0</v>
      </c>
      <c r="Y51" s="74">
        <f>+X51/R51</f>
        <v>0</v>
      </c>
      <c r="Z51" s="69">
        <v>0</v>
      </c>
      <c r="AA51" s="74">
        <f>+Z51/$R$51</f>
        <v>0</v>
      </c>
      <c r="AB51" s="69">
        <v>3</v>
      </c>
      <c r="AC51" s="74">
        <f>+AB51/$R$51</f>
        <v>0.75</v>
      </c>
      <c r="AD51" s="69">
        <v>3</v>
      </c>
      <c r="AE51" s="74">
        <f>+AD51/$R$51</f>
        <v>0.75</v>
      </c>
      <c r="AF51" s="69"/>
      <c r="AG51" s="69"/>
      <c r="AH51" s="69"/>
      <c r="AI51" s="74"/>
      <c r="AJ51" s="69"/>
      <c r="AK51" s="74"/>
      <c r="AL51" s="69"/>
      <c r="AM51" s="74"/>
      <c r="AN51" s="69"/>
      <c r="AO51" s="74"/>
      <c r="AP51" s="69"/>
      <c r="AQ51" s="74"/>
      <c r="AR51" s="69"/>
      <c r="AS51" s="74"/>
      <c r="AT51" s="74">
        <f>+(Q51+Z51)/P51</f>
        <v>0.1</v>
      </c>
      <c r="AU51" s="81"/>
      <c r="AV51" s="52"/>
      <c r="AW51" s="52"/>
      <c r="CO51"/>
      <c r="CP51"/>
      <c r="CQ51"/>
    </row>
    <row r="52" spans="1:95" ht="63">
      <c r="A52" s="10"/>
      <c r="B52" s="11"/>
      <c r="C52" s="11"/>
      <c r="D52" s="11"/>
      <c r="E52" s="12"/>
      <c r="F52" s="11"/>
      <c r="G52" s="11">
        <v>369</v>
      </c>
      <c r="H52" s="11"/>
      <c r="I52" s="11">
        <v>271</v>
      </c>
      <c r="J52" s="13" t="s">
        <v>128</v>
      </c>
      <c r="K52" s="11"/>
      <c r="L52" s="11"/>
      <c r="M52" s="11"/>
      <c r="N52" s="11"/>
      <c r="O52" s="11" t="s">
        <v>49</v>
      </c>
      <c r="P52" s="14">
        <f t="shared" ref="P52:V52" si="18">+P51</f>
        <v>10</v>
      </c>
      <c r="Q52" s="14">
        <f t="shared" si="18"/>
        <v>1</v>
      </c>
      <c r="R52" s="14">
        <f t="shared" si="18"/>
        <v>4</v>
      </c>
      <c r="S52" s="14">
        <f t="shared" si="18"/>
        <v>7</v>
      </c>
      <c r="T52" s="14">
        <f t="shared" si="18"/>
        <v>9</v>
      </c>
      <c r="U52" s="14">
        <f t="shared" si="18"/>
        <v>10</v>
      </c>
      <c r="V52" s="16">
        <f t="shared" si="18"/>
        <v>0</v>
      </c>
      <c r="W52" s="16">
        <f>+V52/$R$52</f>
        <v>0</v>
      </c>
      <c r="X52" s="16">
        <f>+X51</f>
        <v>0</v>
      </c>
      <c r="Y52" s="16">
        <f>+X52/$R$52</f>
        <v>0</v>
      </c>
      <c r="Z52" s="11">
        <v>1</v>
      </c>
      <c r="AA52" s="16">
        <f>+Z52/$R$52</f>
        <v>0.25</v>
      </c>
      <c r="AB52" s="11">
        <f>+AB51</f>
        <v>3</v>
      </c>
      <c r="AC52" s="16">
        <f>+AB52/$R$52</f>
        <v>0.75</v>
      </c>
      <c r="AD52" s="11">
        <f>+AD51</f>
        <v>3</v>
      </c>
      <c r="AE52" s="16">
        <f>+AD52/$R$52</f>
        <v>0.75</v>
      </c>
      <c r="AF52" s="11">
        <f>+AF51</f>
        <v>0</v>
      </c>
      <c r="AG52" s="16">
        <f>+AF52/$R$52</f>
        <v>0</v>
      </c>
      <c r="AH52" s="11">
        <f>+AH51</f>
        <v>0</v>
      </c>
      <c r="AI52" s="16">
        <f>+AH52/$R$52</f>
        <v>0</v>
      </c>
      <c r="AJ52" s="11">
        <f>+AJ51</f>
        <v>0</v>
      </c>
      <c r="AK52" s="16">
        <f>+AJ52/$R$52</f>
        <v>0</v>
      </c>
      <c r="AL52" s="11">
        <f>+AL51</f>
        <v>0</v>
      </c>
      <c r="AM52" s="16">
        <f>+AL52/$R$52</f>
        <v>0</v>
      </c>
      <c r="AN52" s="11">
        <f>+AN51</f>
        <v>0</v>
      </c>
      <c r="AO52" s="16">
        <f>+AN52/$R$52</f>
        <v>0</v>
      </c>
      <c r="AP52" s="11">
        <f>+AP51</f>
        <v>0</v>
      </c>
      <c r="AQ52" s="16">
        <f>+AP52/$R$52</f>
        <v>0</v>
      </c>
      <c r="AR52" s="11">
        <f>+AR51</f>
        <v>0</v>
      </c>
      <c r="AS52" s="16">
        <f>+AR52/$R$52</f>
        <v>0</v>
      </c>
      <c r="AT52" s="16"/>
      <c r="AU52" s="17"/>
      <c r="AV52" s="52"/>
      <c r="AW52" s="52"/>
      <c r="CO52"/>
      <c r="CP52"/>
      <c r="CQ52"/>
    </row>
    <row r="53" spans="1:95" ht="51">
      <c r="A53" s="5" t="s">
        <v>118</v>
      </c>
      <c r="B53" s="6" t="s">
        <v>119</v>
      </c>
      <c r="C53" s="7" t="s">
        <v>120</v>
      </c>
      <c r="D53" s="6" t="s">
        <v>121</v>
      </c>
      <c r="E53" s="8" t="s">
        <v>122</v>
      </c>
      <c r="F53" s="6" t="s">
        <v>123</v>
      </c>
      <c r="G53" s="7">
        <v>371</v>
      </c>
      <c r="H53" s="6" t="s">
        <v>130</v>
      </c>
      <c r="I53" s="7">
        <v>273</v>
      </c>
      <c r="J53" s="9" t="s">
        <v>131</v>
      </c>
      <c r="K53" s="7" t="s">
        <v>132</v>
      </c>
      <c r="L53" s="69">
        <v>1016</v>
      </c>
      <c r="M53" s="69">
        <v>1</v>
      </c>
      <c r="N53" s="68" t="s">
        <v>133</v>
      </c>
      <c r="O53" s="69" t="s">
        <v>44</v>
      </c>
      <c r="P53" s="73">
        <f>SUM(Q53:U53)</f>
        <v>84</v>
      </c>
      <c r="Q53" s="80">
        <v>2</v>
      </c>
      <c r="R53" s="80">
        <v>27</v>
      </c>
      <c r="S53" s="80">
        <v>27</v>
      </c>
      <c r="T53" s="80">
        <v>23</v>
      </c>
      <c r="U53" s="80">
        <v>5</v>
      </c>
      <c r="V53" s="69">
        <v>0</v>
      </c>
      <c r="W53" s="74">
        <f>+V53/R53</f>
        <v>0</v>
      </c>
      <c r="X53" s="69">
        <v>0</v>
      </c>
      <c r="Y53" s="74">
        <f>+X53/R53</f>
        <v>0</v>
      </c>
      <c r="Z53" s="69">
        <v>0</v>
      </c>
      <c r="AA53" s="74">
        <f>+Z53/$R$53</f>
        <v>0</v>
      </c>
      <c r="AB53" s="69">
        <v>0</v>
      </c>
      <c r="AC53" s="74">
        <f>+AB53/$R$53</f>
        <v>0</v>
      </c>
      <c r="AD53" s="69">
        <v>7</v>
      </c>
      <c r="AE53" s="74">
        <f>+AD53/$R$53</f>
        <v>0.25925925925925924</v>
      </c>
      <c r="AF53" s="69"/>
      <c r="AG53" s="69"/>
      <c r="AH53" s="69"/>
      <c r="AI53" s="74"/>
      <c r="AJ53" s="69"/>
      <c r="AK53" s="74"/>
      <c r="AL53" s="69"/>
      <c r="AM53" s="74"/>
      <c r="AN53" s="69"/>
      <c r="AO53" s="74"/>
      <c r="AP53" s="69"/>
      <c r="AQ53" s="74"/>
      <c r="AR53" s="69"/>
      <c r="AS53" s="74"/>
      <c r="AT53" s="74">
        <f>+(Z53+Q53)/P53</f>
        <v>2.3809523809523808E-2</v>
      </c>
      <c r="AU53" s="75"/>
      <c r="AV53" s="52"/>
      <c r="AW53" s="52"/>
      <c r="CO53"/>
      <c r="CP53"/>
      <c r="CQ53"/>
    </row>
    <row r="54" spans="1:95" ht="51">
      <c r="A54" s="18" t="s">
        <v>118</v>
      </c>
      <c r="B54" s="19" t="s">
        <v>119</v>
      </c>
      <c r="C54" s="20" t="s">
        <v>120</v>
      </c>
      <c r="D54" s="19" t="s">
        <v>121</v>
      </c>
      <c r="E54" s="20" t="s">
        <v>122</v>
      </c>
      <c r="F54" s="19" t="s">
        <v>123</v>
      </c>
      <c r="G54" s="20">
        <v>371</v>
      </c>
      <c r="H54" s="19" t="s">
        <v>130</v>
      </c>
      <c r="I54" s="20">
        <v>273</v>
      </c>
      <c r="J54" s="22" t="s">
        <v>131</v>
      </c>
      <c r="K54" s="20" t="s">
        <v>132</v>
      </c>
      <c r="L54" s="87">
        <v>1016</v>
      </c>
      <c r="M54" s="87">
        <v>2</v>
      </c>
      <c r="N54" s="96" t="s">
        <v>134</v>
      </c>
      <c r="O54" s="87" t="s">
        <v>49</v>
      </c>
      <c r="P54" s="98">
        <v>1</v>
      </c>
      <c r="Q54" s="61">
        <v>0.1</v>
      </c>
      <c r="R54" s="24">
        <v>0.4</v>
      </c>
      <c r="S54" s="24">
        <v>0.75</v>
      </c>
      <c r="T54" s="24">
        <v>1</v>
      </c>
      <c r="U54" s="24">
        <v>1</v>
      </c>
      <c r="V54" s="20">
        <v>0</v>
      </c>
      <c r="W54" s="24">
        <f>+V54/R54</f>
        <v>0</v>
      </c>
      <c r="X54" s="20">
        <v>0</v>
      </c>
      <c r="Y54" s="24">
        <f>+X54/R54</f>
        <v>0</v>
      </c>
      <c r="Z54" s="87">
        <v>0</v>
      </c>
      <c r="AA54" s="61">
        <f>+Z54/$R$54</f>
        <v>0</v>
      </c>
      <c r="AB54" s="40">
        <v>4.4400000000000002E-2</v>
      </c>
      <c r="AC54" s="24">
        <f>+AB54/$R$54</f>
        <v>0.111</v>
      </c>
      <c r="AD54" s="24">
        <v>4.4400000000000002E-2</v>
      </c>
      <c r="AE54" s="24">
        <f>+AD54/$R$54</f>
        <v>0.111</v>
      </c>
      <c r="AF54" s="18"/>
      <c r="AG54" s="18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67">
        <f>+(Z54+Q54)/P54</f>
        <v>0.1</v>
      </c>
      <c r="AU54" s="99"/>
      <c r="AV54" s="52"/>
      <c r="AW54" s="52"/>
      <c r="AX54" s="114"/>
      <c r="CO54"/>
      <c r="CP54"/>
      <c r="CQ54"/>
    </row>
    <row r="55" spans="1:95" ht="63">
      <c r="A55" s="10"/>
      <c r="B55" s="11"/>
      <c r="C55" s="11"/>
      <c r="D55" s="11"/>
      <c r="E55" s="12"/>
      <c r="F55" s="11"/>
      <c r="G55" s="11">
        <v>371</v>
      </c>
      <c r="H55" s="11"/>
      <c r="I55" s="11">
        <v>273</v>
      </c>
      <c r="J55" s="13" t="s">
        <v>131</v>
      </c>
      <c r="K55" s="11"/>
      <c r="L55" s="11"/>
      <c r="M55" s="11"/>
      <c r="N55" s="11"/>
      <c r="O55" s="11" t="s">
        <v>44</v>
      </c>
      <c r="P55" s="14">
        <f t="shared" ref="P55:V55" si="19">+P53</f>
        <v>84</v>
      </c>
      <c r="Q55" s="14">
        <f t="shared" si="19"/>
        <v>2</v>
      </c>
      <c r="R55" s="14">
        <f t="shared" si="19"/>
        <v>27</v>
      </c>
      <c r="S55" s="14">
        <f t="shared" si="19"/>
        <v>27</v>
      </c>
      <c r="T55" s="14">
        <f t="shared" si="19"/>
        <v>23</v>
      </c>
      <c r="U55" s="14">
        <f t="shared" si="19"/>
        <v>5</v>
      </c>
      <c r="V55" s="14">
        <f t="shared" si="19"/>
        <v>0</v>
      </c>
      <c r="W55" s="16">
        <f>+V55/$R$55</f>
        <v>0</v>
      </c>
      <c r="X55" s="14">
        <f>+X53</f>
        <v>0</v>
      </c>
      <c r="Y55" s="16">
        <f>+X55/$R$55</f>
        <v>0</v>
      </c>
      <c r="Z55" s="14">
        <f>+Z53</f>
        <v>0</v>
      </c>
      <c r="AA55" s="16">
        <f>+Z55/$R$55</f>
        <v>0</v>
      </c>
      <c r="AB55" s="14">
        <f>+AB53</f>
        <v>0</v>
      </c>
      <c r="AC55" s="16">
        <f>+AB55/$R$55</f>
        <v>0</v>
      </c>
      <c r="AD55" s="14">
        <f>+AD53</f>
        <v>7</v>
      </c>
      <c r="AE55" s="16">
        <f>+AD55/$R$55</f>
        <v>0.25925925925925924</v>
      </c>
      <c r="AF55" s="14">
        <f>+AF53</f>
        <v>0</v>
      </c>
      <c r="AG55" s="16">
        <f>+AF55/$R$55</f>
        <v>0</v>
      </c>
      <c r="AH55" s="14">
        <f>+AH53</f>
        <v>0</v>
      </c>
      <c r="AI55" s="16">
        <f>+AH55/$R$55</f>
        <v>0</v>
      </c>
      <c r="AJ55" s="14">
        <f>+AJ53</f>
        <v>0</v>
      </c>
      <c r="AK55" s="16">
        <f>+AJ55/$R$55</f>
        <v>0</v>
      </c>
      <c r="AL55" s="14">
        <f>+AL53</f>
        <v>0</v>
      </c>
      <c r="AM55" s="16">
        <f>+AL55/$R$55</f>
        <v>0</v>
      </c>
      <c r="AN55" s="14">
        <f>+AN53</f>
        <v>0</v>
      </c>
      <c r="AO55" s="16">
        <f>+AN55/$R$55</f>
        <v>0</v>
      </c>
      <c r="AP55" s="14">
        <f>+AP53</f>
        <v>0</v>
      </c>
      <c r="AQ55" s="16">
        <f>+AP55/$R$55</f>
        <v>0</v>
      </c>
      <c r="AR55" s="14">
        <f>+AR53</f>
        <v>0</v>
      </c>
      <c r="AS55" s="16">
        <f>+AR55/$R$55</f>
        <v>0</v>
      </c>
      <c r="AT55" s="16"/>
      <c r="AU55" s="17"/>
      <c r="AV55" s="52"/>
      <c r="AW55" s="52"/>
      <c r="CO55"/>
      <c r="CP55"/>
      <c r="CQ55"/>
    </row>
    <row r="56" spans="1:95" ht="51">
      <c r="A56" s="5" t="s">
        <v>118</v>
      </c>
      <c r="B56" s="6" t="s">
        <v>119</v>
      </c>
      <c r="C56" s="7" t="s">
        <v>120</v>
      </c>
      <c r="D56" s="6" t="s">
        <v>121</v>
      </c>
      <c r="E56" s="8" t="s">
        <v>135</v>
      </c>
      <c r="F56" s="6" t="s">
        <v>136</v>
      </c>
      <c r="G56" s="7">
        <v>374</v>
      </c>
      <c r="H56" s="6" t="s">
        <v>137</v>
      </c>
      <c r="I56" s="7">
        <v>268</v>
      </c>
      <c r="J56" s="9" t="s">
        <v>138</v>
      </c>
      <c r="K56" s="7" t="s">
        <v>62</v>
      </c>
      <c r="L56" s="69">
        <v>987</v>
      </c>
      <c r="M56" s="69">
        <v>1</v>
      </c>
      <c r="N56" s="68" t="s">
        <v>137</v>
      </c>
      <c r="O56" s="69" t="s">
        <v>44</v>
      </c>
      <c r="P56" s="73">
        <v>1</v>
      </c>
      <c r="Q56" s="80">
        <v>0.2</v>
      </c>
      <c r="R56" s="80">
        <v>0.3</v>
      </c>
      <c r="S56" s="80">
        <v>0.25</v>
      </c>
      <c r="T56" s="80">
        <v>0.2</v>
      </c>
      <c r="U56" s="80">
        <v>0.05</v>
      </c>
      <c r="V56" s="69">
        <v>0</v>
      </c>
      <c r="W56" s="74">
        <f>+V56/R56</f>
        <v>0</v>
      </c>
      <c r="X56" s="69">
        <v>0</v>
      </c>
      <c r="Y56" s="74">
        <f>+X56/R56</f>
        <v>0</v>
      </c>
      <c r="Z56" s="69">
        <v>0.02</v>
      </c>
      <c r="AA56" s="74">
        <f>+Z56/$R$56</f>
        <v>6.6666666666666666E-2</v>
      </c>
      <c r="AB56" s="69">
        <v>0.03</v>
      </c>
      <c r="AC56" s="74">
        <f>+AB56/$R$56</f>
        <v>0.1</v>
      </c>
      <c r="AD56" s="69">
        <v>0.04</v>
      </c>
      <c r="AE56" s="74">
        <f>+AD56/$R$56</f>
        <v>0.13333333333333333</v>
      </c>
      <c r="AF56" s="69"/>
      <c r="AG56" s="69"/>
      <c r="AH56" s="80"/>
      <c r="AI56" s="74"/>
      <c r="AJ56" s="80"/>
      <c r="AK56" s="74"/>
      <c r="AL56" s="69"/>
      <c r="AM56" s="74"/>
      <c r="AN56" s="69"/>
      <c r="AO56" s="74"/>
      <c r="AP56" s="69"/>
      <c r="AQ56" s="74"/>
      <c r="AR56" s="69"/>
      <c r="AS56" s="74"/>
      <c r="AT56" s="74">
        <f>+(Z56+Q56)/P56</f>
        <v>0.22</v>
      </c>
      <c r="AU56" s="75"/>
      <c r="AV56" s="52"/>
      <c r="AW56" s="52"/>
      <c r="CO56"/>
      <c r="CP56"/>
      <c r="CQ56"/>
    </row>
    <row r="57" spans="1:95" ht="31.5">
      <c r="A57" s="10"/>
      <c r="B57" s="11"/>
      <c r="C57" s="11"/>
      <c r="D57" s="11"/>
      <c r="E57" s="12"/>
      <c r="F57" s="11"/>
      <c r="G57" s="11">
        <v>374</v>
      </c>
      <c r="H57" s="11"/>
      <c r="I57" s="11">
        <v>268</v>
      </c>
      <c r="J57" s="13" t="s">
        <v>138</v>
      </c>
      <c r="K57" s="11"/>
      <c r="L57" s="11"/>
      <c r="M57" s="11"/>
      <c r="N57" s="11"/>
      <c r="O57" s="11" t="s">
        <v>44</v>
      </c>
      <c r="P57" s="28">
        <f t="shared" ref="P57:V57" si="20">+P56</f>
        <v>1</v>
      </c>
      <c r="Q57" s="28">
        <f t="shared" si="20"/>
        <v>0.2</v>
      </c>
      <c r="R57" s="28">
        <f t="shared" si="20"/>
        <v>0.3</v>
      </c>
      <c r="S57" s="28">
        <f t="shared" si="20"/>
        <v>0.25</v>
      </c>
      <c r="T57" s="28">
        <f t="shared" si="20"/>
        <v>0.2</v>
      </c>
      <c r="U57" s="28">
        <f t="shared" si="20"/>
        <v>0.05</v>
      </c>
      <c r="V57" s="11">
        <f t="shared" si="20"/>
        <v>0</v>
      </c>
      <c r="W57" s="16">
        <f>+V57/$R$57</f>
        <v>0</v>
      </c>
      <c r="X57" s="38">
        <f>+X56</f>
        <v>0</v>
      </c>
      <c r="Y57" s="39">
        <f>+X57/$R$57</f>
        <v>0</v>
      </c>
      <c r="Z57" s="38">
        <f>+Z56</f>
        <v>0.02</v>
      </c>
      <c r="AA57" s="16">
        <f>+Z57/$R$57</f>
        <v>6.6666666666666666E-2</v>
      </c>
      <c r="AB57" s="11">
        <f>+AB56</f>
        <v>0.03</v>
      </c>
      <c r="AC57" s="16">
        <f>+AB57/$R$57</f>
        <v>0.1</v>
      </c>
      <c r="AD57" s="11">
        <f>+AD56</f>
        <v>0.04</v>
      </c>
      <c r="AE57" s="16">
        <f>+AD57/$R$57</f>
        <v>0.13333333333333333</v>
      </c>
      <c r="AF57" s="11">
        <f>+AF56</f>
        <v>0</v>
      </c>
      <c r="AG57" s="16">
        <f>+AF57/$R$57</f>
        <v>0</v>
      </c>
      <c r="AH57" s="28">
        <f>+AH56</f>
        <v>0</v>
      </c>
      <c r="AI57" s="16">
        <f>+AH57/$R$57</f>
        <v>0</v>
      </c>
      <c r="AJ57" s="28">
        <f>+AJ56</f>
        <v>0</v>
      </c>
      <c r="AK57" s="16">
        <f>+AJ57/$R$57</f>
        <v>0</v>
      </c>
      <c r="AL57" s="11">
        <f>+AL56</f>
        <v>0</v>
      </c>
      <c r="AM57" s="16">
        <f>+AL57/$R$57</f>
        <v>0</v>
      </c>
      <c r="AN57" s="11">
        <f>+AN56</f>
        <v>0</v>
      </c>
      <c r="AO57" s="16">
        <f>+AN57/$R$57</f>
        <v>0</v>
      </c>
      <c r="AP57" s="11">
        <f>+AP56</f>
        <v>0</v>
      </c>
      <c r="AQ57" s="16">
        <f>+AP57/$R$57</f>
        <v>0</v>
      </c>
      <c r="AR57" s="11">
        <f>+AR56</f>
        <v>0</v>
      </c>
      <c r="AS57" s="16">
        <f>+AR57/$R$57</f>
        <v>0</v>
      </c>
      <c r="AT57" s="16"/>
      <c r="AU57" s="17"/>
      <c r="AV57" s="52"/>
      <c r="AW57" s="52"/>
      <c r="CO57"/>
      <c r="CP57"/>
      <c r="CQ57"/>
    </row>
    <row r="58" spans="1:95" ht="25.5">
      <c r="A58" s="5" t="s">
        <v>118</v>
      </c>
      <c r="B58" s="6" t="s">
        <v>119</v>
      </c>
      <c r="C58" s="7" t="s">
        <v>120</v>
      </c>
      <c r="D58" s="6" t="s">
        <v>121</v>
      </c>
      <c r="E58" s="8" t="s">
        <v>135</v>
      </c>
      <c r="F58" s="6" t="s">
        <v>136</v>
      </c>
      <c r="G58" s="7">
        <v>373</v>
      </c>
      <c r="H58" s="6" t="s">
        <v>139</v>
      </c>
      <c r="I58" s="7">
        <v>267</v>
      </c>
      <c r="J58" s="9" t="s">
        <v>140</v>
      </c>
      <c r="K58" s="7">
        <v>0</v>
      </c>
      <c r="L58" s="69">
        <v>987</v>
      </c>
      <c r="M58" s="69">
        <v>2</v>
      </c>
      <c r="N58" s="68" t="s">
        <v>139</v>
      </c>
      <c r="O58" s="69" t="s">
        <v>44</v>
      </c>
      <c r="P58" s="73">
        <v>1</v>
      </c>
      <c r="Q58" s="80">
        <v>0.1</v>
      </c>
      <c r="R58" s="80">
        <v>0.3</v>
      </c>
      <c r="S58" s="80">
        <v>0.3</v>
      </c>
      <c r="T58" s="80">
        <v>0.25</v>
      </c>
      <c r="U58" s="80">
        <v>0.05</v>
      </c>
      <c r="V58" s="69">
        <v>0</v>
      </c>
      <c r="W58" s="69">
        <f>+V58/R58</f>
        <v>0</v>
      </c>
      <c r="X58" s="69">
        <v>0</v>
      </c>
      <c r="Y58" s="74">
        <f>+X58/R58</f>
        <v>0</v>
      </c>
      <c r="Z58" s="69">
        <v>0.05</v>
      </c>
      <c r="AA58" s="74">
        <f>+Z58/$R$58</f>
        <v>0.16666666666666669</v>
      </c>
      <c r="AB58" s="69">
        <v>0.06</v>
      </c>
      <c r="AC58" s="74">
        <f>+AB58/$R$58</f>
        <v>0.2</v>
      </c>
      <c r="AD58" s="69">
        <v>7.0000000000000007E-2</v>
      </c>
      <c r="AE58" s="74">
        <f>+AD58/$R$58</f>
        <v>0.23333333333333336</v>
      </c>
      <c r="AF58" s="69"/>
      <c r="AG58" s="69"/>
      <c r="AH58" s="69"/>
      <c r="AI58" s="74"/>
      <c r="AJ58" s="69"/>
      <c r="AK58" s="74"/>
      <c r="AL58" s="69"/>
      <c r="AM58" s="74"/>
      <c r="AN58" s="69"/>
      <c r="AO58" s="74"/>
      <c r="AP58" s="69"/>
      <c r="AQ58" s="74"/>
      <c r="AR58" s="69"/>
      <c r="AS58" s="74"/>
      <c r="AT58" s="74">
        <f>+(Z58+Q58)/P58</f>
        <v>0.15000000000000002</v>
      </c>
      <c r="AU58" s="75"/>
      <c r="AV58" s="52"/>
      <c r="AW58" s="52"/>
      <c r="CO58"/>
      <c r="CP58"/>
      <c r="CQ58"/>
    </row>
    <row r="59" spans="1:95" ht="31.5">
      <c r="A59" s="10"/>
      <c r="B59" s="11"/>
      <c r="C59" s="11"/>
      <c r="D59" s="11"/>
      <c r="E59" s="12"/>
      <c r="F59" s="11"/>
      <c r="G59" s="11">
        <v>373</v>
      </c>
      <c r="H59" s="11"/>
      <c r="I59" s="11">
        <v>267</v>
      </c>
      <c r="J59" s="13" t="s">
        <v>140</v>
      </c>
      <c r="K59" s="11"/>
      <c r="L59" s="11"/>
      <c r="M59" s="11"/>
      <c r="N59" s="11"/>
      <c r="O59" s="11" t="s">
        <v>44</v>
      </c>
      <c r="P59" s="28">
        <f t="shared" ref="P59:V59" si="21">+P58</f>
        <v>1</v>
      </c>
      <c r="Q59" s="28">
        <f t="shared" si="21"/>
        <v>0.1</v>
      </c>
      <c r="R59" s="28">
        <f t="shared" si="21"/>
        <v>0.3</v>
      </c>
      <c r="S59" s="28">
        <f t="shared" si="21"/>
        <v>0.3</v>
      </c>
      <c r="T59" s="28">
        <f t="shared" si="21"/>
        <v>0.25</v>
      </c>
      <c r="U59" s="28">
        <f t="shared" si="21"/>
        <v>0.05</v>
      </c>
      <c r="V59" s="11">
        <f t="shared" si="21"/>
        <v>0</v>
      </c>
      <c r="W59" s="16">
        <f>+V59/$R$59</f>
        <v>0</v>
      </c>
      <c r="X59" s="38">
        <f>+X58</f>
        <v>0</v>
      </c>
      <c r="Y59" s="39">
        <f>+X59/$R$59</f>
        <v>0</v>
      </c>
      <c r="Z59" s="38">
        <f>+Z58</f>
        <v>0.05</v>
      </c>
      <c r="AA59" s="16">
        <f>+Z59/$R$59</f>
        <v>0.16666666666666669</v>
      </c>
      <c r="AB59" s="11">
        <f>+AB58</f>
        <v>0.06</v>
      </c>
      <c r="AC59" s="16">
        <f>+AB59/$R$59</f>
        <v>0.2</v>
      </c>
      <c r="AD59" s="11">
        <f>+AD58</f>
        <v>7.0000000000000007E-2</v>
      </c>
      <c r="AE59" s="16">
        <f>+AD59/$R$59</f>
        <v>0.23333333333333336</v>
      </c>
      <c r="AF59" s="11">
        <f>+AF58</f>
        <v>0</v>
      </c>
      <c r="AG59" s="16">
        <f>+AF59/$R$59</f>
        <v>0</v>
      </c>
      <c r="AH59" s="11">
        <f>+AH58</f>
        <v>0</v>
      </c>
      <c r="AI59" s="16">
        <f>+AH59/$R$59</f>
        <v>0</v>
      </c>
      <c r="AJ59" s="11">
        <f>+AJ58</f>
        <v>0</v>
      </c>
      <c r="AK59" s="16">
        <f>+AJ59/$R$59</f>
        <v>0</v>
      </c>
      <c r="AL59" s="11">
        <f>+AL58</f>
        <v>0</v>
      </c>
      <c r="AM59" s="16">
        <f>+AL59/$R$59</f>
        <v>0</v>
      </c>
      <c r="AN59" s="11">
        <f>+AN58</f>
        <v>0</v>
      </c>
      <c r="AO59" s="16">
        <f>+AN59/$R$59</f>
        <v>0</v>
      </c>
      <c r="AP59" s="11">
        <f>+AP58</f>
        <v>0</v>
      </c>
      <c r="AQ59" s="16">
        <f>+AP59/$R$59</f>
        <v>0</v>
      </c>
      <c r="AR59" s="11">
        <f>+AR58</f>
        <v>0</v>
      </c>
      <c r="AS59" s="16">
        <f>+AR59/$R$59</f>
        <v>0</v>
      </c>
      <c r="AT59" s="16"/>
      <c r="AU59" s="17"/>
      <c r="AV59" s="52"/>
      <c r="AW59" s="52"/>
      <c r="CO59"/>
      <c r="CP59"/>
      <c r="CQ59"/>
    </row>
    <row r="60" spans="1:95" ht="51">
      <c r="A60" s="5" t="s">
        <v>118</v>
      </c>
      <c r="B60" s="6" t="s">
        <v>119</v>
      </c>
      <c r="C60" s="7" t="s">
        <v>120</v>
      </c>
      <c r="D60" s="6" t="s">
        <v>121</v>
      </c>
      <c r="E60" s="8" t="s">
        <v>135</v>
      </c>
      <c r="F60" s="6" t="s">
        <v>136</v>
      </c>
      <c r="G60" s="7">
        <v>375</v>
      </c>
      <c r="H60" s="6" t="s">
        <v>141</v>
      </c>
      <c r="I60" s="7">
        <v>269</v>
      </c>
      <c r="J60" s="9" t="s">
        <v>142</v>
      </c>
      <c r="K60" s="7" t="s">
        <v>143</v>
      </c>
      <c r="L60" s="69">
        <v>987</v>
      </c>
      <c r="M60" s="69">
        <v>3</v>
      </c>
      <c r="N60" s="68" t="s">
        <v>144</v>
      </c>
      <c r="O60" s="69" t="s">
        <v>44</v>
      </c>
      <c r="P60" s="77">
        <v>16</v>
      </c>
      <c r="Q60" s="82">
        <v>2</v>
      </c>
      <c r="R60" s="82">
        <v>5</v>
      </c>
      <c r="S60" s="82">
        <v>4</v>
      </c>
      <c r="T60" s="82">
        <v>4</v>
      </c>
      <c r="U60" s="82">
        <v>1</v>
      </c>
      <c r="V60" s="78">
        <v>0</v>
      </c>
      <c r="W60" s="69">
        <f>+V60/R60</f>
        <v>0</v>
      </c>
      <c r="X60" s="78">
        <v>0</v>
      </c>
      <c r="Y60" s="102">
        <f>+X60/R60</f>
        <v>0</v>
      </c>
      <c r="Z60" s="78">
        <v>0</v>
      </c>
      <c r="AA60" s="79">
        <f>+Z60/$R$60</f>
        <v>0</v>
      </c>
      <c r="AB60" s="78">
        <v>0</v>
      </c>
      <c r="AC60" s="79">
        <f>+AB60/$R$60</f>
        <v>0</v>
      </c>
      <c r="AD60" s="78">
        <v>0</v>
      </c>
      <c r="AE60" s="79">
        <f>+AD60/$R$60</f>
        <v>0</v>
      </c>
      <c r="AF60" s="78"/>
      <c r="AG60" s="78"/>
      <c r="AH60" s="78"/>
      <c r="AI60" s="79"/>
      <c r="AJ60" s="106"/>
      <c r="AK60" s="79"/>
      <c r="AL60" s="78"/>
      <c r="AM60" s="79"/>
      <c r="AN60" s="78"/>
      <c r="AO60" s="79"/>
      <c r="AP60" s="78"/>
      <c r="AQ60" s="79"/>
      <c r="AR60" s="78"/>
      <c r="AS60" s="79"/>
      <c r="AT60" s="74">
        <f>+(Z60+Q60)/P60</f>
        <v>0.125</v>
      </c>
      <c r="AU60" s="75"/>
      <c r="AV60" s="52"/>
      <c r="AW60" s="52"/>
      <c r="CO60"/>
      <c r="CP60"/>
      <c r="CQ60"/>
    </row>
    <row r="61" spans="1:95" ht="47.25">
      <c r="A61" s="10"/>
      <c r="B61" s="11"/>
      <c r="C61" s="11"/>
      <c r="D61" s="11"/>
      <c r="E61" s="12"/>
      <c r="F61" s="11"/>
      <c r="G61" s="11">
        <v>375</v>
      </c>
      <c r="H61" s="11"/>
      <c r="I61" s="11">
        <v>269</v>
      </c>
      <c r="J61" s="13" t="s">
        <v>142</v>
      </c>
      <c r="K61" s="11"/>
      <c r="L61" s="11"/>
      <c r="M61" s="11"/>
      <c r="N61" s="11"/>
      <c r="O61" s="11" t="s">
        <v>44</v>
      </c>
      <c r="P61" s="14">
        <f t="shared" ref="P61:V61" si="22">+P60</f>
        <v>16</v>
      </c>
      <c r="Q61" s="14">
        <f t="shared" si="22"/>
        <v>2</v>
      </c>
      <c r="R61" s="14">
        <f t="shared" si="22"/>
        <v>5</v>
      </c>
      <c r="S61" s="14">
        <f t="shared" si="22"/>
        <v>4</v>
      </c>
      <c r="T61" s="14">
        <f t="shared" si="22"/>
        <v>4</v>
      </c>
      <c r="U61" s="14">
        <f t="shared" si="22"/>
        <v>1</v>
      </c>
      <c r="V61" s="11">
        <f t="shared" si="22"/>
        <v>0</v>
      </c>
      <c r="W61" s="16">
        <f>+V61/$R$61</f>
        <v>0</v>
      </c>
      <c r="X61" s="38">
        <f>+X60</f>
        <v>0</v>
      </c>
      <c r="Y61" s="39">
        <f>+X61/$R$61</f>
        <v>0</v>
      </c>
      <c r="Z61" s="38">
        <f>+Z60</f>
        <v>0</v>
      </c>
      <c r="AA61" s="16">
        <f>+Z61/$R$61</f>
        <v>0</v>
      </c>
      <c r="AB61" s="11">
        <f>+AB60</f>
        <v>0</v>
      </c>
      <c r="AC61" s="16">
        <f>+AB61/$R$61</f>
        <v>0</v>
      </c>
      <c r="AD61" s="11">
        <f>+AD60</f>
        <v>0</v>
      </c>
      <c r="AE61" s="16">
        <f>+AD61/$R$61</f>
        <v>0</v>
      </c>
      <c r="AF61" s="11">
        <f>+AF60</f>
        <v>0</v>
      </c>
      <c r="AG61" s="16">
        <f>+AF61/$R$61</f>
        <v>0</v>
      </c>
      <c r="AH61" s="11">
        <f>+AH60</f>
        <v>0</v>
      </c>
      <c r="AI61" s="16">
        <f>+AH61/$R$61</f>
        <v>0</v>
      </c>
      <c r="AJ61" s="15">
        <f>+AJ60</f>
        <v>0</v>
      </c>
      <c r="AK61" s="16">
        <f>+AJ61/$R$61</f>
        <v>0</v>
      </c>
      <c r="AL61" s="11">
        <f>+AL60</f>
        <v>0</v>
      </c>
      <c r="AM61" s="16">
        <f>+AL61/$R$61</f>
        <v>0</v>
      </c>
      <c r="AN61" s="11">
        <f>+AN60</f>
        <v>0</v>
      </c>
      <c r="AO61" s="16">
        <f>+AN61/$R$61</f>
        <v>0</v>
      </c>
      <c r="AP61" s="11">
        <f>+AP60</f>
        <v>0</v>
      </c>
      <c r="AQ61" s="16">
        <f>+AP61/$R$61</f>
        <v>0</v>
      </c>
      <c r="AR61" s="11">
        <f>+AR60</f>
        <v>0</v>
      </c>
      <c r="AS61" s="16">
        <f>+AR61/$R$61</f>
        <v>0</v>
      </c>
      <c r="AT61" s="16"/>
      <c r="AU61" s="17"/>
      <c r="AV61" s="52"/>
      <c r="AW61" s="52"/>
      <c r="CO61"/>
      <c r="CP61"/>
      <c r="CQ61"/>
    </row>
    <row r="62" spans="1:95" ht="51">
      <c r="A62" s="5" t="s">
        <v>118</v>
      </c>
      <c r="B62" s="6" t="s">
        <v>119</v>
      </c>
      <c r="C62" s="7" t="s">
        <v>120</v>
      </c>
      <c r="D62" s="6" t="s">
        <v>121</v>
      </c>
      <c r="E62" s="8" t="s">
        <v>135</v>
      </c>
      <c r="F62" s="6" t="s">
        <v>136</v>
      </c>
      <c r="G62" s="7">
        <v>376</v>
      </c>
      <c r="H62" s="6" t="s">
        <v>145</v>
      </c>
      <c r="I62" s="7">
        <v>270</v>
      </c>
      <c r="J62" s="9" t="s">
        <v>146</v>
      </c>
      <c r="K62" s="7" t="s">
        <v>147</v>
      </c>
      <c r="L62" s="69">
        <v>987</v>
      </c>
      <c r="M62" s="69">
        <v>4</v>
      </c>
      <c r="N62" s="68" t="s">
        <v>148</v>
      </c>
      <c r="O62" s="69" t="s">
        <v>44</v>
      </c>
      <c r="P62" s="77">
        <v>60</v>
      </c>
      <c r="Q62" s="82">
        <v>6</v>
      </c>
      <c r="R62" s="82">
        <v>16</v>
      </c>
      <c r="S62" s="82">
        <v>16</v>
      </c>
      <c r="T62" s="82">
        <v>20</v>
      </c>
      <c r="U62" s="82">
        <v>2</v>
      </c>
      <c r="V62" s="78">
        <v>0</v>
      </c>
      <c r="W62" s="69">
        <f>+V62/R62</f>
        <v>0</v>
      </c>
      <c r="X62" s="78">
        <v>0</v>
      </c>
      <c r="Y62" s="74">
        <f>+X62/R62</f>
        <v>0</v>
      </c>
      <c r="Z62" s="78">
        <v>0</v>
      </c>
      <c r="AA62" s="79">
        <f>+Z62/$R$62</f>
        <v>0</v>
      </c>
      <c r="AB62" s="78">
        <v>0</v>
      </c>
      <c r="AC62" s="79">
        <f>+AB62/$R$62</f>
        <v>0</v>
      </c>
      <c r="AD62" s="78">
        <v>0</v>
      </c>
      <c r="AE62" s="79">
        <f>+AD62/$R$62</f>
        <v>0</v>
      </c>
      <c r="AF62" s="78"/>
      <c r="AG62" s="78"/>
      <c r="AH62" s="78"/>
      <c r="AI62" s="79"/>
      <c r="AJ62" s="106"/>
      <c r="AK62" s="79"/>
      <c r="AL62" s="78"/>
      <c r="AM62" s="79"/>
      <c r="AN62" s="78"/>
      <c r="AO62" s="79"/>
      <c r="AP62" s="78"/>
      <c r="AQ62" s="79"/>
      <c r="AR62" s="78"/>
      <c r="AS62" s="79"/>
      <c r="AT62" s="74">
        <f>+(Z62+Q62)/P62</f>
        <v>0.1</v>
      </c>
      <c r="AU62" s="75"/>
      <c r="AV62" s="52"/>
      <c r="AW62" s="52"/>
      <c r="CO62"/>
      <c r="CP62"/>
      <c r="CQ62"/>
    </row>
    <row r="63" spans="1:95" ht="47.25">
      <c r="A63" s="10"/>
      <c r="B63" s="11"/>
      <c r="C63" s="11"/>
      <c r="D63" s="11"/>
      <c r="E63" s="12"/>
      <c r="F63" s="11"/>
      <c r="G63" s="11">
        <v>376</v>
      </c>
      <c r="H63" s="11"/>
      <c r="I63" s="11">
        <v>270</v>
      </c>
      <c r="J63" s="13" t="s">
        <v>146</v>
      </c>
      <c r="K63" s="11"/>
      <c r="L63" s="11"/>
      <c r="M63" s="11"/>
      <c r="N63" s="11"/>
      <c r="O63" s="11" t="s">
        <v>44</v>
      </c>
      <c r="P63" s="14">
        <f t="shared" ref="P63:V63" si="23">+P62</f>
        <v>60</v>
      </c>
      <c r="Q63" s="14">
        <f t="shared" si="23"/>
        <v>6</v>
      </c>
      <c r="R63" s="14">
        <f t="shared" si="23"/>
        <v>16</v>
      </c>
      <c r="S63" s="14">
        <f t="shared" si="23"/>
        <v>16</v>
      </c>
      <c r="T63" s="14">
        <f t="shared" si="23"/>
        <v>20</v>
      </c>
      <c r="U63" s="14">
        <f t="shared" si="23"/>
        <v>2</v>
      </c>
      <c r="V63" s="11">
        <f t="shared" si="23"/>
        <v>0</v>
      </c>
      <c r="W63" s="16">
        <f>+V63/$R$63</f>
        <v>0</v>
      </c>
      <c r="X63" s="11">
        <f>+X62</f>
        <v>0</v>
      </c>
      <c r="Y63" s="16">
        <f>+X63/$R$63</f>
        <v>0</v>
      </c>
      <c r="Z63" s="11">
        <f>+Z62</f>
        <v>0</v>
      </c>
      <c r="AA63" s="16">
        <f>+Z63/$R$63</f>
        <v>0</v>
      </c>
      <c r="AB63" s="11">
        <f>+AB62</f>
        <v>0</v>
      </c>
      <c r="AC63" s="16">
        <f>+AB63/$R$63</f>
        <v>0</v>
      </c>
      <c r="AD63" s="11">
        <f>+AD62</f>
        <v>0</v>
      </c>
      <c r="AE63" s="16">
        <f>+AD63/$R$63</f>
        <v>0</v>
      </c>
      <c r="AF63" s="11">
        <f>+AF62</f>
        <v>0</v>
      </c>
      <c r="AG63" s="16">
        <f>+AF63/$R$63</f>
        <v>0</v>
      </c>
      <c r="AH63" s="11">
        <f>+AH62</f>
        <v>0</v>
      </c>
      <c r="AI63" s="16">
        <f>+AH63/$R$63</f>
        <v>0</v>
      </c>
      <c r="AJ63" s="15">
        <f>+AJ62</f>
        <v>0</v>
      </c>
      <c r="AK63" s="16">
        <f>+AJ63/$R$63</f>
        <v>0</v>
      </c>
      <c r="AL63" s="11">
        <f>+AL62</f>
        <v>0</v>
      </c>
      <c r="AM63" s="16">
        <f>+AL63/$R$63</f>
        <v>0</v>
      </c>
      <c r="AN63" s="11">
        <f>+AN62</f>
        <v>0</v>
      </c>
      <c r="AO63" s="16">
        <f>+AN63/$R$63</f>
        <v>0</v>
      </c>
      <c r="AP63" s="11">
        <f>+AP62</f>
        <v>0</v>
      </c>
      <c r="AQ63" s="16">
        <f>+AP63/$R$63</f>
        <v>0</v>
      </c>
      <c r="AR63" s="11">
        <f>+AR62</f>
        <v>0</v>
      </c>
      <c r="AS63" s="16">
        <f>+AR63/$R$63</f>
        <v>0</v>
      </c>
      <c r="AT63" s="16"/>
      <c r="AU63" s="17"/>
      <c r="AV63" s="52"/>
      <c r="AW63" s="52"/>
      <c r="CO63"/>
      <c r="CP63"/>
      <c r="CQ63"/>
    </row>
    <row r="64" spans="1:95" ht="51">
      <c r="A64" s="5">
        <v>7</v>
      </c>
      <c r="B64" s="6" t="s">
        <v>149</v>
      </c>
      <c r="C64" s="7">
        <v>42</v>
      </c>
      <c r="D64" s="6" t="s">
        <v>150</v>
      </c>
      <c r="E64" s="8" t="s">
        <v>151</v>
      </c>
      <c r="F64" s="6" t="s">
        <v>152</v>
      </c>
      <c r="G64" s="7">
        <v>71</v>
      </c>
      <c r="H64" s="6" t="s">
        <v>153</v>
      </c>
      <c r="I64" s="7">
        <v>391</v>
      </c>
      <c r="J64" s="9" t="s">
        <v>154</v>
      </c>
      <c r="K64" s="7" t="s">
        <v>155</v>
      </c>
      <c r="L64" s="69">
        <v>1009</v>
      </c>
      <c r="M64" s="69">
        <v>1</v>
      </c>
      <c r="N64" s="84" t="s">
        <v>156</v>
      </c>
      <c r="O64" s="85" t="s">
        <v>49</v>
      </c>
      <c r="P64" s="86">
        <v>0.9</v>
      </c>
      <c r="Q64" s="86">
        <v>0.2</v>
      </c>
      <c r="R64" s="86">
        <v>0.4</v>
      </c>
      <c r="S64" s="86">
        <v>0.6</v>
      </c>
      <c r="T64" s="86">
        <v>0.85</v>
      </c>
      <c r="U64" s="86">
        <v>0.9</v>
      </c>
      <c r="V64" s="74">
        <v>0.2084</v>
      </c>
      <c r="W64" s="74">
        <f>(V64-$Q$64)/R64</f>
        <v>2.0999999999999977E-2</v>
      </c>
      <c r="X64" s="74">
        <v>0.218</v>
      </c>
      <c r="Y64" s="74">
        <f>(X64-$Q$64)/R64</f>
        <v>4.4999999999999971E-2</v>
      </c>
      <c r="Z64" s="74">
        <v>0.246</v>
      </c>
      <c r="AA64" s="74">
        <f>(Z64-$Q$64)/R64</f>
        <v>0.11499999999999996</v>
      </c>
      <c r="AB64" s="74">
        <v>0.27429999999999999</v>
      </c>
      <c r="AC64" s="74">
        <f>(AB64-$Q$64)/$R$64</f>
        <v>0.18574999999999994</v>
      </c>
      <c r="AD64" s="74">
        <v>0.28570000000000001</v>
      </c>
      <c r="AE64" s="74">
        <f>(AD64-$Q$64)/$R$64</f>
        <v>0.21425</v>
      </c>
      <c r="AF64" s="69"/>
      <c r="AG64" s="69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>
        <f>+Z64/P64</f>
        <v>0.27333333333333332</v>
      </c>
      <c r="AU64" s="75"/>
      <c r="AV64" s="52"/>
      <c r="AW64" s="52"/>
      <c r="CO64"/>
      <c r="CP64"/>
      <c r="CQ64"/>
    </row>
    <row r="65" spans="1:95" ht="38.25">
      <c r="A65" s="20">
        <v>7</v>
      </c>
      <c r="B65" s="19" t="s">
        <v>149</v>
      </c>
      <c r="C65" s="20">
        <v>42</v>
      </c>
      <c r="D65" s="19" t="s">
        <v>150</v>
      </c>
      <c r="E65" s="20" t="s">
        <v>151</v>
      </c>
      <c r="F65" s="19" t="s">
        <v>152</v>
      </c>
      <c r="G65" s="20">
        <v>71</v>
      </c>
      <c r="H65" s="19" t="s">
        <v>153</v>
      </c>
      <c r="I65" s="20">
        <v>391</v>
      </c>
      <c r="J65" s="22" t="s">
        <v>154</v>
      </c>
      <c r="K65" s="29" t="s">
        <v>155</v>
      </c>
      <c r="L65" s="87">
        <v>1009</v>
      </c>
      <c r="M65" s="87">
        <v>2</v>
      </c>
      <c r="N65" s="88" t="s">
        <v>157</v>
      </c>
      <c r="O65" s="87" t="s">
        <v>44</v>
      </c>
      <c r="P65" s="61">
        <v>0.6</v>
      </c>
      <c r="Q65" s="61">
        <v>0.05</v>
      </c>
      <c r="R65" s="24">
        <v>0.1</v>
      </c>
      <c r="S65" s="24">
        <v>0.25</v>
      </c>
      <c r="T65" s="24">
        <v>0.15</v>
      </c>
      <c r="U65" s="24">
        <v>0.05</v>
      </c>
      <c r="V65" s="24">
        <v>6.0000000000000001E-3</v>
      </c>
      <c r="W65" s="24">
        <f>+V65/R65</f>
        <v>0.06</v>
      </c>
      <c r="X65" s="24">
        <v>6.0000000000000001E-3</v>
      </c>
      <c r="Y65" s="24">
        <f>+X65/R65</f>
        <v>0.06</v>
      </c>
      <c r="Z65" s="61">
        <v>1.1599999999999999E-2</v>
      </c>
      <c r="AA65" s="61">
        <f>+Z65/$R$65</f>
        <v>0.11599999999999999</v>
      </c>
      <c r="AB65" s="40">
        <v>1.3100000000000001E-2</v>
      </c>
      <c r="AC65" s="24">
        <f>+AB65/$R$65</f>
        <v>0.13100000000000001</v>
      </c>
      <c r="AD65" s="24">
        <v>2.1399999999999999E-2</v>
      </c>
      <c r="AE65" s="24">
        <f>+AD65/$R$65</f>
        <v>0.21399999999999997</v>
      </c>
      <c r="AF65" s="20"/>
      <c r="AG65" s="20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61">
        <f>+(Z65+Q65)/P65</f>
        <v>0.10266666666666667</v>
      </c>
      <c r="AU65" s="63"/>
      <c r="AV65" s="52"/>
      <c r="AW65" s="52"/>
      <c r="CO65"/>
      <c r="CP65"/>
      <c r="CQ65"/>
    </row>
    <row r="66" spans="1:95" ht="51">
      <c r="A66" s="20">
        <v>7</v>
      </c>
      <c r="B66" s="19" t="s">
        <v>149</v>
      </c>
      <c r="C66" s="20">
        <v>42</v>
      </c>
      <c r="D66" s="19" t="s">
        <v>150</v>
      </c>
      <c r="E66" s="20" t="s">
        <v>151</v>
      </c>
      <c r="F66" s="19" t="s">
        <v>152</v>
      </c>
      <c r="G66" s="20">
        <v>71</v>
      </c>
      <c r="H66" s="19" t="s">
        <v>153</v>
      </c>
      <c r="I66" s="20">
        <v>391</v>
      </c>
      <c r="J66" s="22" t="s">
        <v>154</v>
      </c>
      <c r="K66" s="29" t="s">
        <v>155</v>
      </c>
      <c r="L66" s="87">
        <v>1009</v>
      </c>
      <c r="M66" s="87">
        <v>3</v>
      </c>
      <c r="N66" s="88" t="s">
        <v>158</v>
      </c>
      <c r="O66" s="87" t="s">
        <v>53</v>
      </c>
      <c r="P66" s="61">
        <v>1</v>
      </c>
      <c r="Q66" s="61">
        <v>1</v>
      </c>
      <c r="R66" s="24">
        <v>1</v>
      </c>
      <c r="S66" s="24">
        <v>1</v>
      </c>
      <c r="T66" s="24">
        <v>1</v>
      </c>
      <c r="U66" s="24">
        <v>1</v>
      </c>
      <c r="V66" s="24">
        <v>8.3299999999999999E-2</v>
      </c>
      <c r="W66" s="24">
        <f>+V66/R66</f>
        <v>8.3299999999999999E-2</v>
      </c>
      <c r="X66" s="24">
        <v>8.3400000000000002E-2</v>
      </c>
      <c r="Y66" s="24">
        <f>+X66/R66</f>
        <v>8.3400000000000002E-2</v>
      </c>
      <c r="Z66" s="61">
        <v>0.25</v>
      </c>
      <c r="AA66" s="61">
        <f>+Z66/$R$66</f>
        <v>0.25</v>
      </c>
      <c r="AB66" s="37">
        <v>0.33329999999999999</v>
      </c>
      <c r="AC66" s="24">
        <f>+AB66/$R$66</f>
        <v>0.33329999999999999</v>
      </c>
      <c r="AD66" s="24">
        <v>0.41660000000000003</v>
      </c>
      <c r="AE66" s="24">
        <f>+AD66/$R$66</f>
        <v>0.41660000000000003</v>
      </c>
      <c r="AF66" s="20"/>
      <c r="AG66" s="20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67">
        <f>+(Z66+Q66)/(P66*5)</f>
        <v>0.25</v>
      </c>
      <c r="AU66" s="63"/>
      <c r="AV66" s="52"/>
      <c r="AW66" s="52"/>
      <c r="CO66"/>
      <c r="CP66"/>
      <c r="CQ66"/>
    </row>
    <row r="67" spans="1:95" ht="63.75">
      <c r="A67" s="20">
        <v>7</v>
      </c>
      <c r="B67" s="19" t="s">
        <v>149</v>
      </c>
      <c r="C67" s="20">
        <v>42</v>
      </c>
      <c r="D67" s="19" t="s">
        <v>150</v>
      </c>
      <c r="E67" s="20" t="s">
        <v>151</v>
      </c>
      <c r="F67" s="19" t="s">
        <v>152</v>
      </c>
      <c r="G67" s="20">
        <v>71</v>
      </c>
      <c r="H67" s="19" t="s">
        <v>153</v>
      </c>
      <c r="I67" s="20">
        <v>391</v>
      </c>
      <c r="J67" s="22" t="s">
        <v>154</v>
      </c>
      <c r="K67" s="29" t="s">
        <v>155</v>
      </c>
      <c r="L67" s="87">
        <v>1009</v>
      </c>
      <c r="M67" s="87">
        <v>4</v>
      </c>
      <c r="N67" s="88" t="s">
        <v>159</v>
      </c>
      <c r="O67" s="87" t="s">
        <v>53</v>
      </c>
      <c r="P67" s="61">
        <v>1</v>
      </c>
      <c r="Q67" s="61">
        <v>1</v>
      </c>
      <c r="R67" s="24">
        <v>1</v>
      </c>
      <c r="S67" s="24">
        <v>1</v>
      </c>
      <c r="T67" s="24">
        <v>1</v>
      </c>
      <c r="U67" s="24">
        <v>1</v>
      </c>
      <c r="V67" s="24">
        <v>8.3299999999999999E-2</v>
      </c>
      <c r="W67" s="24">
        <f>+V67/R67</f>
        <v>8.3299999999999999E-2</v>
      </c>
      <c r="X67" s="24">
        <v>8.3299999999999999E-2</v>
      </c>
      <c r="Y67" s="24">
        <f>+X67/R67</f>
        <v>8.3299999999999999E-2</v>
      </c>
      <c r="Z67" s="61">
        <v>0.25</v>
      </c>
      <c r="AA67" s="61">
        <f>+Z67/$R$67</f>
        <v>0.25</v>
      </c>
      <c r="AB67" s="40">
        <v>0.33329999999999999</v>
      </c>
      <c r="AC67" s="24">
        <f>+AB67/$R$67</f>
        <v>0.33329999999999999</v>
      </c>
      <c r="AD67" s="24">
        <v>0.41649999999999998</v>
      </c>
      <c r="AE67" s="24">
        <f>+AD67/$R$67</f>
        <v>0.41649999999999998</v>
      </c>
      <c r="AF67" s="20"/>
      <c r="AG67" s="20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67">
        <f>+(Z67+Q67)/(P67*5)</f>
        <v>0.25</v>
      </c>
      <c r="AU67" s="63"/>
      <c r="AV67" s="52"/>
      <c r="AW67" s="52"/>
      <c r="CO67"/>
      <c r="CP67"/>
      <c r="CQ67"/>
    </row>
    <row r="68" spans="1:95" ht="47.25">
      <c r="A68" s="10"/>
      <c r="B68" s="11"/>
      <c r="C68" s="11"/>
      <c r="D68" s="11"/>
      <c r="E68" s="12"/>
      <c r="F68" s="11"/>
      <c r="G68" s="11">
        <v>71</v>
      </c>
      <c r="H68" s="11"/>
      <c r="I68" s="11">
        <v>391</v>
      </c>
      <c r="J68" s="13" t="s">
        <v>154</v>
      </c>
      <c r="K68" s="11"/>
      <c r="L68" s="11"/>
      <c r="M68" s="11"/>
      <c r="N68" s="11"/>
      <c r="O68" s="11" t="s">
        <v>49</v>
      </c>
      <c r="P68" s="31">
        <f>+P64</f>
        <v>0.9</v>
      </c>
      <c r="Q68" s="31">
        <f t="shared" ref="Q68:V68" si="24">+Q64</f>
        <v>0.2</v>
      </c>
      <c r="R68" s="31">
        <f t="shared" si="24"/>
        <v>0.4</v>
      </c>
      <c r="S68" s="31">
        <f t="shared" si="24"/>
        <v>0.6</v>
      </c>
      <c r="T68" s="31">
        <f t="shared" si="24"/>
        <v>0.85</v>
      </c>
      <c r="U68" s="31">
        <f t="shared" si="24"/>
        <v>0.9</v>
      </c>
      <c r="V68" s="31">
        <f t="shared" si="24"/>
        <v>0.2084</v>
      </c>
      <c r="W68" s="16">
        <f>+V68/$R$68</f>
        <v>0.52100000000000002</v>
      </c>
      <c r="X68" s="31">
        <f>+X64</f>
        <v>0.218</v>
      </c>
      <c r="Y68" s="16">
        <f>+X68/$R$68</f>
        <v>0.54499999999999993</v>
      </c>
      <c r="Z68" s="16">
        <f>+Z64</f>
        <v>0.246</v>
      </c>
      <c r="AA68" s="16">
        <f>+Z68/$R$68</f>
        <v>0.61499999999999999</v>
      </c>
      <c r="AB68" s="31">
        <f>+AB64</f>
        <v>0.27429999999999999</v>
      </c>
      <c r="AC68" s="16">
        <f>+AB68/$R$68</f>
        <v>0.68574999999999997</v>
      </c>
      <c r="AD68" s="31">
        <f>+AD64</f>
        <v>0.28570000000000001</v>
      </c>
      <c r="AE68" s="16">
        <f>+AD68/$R$68</f>
        <v>0.71424999999999994</v>
      </c>
      <c r="AF68" s="31">
        <f>+AF64</f>
        <v>0</v>
      </c>
      <c r="AG68" s="16">
        <f>+AF68/$R$68</f>
        <v>0</v>
      </c>
      <c r="AH68" s="31">
        <f>+AH64</f>
        <v>0</v>
      </c>
      <c r="AI68" s="16">
        <f>+AH68/$R$68</f>
        <v>0</v>
      </c>
      <c r="AJ68" s="31">
        <f>+AJ64</f>
        <v>0</v>
      </c>
      <c r="AK68" s="16">
        <f>+AJ68/$R$68</f>
        <v>0</v>
      </c>
      <c r="AL68" s="31">
        <f>+AL64</f>
        <v>0</v>
      </c>
      <c r="AM68" s="16">
        <f>+AL68/$R$68</f>
        <v>0</v>
      </c>
      <c r="AN68" s="31">
        <f>+AN64</f>
        <v>0</v>
      </c>
      <c r="AO68" s="16">
        <f>+AN68/$R$68</f>
        <v>0</v>
      </c>
      <c r="AP68" s="31">
        <f>+AP64</f>
        <v>0</v>
      </c>
      <c r="AQ68" s="16">
        <f>+AP68/$R$68</f>
        <v>0</v>
      </c>
      <c r="AR68" s="31">
        <f>+AR64</f>
        <v>0</v>
      </c>
      <c r="AS68" s="16">
        <f>+AR68/$R$68</f>
        <v>0</v>
      </c>
      <c r="AT68" s="16"/>
      <c r="AU68" s="17"/>
      <c r="AV68" s="52"/>
      <c r="AW68" s="52"/>
      <c r="CO68"/>
      <c r="CP68"/>
      <c r="CQ68"/>
    </row>
    <row r="69" spans="1:95" ht="38.25">
      <c r="A69" s="20">
        <v>7</v>
      </c>
      <c r="B69" s="19" t="s">
        <v>149</v>
      </c>
      <c r="C69" s="20">
        <v>43</v>
      </c>
      <c r="D69" s="19" t="s">
        <v>160</v>
      </c>
      <c r="E69" s="20" t="s">
        <v>161</v>
      </c>
      <c r="F69" s="19" t="s">
        <v>162</v>
      </c>
      <c r="G69" s="20">
        <v>379</v>
      </c>
      <c r="H69" s="19" t="s">
        <v>163</v>
      </c>
      <c r="I69" s="20">
        <v>411</v>
      </c>
      <c r="J69" s="22" t="s">
        <v>164</v>
      </c>
      <c r="K69" s="29" t="s">
        <v>165</v>
      </c>
      <c r="L69" s="87">
        <v>1012</v>
      </c>
      <c r="M69" s="87">
        <v>1</v>
      </c>
      <c r="N69" s="96" t="s">
        <v>166</v>
      </c>
      <c r="O69" s="87" t="s">
        <v>53</v>
      </c>
      <c r="P69" s="61">
        <v>1</v>
      </c>
      <c r="Q69" s="61">
        <v>1</v>
      </c>
      <c r="R69" s="24">
        <v>1</v>
      </c>
      <c r="S69" s="24">
        <v>1</v>
      </c>
      <c r="T69" s="24">
        <v>1</v>
      </c>
      <c r="U69" s="24">
        <v>1</v>
      </c>
      <c r="V69" s="24">
        <v>3.0499999999999999E-2</v>
      </c>
      <c r="W69" s="24">
        <f>+V69/R69</f>
        <v>3.0499999999999999E-2</v>
      </c>
      <c r="X69" s="24">
        <v>6.3E-2</v>
      </c>
      <c r="Y69" s="24">
        <f>+X69/R69</f>
        <v>6.3E-2</v>
      </c>
      <c r="Z69" s="61">
        <v>0.17299999999999999</v>
      </c>
      <c r="AA69" s="61">
        <f>+Z69/$R$69</f>
        <v>0.17299999999999999</v>
      </c>
      <c r="AB69" s="40">
        <v>0.26490000000000002</v>
      </c>
      <c r="AC69" s="24">
        <f>+AB69/$R$69</f>
        <v>0.26490000000000002</v>
      </c>
      <c r="AD69" s="24">
        <v>0.39489999999999997</v>
      </c>
      <c r="AE69" s="24">
        <f>+AD69/$R$69</f>
        <v>0.39489999999999997</v>
      </c>
      <c r="AF69" s="20"/>
      <c r="AG69" s="20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67">
        <f>+(Z69+Q69)/(P69*5)</f>
        <v>0.2346</v>
      </c>
      <c r="AU69" s="63"/>
      <c r="AV69" s="52"/>
      <c r="AW69" s="52"/>
      <c r="CO69"/>
      <c r="CP69"/>
      <c r="CQ69"/>
    </row>
    <row r="70" spans="1:95" ht="38.25">
      <c r="A70" s="5">
        <v>7</v>
      </c>
      <c r="B70" s="6" t="s">
        <v>149</v>
      </c>
      <c r="C70" s="7">
        <v>43</v>
      </c>
      <c r="D70" s="6" t="s">
        <v>160</v>
      </c>
      <c r="E70" s="8" t="s">
        <v>161</v>
      </c>
      <c r="F70" s="6" t="s">
        <v>162</v>
      </c>
      <c r="G70" s="7">
        <v>379</v>
      </c>
      <c r="H70" s="6" t="s">
        <v>163</v>
      </c>
      <c r="I70" s="7">
        <v>411</v>
      </c>
      <c r="J70" s="9" t="s">
        <v>164</v>
      </c>
      <c r="K70" s="7" t="s">
        <v>165</v>
      </c>
      <c r="L70" s="69">
        <v>1012</v>
      </c>
      <c r="M70" s="69">
        <v>2</v>
      </c>
      <c r="N70" s="68" t="s">
        <v>167</v>
      </c>
      <c r="O70" s="69" t="s">
        <v>53</v>
      </c>
      <c r="P70" s="74">
        <v>1</v>
      </c>
      <c r="Q70" s="74">
        <v>1</v>
      </c>
      <c r="R70" s="74">
        <v>1</v>
      </c>
      <c r="S70" s="74">
        <v>1</v>
      </c>
      <c r="T70" s="74">
        <v>1</v>
      </c>
      <c r="U70" s="74">
        <v>1</v>
      </c>
      <c r="V70" s="74">
        <v>8.3299999999999999E-2</v>
      </c>
      <c r="W70" s="74">
        <f>+V70/R70</f>
        <v>8.3299999999999999E-2</v>
      </c>
      <c r="X70" s="74">
        <v>8.3299999999999999E-2</v>
      </c>
      <c r="Y70" s="74">
        <f>+X70/R70</f>
        <v>8.3299999999999999E-2</v>
      </c>
      <c r="Z70" s="74">
        <v>0.25</v>
      </c>
      <c r="AA70" s="74">
        <f>+Z70/$R$70</f>
        <v>0.25</v>
      </c>
      <c r="AB70" s="74">
        <v>0.33329999999999999</v>
      </c>
      <c r="AC70" s="74">
        <f>+AB70/$R$70</f>
        <v>0.33329999999999999</v>
      </c>
      <c r="AD70" s="74">
        <v>0.41660000000000003</v>
      </c>
      <c r="AE70" s="74">
        <f>+AD70/$R$70</f>
        <v>0.41660000000000003</v>
      </c>
      <c r="AF70" s="69"/>
      <c r="AG70" s="69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>
        <f>+(Z70+Q70)/(P70*5)</f>
        <v>0.25</v>
      </c>
      <c r="AU70" s="75"/>
      <c r="AV70" s="52"/>
      <c r="AW70" s="52"/>
      <c r="CO70"/>
      <c r="CP70"/>
      <c r="CQ70"/>
    </row>
    <row r="71" spans="1:95" ht="38.25">
      <c r="A71" s="20">
        <v>7</v>
      </c>
      <c r="B71" s="19" t="s">
        <v>149</v>
      </c>
      <c r="C71" s="20">
        <v>42</v>
      </c>
      <c r="D71" s="19" t="s">
        <v>150</v>
      </c>
      <c r="E71" s="20" t="s">
        <v>161</v>
      </c>
      <c r="F71" s="19" t="s">
        <v>162</v>
      </c>
      <c r="G71" s="20">
        <v>379</v>
      </c>
      <c r="H71" s="19" t="s">
        <v>163</v>
      </c>
      <c r="I71" s="20">
        <v>411</v>
      </c>
      <c r="J71" s="22" t="s">
        <v>164</v>
      </c>
      <c r="K71" s="29" t="s">
        <v>165</v>
      </c>
      <c r="L71" s="87">
        <v>1012</v>
      </c>
      <c r="M71" s="87">
        <v>3</v>
      </c>
      <c r="N71" s="96" t="s">
        <v>168</v>
      </c>
      <c r="O71" s="87" t="s">
        <v>44</v>
      </c>
      <c r="P71" s="61">
        <v>0.7</v>
      </c>
      <c r="Q71" s="61">
        <v>0.14499999999999999</v>
      </c>
      <c r="R71" s="24">
        <v>0.40500000000000003</v>
      </c>
      <c r="S71" s="24">
        <v>0.05</v>
      </c>
      <c r="T71" s="24">
        <v>0.05</v>
      </c>
      <c r="U71" s="24">
        <v>0.05</v>
      </c>
      <c r="V71" s="24">
        <v>0.06</v>
      </c>
      <c r="W71" s="24">
        <f>+V71/R71</f>
        <v>0.14814814814814814</v>
      </c>
      <c r="X71" s="24">
        <v>8.1000000000000003E-2</v>
      </c>
      <c r="Y71" s="24">
        <f>+X71/R71</f>
        <v>0.19999999999999998</v>
      </c>
      <c r="Z71" s="61">
        <v>0.30420000000000003</v>
      </c>
      <c r="AA71" s="61">
        <f>+Z71/$R$71</f>
        <v>0.75111111111111117</v>
      </c>
      <c r="AB71" s="40">
        <v>0.315</v>
      </c>
      <c r="AC71" s="24">
        <f>+AB71/$R$71</f>
        <v>0.77777777777777768</v>
      </c>
      <c r="AD71" s="24">
        <v>0.32579999999999998</v>
      </c>
      <c r="AE71" s="24">
        <f>+AD71/$R$71</f>
        <v>0.8044444444444443</v>
      </c>
      <c r="AF71" s="20"/>
      <c r="AG71" s="20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61">
        <f>+(Z71+Q71)/P71</f>
        <v>0.64171428571428579</v>
      </c>
      <c r="AU71" s="63"/>
      <c r="AV71" s="52"/>
      <c r="AW71" s="52"/>
      <c r="CO71"/>
      <c r="CP71"/>
      <c r="CQ71"/>
    </row>
    <row r="72" spans="1:95" ht="38.25">
      <c r="A72" s="20">
        <v>7</v>
      </c>
      <c r="B72" s="19" t="s">
        <v>149</v>
      </c>
      <c r="C72" s="20">
        <v>43</v>
      </c>
      <c r="D72" s="19" t="s">
        <v>160</v>
      </c>
      <c r="E72" s="20" t="s">
        <v>161</v>
      </c>
      <c r="F72" s="19" t="s">
        <v>162</v>
      </c>
      <c r="G72" s="20">
        <v>379</v>
      </c>
      <c r="H72" s="19" t="s">
        <v>163</v>
      </c>
      <c r="I72" s="20">
        <v>411</v>
      </c>
      <c r="J72" s="22" t="s">
        <v>164</v>
      </c>
      <c r="K72" s="29" t="s">
        <v>165</v>
      </c>
      <c r="L72" s="87">
        <v>1012</v>
      </c>
      <c r="M72" s="87">
        <v>4</v>
      </c>
      <c r="N72" s="88" t="s">
        <v>169</v>
      </c>
      <c r="O72" s="87" t="s">
        <v>44</v>
      </c>
      <c r="P72" s="87">
        <v>10</v>
      </c>
      <c r="Q72" s="87">
        <v>1</v>
      </c>
      <c r="R72" s="20">
        <v>3</v>
      </c>
      <c r="S72" s="20">
        <v>3</v>
      </c>
      <c r="T72" s="20">
        <v>2</v>
      </c>
      <c r="U72" s="20">
        <v>1</v>
      </c>
      <c r="V72" s="20">
        <v>0</v>
      </c>
      <c r="W72" s="24">
        <f>+V72/R72</f>
        <v>0</v>
      </c>
      <c r="X72" s="20">
        <v>0</v>
      </c>
      <c r="Y72" s="24">
        <f>+X72/R72</f>
        <v>0</v>
      </c>
      <c r="Z72" s="87">
        <v>0</v>
      </c>
      <c r="AA72" s="61">
        <f>+Z72/$R$72</f>
        <v>0</v>
      </c>
      <c r="AB72" s="20">
        <v>0</v>
      </c>
      <c r="AC72" s="24">
        <f>+AB72/$R$72</f>
        <v>0</v>
      </c>
      <c r="AD72" s="20">
        <v>0</v>
      </c>
      <c r="AE72" s="24">
        <f>+AD72/$R$72</f>
        <v>0</v>
      </c>
      <c r="AF72" s="20"/>
      <c r="AG72" s="20"/>
      <c r="AH72" s="20"/>
      <c r="AI72" s="24"/>
      <c r="AJ72" s="20"/>
      <c r="AK72" s="24"/>
      <c r="AL72" s="20"/>
      <c r="AM72" s="24"/>
      <c r="AN72" s="20"/>
      <c r="AO72" s="24"/>
      <c r="AP72" s="20"/>
      <c r="AQ72" s="24"/>
      <c r="AR72" s="20"/>
      <c r="AS72" s="24"/>
      <c r="AT72" s="61">
        <f>+(Z72+Q72)/P72</f>
        <v>0.1</v>
      </c>
      <c r="AU72" s="63"/>
      <c r="AV72" s="52"/>
      <c r="AW72" s="52"/>
      <c r="CO72"/>
      <c r="CP72"/>
      <c r="CQ72"/>
    </row>
    <row r="73" spans="1:95" ht="31.5">
      <c r="A73" s="10"/>
      <c r="B73" s="11"/>
      <c r="C73" s="11"/>
      <c r="D73" s="11"/>
      <c r="E73" s="12"/>
      <c r="F73" s="11"/>
      <c r="G73" s="11">
        <v>379</v>
      </c>
      <c r="H73" s="11"/>
      <c r="I73" s="11">
        <v>411</v>
      </c>
      <c r="J73" s="13" t="s">
        <v>164</v>
      </c>
      <c r="K73" s="11"/>
      <c r="L73" s="11"/>
      <c r="M73" s="11"/>
      <c r="N73" s="11"/>
      <c r="O73" s="11" t="s">
        <v>53</v>
      </c>
      <c r="P73" s="31">
        <f t="shared" ref="P73:V73" si="25">+P70</f>
        <v>1</v>
      </c>
      <c r="Q73" s="31">
        <f t="shared" si="25"/>
        <v>1</v>
      </c>
      <c r="R73" s="31">
        <f t="shared" si="25"/>
        <v>1</v>
      </c>
      <c r="S73" s="31">
        <f t="shared" si="25"/>
        <v>1</v>
      </c>
      <c r="T73" s="31">
        <f t="shared" si="25"/>
        <v>1</v>
      </c>
      <c r="U73" s="31">
        <f t="shared" si="25"/>
        <v>1</v>
      </c>
      <c r="V73" s="31">
        <f t="shared" si="25"/>
        <v>8.3299999999999999E-2</v>
      </c>
      <c r="W73" s="16">
        <f>+V73/$R$73</f>
        <v>8.3299999999999999E-2</v>
      </c>
      <c r="X73" s="31">
        <f>+X70</f>
        <v>8.3299999999999999E-2</v>
      </c>
      <c r="Y73" s="16">
        <f>+X73/$R$73</f>
        <v>8.3299999999999999E-2</v>
      </c>
      <c r="Z73" s="31">
        <f>+Z70</f>
        <v>0.25</v>
      </c>
      <c r="AA73" s="16">
        <f>+Z73/$R$73</f>
        <v>0.25</v>
      </c>
      <c r="AB73" s="31">
        <f>+AB70</f>
        <v>0.33329999999999999</v>
      </c>
      <c r="AC73" s="16">
        <f>+AB73/$R$73</f>
        <v>0.33329999999999999</v>
      </c>
      <c r="AD73" s="31">
        <f>+AD70</f>
        <v>0.41660000000000003</v>
      </c>
      <c r="AE73" s="16">
        <f>+AD73/$R$73</f>
        <v>0.41660000000000003</v>
      </c>
      <c r="AF73" s="31">
        <f>+AF70</f>
        <v>0</v>
      </c>
      <c r="AG73" s="16">
        <f>+AF73/$R$73</f>
        <v>0</v>
      </c>
      <c r="AH73" s="31">
        <f>+AH70</f>
        <v>0</v>
      </c>
      <c r="AI73" s="16">
        <f>+AH73/$R$73</f>
        <v>0</v>
      </c>
      <c r="AJ73" s="31">
        <f>+AJ70</f>
        <v>0</v>
      </c>
      <c r="AK73" s="16">
        <f>+AJ73/$R$73</f>
        <v>0</v>
      </c>
      <c r="AL73" s="31">
        <f>+AL70</f>
        <v>0</v>
      </c>
      <c r="AM73" s="16">
        <f>+AL73/$R$73</f>
        <v>0</v>
      </c>
      <c r="AN73" s="31">
        <f>+AN70</f>
        <v>0</v>
      </c>
      <c r="AO73" s="16">
        <f>+AN73/$R$73</f>
        <v>0</v>
      </c>
      <c r="AP73" s="31">
        <f>+AP70</f>
        <v>0</v>
      </c>
      <c r="AQ73" s="16">
        <f>+AP73/$R$73</f>
        <v>0</v>
      </c>
      <c r="AR73" s="31">
        <f>+AR70</f>
        <v>0</v>
      </c>
      <c r="AS73" s="16">
        <f>+AR73/$R$73</f>
        <v>0</v>
      </c>
      <c r="AT73" s="16"/>
      <c r="AU73" s="17"/>
      <c r="AV73" s="52"/>
      <c r="AW73" s="52"/>
      <c r="CO73"/>
      <c r="CP73"/>
      <c r="CQ73"/>
    </row>
    <row r="74" spans="1:95" ht="51">
      <c r="A74" s="5">
        <v>7</v>
      </c>
      <c r="B74" s="6" t="s">
        <v>149</v>
      </c>
      <c r="C74" s="7">
        <v>44</v>
      </c>
      <c r="D74" s="6" t="s">
        <v>170</v>
      </c>
      <c r="E74" s="8" t="s">
        <v>171</v>
      </c>
      <c r="F74" s="6" t="s">
        <v>172</v>
      </c>
      <c r="G74" s="7">
        <v>380</v>
      </c>
      <c r="H74" s="6" t="s">
        <v>173</v>
      </c>
      <c r="I74" s="7">
        <v>452</v>
      </c>
      <c r="J74" s="9" t="s">
        <v>174</v>
      </c>
      <c r="K74" s="7" t="s">
        <v>175</v>
      </c>
      <c r="L74" s="69">
        <v>1007</v>
      </c>
      <c r="M74" s="69">
        <v>2</v>
      </c>
      <c r="N74" s="68" t="s">
        <v>173</v>
      </c>
      <c r="O74" s="69" t="s">
        <v>53</v>
      </c>
      <c r="P74" s="74">
        <v>1</v>
      </c>
      <c r="Q74" s="74">
        <v>0</v>
      </c>
      <c r="R74" s="74">
        <v>1</v>
      </c>
      <c r="S74" s="74">
        <v>1</v>
      </c>
      <c r="T74" s="74">
        <v>1</v>
      </c>
      <c r="U74" s="74">
        <v>1</v>
      </c>
      <c r="V74" s="69">
        <v>0</v>
      </c>
      <c r="W74" s="74">
        <f>+V74/R74</f>
        <v>0</v>
      </c>
      <c r="X74" s="69">
        <v>0</v>
      </c>
      <c r="Y74" s="74">
        <f>+X74/R74</f>
        <v>0</v>
      </c>
      <c r="Z74" s="74">
        <v>0</v>
      </c>
      <c r="AA74" s="74">
        <f>+Z74/$R$74</f>
        <v>0</v>
      </c>
      <c r="AB74" s="74">
        <v>0.1</v>
      </c>
      <c r="AC74" s="74">
        <f>+AB74/$R$74</f>
        <v>0.1</v>
      </c>
      <c r="AD74" s="74">
        <v>0.18</v>
      </c>
      <c r="AE74" s="74">
        <f>+AD74/$R$74</f>
        <v>0.18</v>
      </c>
      <c r="AF74" s="69"/>
      <c r="AG74" s="69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83">
        <f>+Z74/P74/4</f>
        <v>0</v>
      </c>
      <c r="AU74" s="75"/>
      <c r="AV74" s="52"/>
      <c r="AW74" s="52"/>
      <c r="CO74"/>
      <c r="CP74"/>
      <c r="CQ74"/>
    </row>
    <row r="75" spans="1:95" ht="51">
      <c r="A75" s="20">
        <v>7</v>
      </c>
      <c r="B75" s="19" t="s">
        <v>149</v>
      </c>
      <c r="C75" s="20">
        <v>44</v>
      </c>
      <c r="D75" s="19" t="s">
        <v>170</v>
      </c>
      <c r="E75" s="20" t="s">
        <v>171</v>
      </c>
      <c r="F75" s="19" t="s">
        <v>172</v>
      </c>
      <c r="G75" s="20">
        <v>380</v>
      </c>
      <c r="H75" s="19" t="s">
        <v>173</v>
      </c>
      <c r="I75" s="20">
        <v>452</v>
      </c>
      <c r="J75" s="22" t="s">
        <v>174</v>
      </c>
      <c r="K75" s="20" t="s">
        <v>175</v>
      </c>
      <c r="L75" s="87">
        <v>1007</v>
      </c>
      <c r="M75" s="87">
        <v>3</v>
      </c>
      <c r="N75" s="88" t="s">
        <v>176</v>
      </c>
      <c r="O75" s="87" t="s">
        <v>53</v>
      </c>
      <c r="P75" s="61">
        <v>1</v>
      </c>
      <c r="Q75" s="61">
        <v>1</v>
      </c>
      <c r="R75" s="24">
        <v>1</v>
      </c>
      <c r="S75" s="24">
        <v>1</v>
      </c>
      <c r="T75" s="24">
        <v>1</v>
      </c>
      <c r="U75" s="24">
        <v>1</v>
      </c>
      <c r="V75" s="20">
        <v>0</v>
      </c>
      <c r="W75" s="24">
        <f>+V75/R75</f>
        <v>0</v>
      </c>
      <c r="X75" s="24">
        <v>4.4999999999999998E-2</v>
      </c>
      <c r="Y75" s="24">
        <f>+X75/R75</f>
        <v>4.4999999999999998E-2</v>
      </c>
      <c r="Z75" s="100">
        <v>0.14000000000000001</v>
      </c>
      <c r="AA75" s="61">
        <f>+Z75/$R$75</f>
        <v>0.14000000000000001</v>
      </c>
      <c r="AB75" s="40">
        <v>0.23499999999999999</v>
      </c>
      <c r="AC75" s="24">
        <f>+AB75/$R$75</f>
        <v>0.23499999999999999</v>
      </c>
      <c r="AD75" s="24">
        <v>0.33</v>
      </c>
      <c r="AE75" s="24">
        <f>+AD75/$R$75</f>
        <v>0.33</v>
      </c>
      <c r="AF75" s="20"/>
      <c r="AG75" s="20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67">
        <f>+(Z75+Q75)/(P75*5)</f>
        <v>0.22800000000000004</v>
      </c>
      <c r="AU75" s="63"/>
      <c r="AV75" s="52"/>
      <c r="AW75" s="52"/>
      <c r="CO75"/>
      <c r="CP75"/>
      <c r="CQ75"/>
    </row>
    <row r="76" spans="1:95" ht="51">
      <c r="A76" s="20">
        <v>7</v>
      </c>
      <c r="B76" s="19" t="s">
        <v>149</v>
      </c>
      <c r="C76" s="20">
        <v>44</v>
      </c>
      <c r="D76" s="19" t="s">
        <v>170</v>
      </c>
      <c r="E76" s="20" t="s">
        <v>171</v>
      </c>
      <c r="F76" s="19" t="s">
        <v>172</v>
      </c>
      <c r="G76" s="20">
        <v>380</v>
      </c>
      <c r="H76" s="19" t="s">
        <v>173</v>
      </c>
      <c r="I76" s="20">
        <v>452</v>
      </c>
      <c r="J76" s="22" t="s">
        <v>174</v>
      </c>
      <c r="K76" s="20" t="s">
        <v>175</v>
      </c>
      <c r="L76" s="87">
        <v>1007</v>
      </c>
      <c r="M76" s="87">
        <v>4</v>
      </c>
      <c r="N76" s="88" t="s">
        <v>177</v>
      </c>
      <c r="O76" s="87" t="s">
        <v>53</v>
      </c>
      <c r="P76" s="61">
        <v>1</v>
      </c>
      <c r="Q76" s="61">
        <v>1</v>
      </c>
      <c r="R76" s="24">
        <v>1</v>
      </c>
      <c r="S76" s="24">
        <v>1</v>
      </c>
      <c r="T76" s="24">
        <v>1</v>
      </c>
      <c r="U76" s="24">
        <v>1</v>
      </c>
      <c r="V76" s="20">
        <v>0</v>
      </c>
      <c r="W76" s="24">
        <f>+V76/R76</f>
        <v>0</v>
      </c>
      <c r="X76" s="20">
        <v>0</v>
      </c>
      <c r="Y76" s="24">
        <f>+X76/R76</f>
        <v>0</v>
      </c>
      <c r="Z76" s="100">
        <v>0.1</v>
      </c>
      <c r="AA76" s="61">
        <f>+Z76/$R$76</f>
        <v>0.1</v>
      </c>
      <c r="AB76" s="40">
        <v>0.2</v>
      </c>
      <c r="AC76" s="24">
        <f>+AB76/$R$76</f>
        <v>0.2</v>
      </c>
      <c r="AD76" s="24">
        <v>0.3</v>
      </c>
      <c r="AE76" s="24">
        <f>+AD76/$R$76</f>
        <v>0.3</v>
      </c>
      <c r="AF76" s="20"/>
      <c r="AG76" s="20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67">
        <f>+(Z76+Q76)/(P76*5)</f>
        <v>0.22000000000000003</v>
      </c>
      <c r="AU76" s="63"/>
      <c r="AV76" s="52"/>
      <c r="AW76" s="52"/>
      <c r="CO76"/>
      <c r="CP76"/>
      <c r="CQ76"/>
    </row>
    <row r="77" spans="1:95" ht="78.75">
      <c r="A77" s="10"/>
      <c r="B77" s="11"/>
      <c r="C77" s="11"/>
      <c r="D77" s="11"/>
      <c r="E77" s="12"/>
      <c r="F77" s="11"/>
      <c r="G77" s="11">
        <v>380</v>
      </c>
      <c r="H77" s="11"/>
      <c r="I77" s="11">
        <v>452</v>
      </c>
      <c r="J77" s="13" t="s">
        <v>174</v>
      </c>
      <c r="K77" s="11"/>
      <c r="L77" s="11"/>
      <c r="M77" s="11"/>
      <c r="N77" s="11"/>
      <c r="O77" s="11" t="s">
        <v>53</v>
      </c>
      <c r="P77" s="31">
        <f t="shared" ref="P77:U77" si="26">+P74</f>
        <v>1</v>
      </c>
      <c r="Q77" s="31">
        <f t="shared" si="26"/>
        <v>0</v>
      </c>
      <c r="R77" s="31">
        <f t="shared" si="26"/>
        <v>1</v>
      </c>
      <c r="S77" s="31">
        <f t="shared" si="26"/>
        <v>1</v>
      </c>
      <c r="T77" s="31">
        <f t="shared" si="26"/>
        <v>1</v>
      </c>
      <c r="U77" s="31">
        <f t="shared" si="26"/>
        <v>1</v>
      </c>
      <c r="V77" s="31">
        <f>+V73</f>
        <v>8.3299999999999999E-2</v>
      </c>
      <c r="W77" s="16">
        <f>+V77/$R$77</f>
        <v>8.3299999999999999E-2</v>
      </c>
      <c r="X77" s="31">
        <f>+X73</f>
        <v>8.3299999999999999E-2</v>
      </c>
      <c r="Y77" s="16">
        <f>+X77/$R$77</f>
        <v>8.3299999999999999E-2</v>
      </c>
      <c r="Z77" s="31">
        <f>+Z74</f>
        <v>0</v>
      </c>
      <c r="AA77" s="16">
        <f>+Z77/$R$77</f>
        <v>0</v>
      </c>
      <c r="AB77" s="31">
        <f>+AB73</f>
        <v>0.33329999999999999</v>
      </c>
      <c r="AC77" s="16">
        <f>+AB77/$R$77</f>
        <v>0.33329999999999999</v>
      </c>
      <c r="AD77" s="31">
        <f>+AD73</f>
        <v>0.41660000000000003</v>
      </c>
      <c r="AE77" s="16">
        <f>+AD77/$R$77</f>
        <v>0.41660000000000003</v>
      </c>
      <c r="AF77" s="31">
        <f>+AF73</f>
        <v>0</v>
      </c>
      <c r="AG77" s="16">
        <f>+AF77/$R$77</f>
        <v>0</v>
      </c>
      <c r="AH77" s="31">
        <f>+AH73</f>
        <v>0</v>
      </c>
      <c r="AI77" s="16">
        <f>+AH77/$R$77</f>
        <v>0</v>
      </c>
      <c r="AJ77" s="31">
        <f>+AJ73</f>
        <v>0</v>
      </c>
      <c r="AK77" s="16">
        <f>+AJ77/$R$77</f>
        <v>0</v>
      </c>
      <c r="AL77" s="31">
        <f>+AL73</f>
        <v>0</v>
      </c>
      <c r="AM77" s="16">
        <f>+AL77/$R$77</f>
        <v>0</v>
      </c>
      <c r="AN77" s="31">
        <f>+AN73</f>
        <v>0</v>
      </c>
      <c r="AO77" s="16">
        <f>+AN77/$R$77</f>
        <v>0</v>
      </c>
      <c r="AP77" s="31">
        <f>+AP73</f>
        <v>0</v>
      </c>
      <c r="AQ77" s="16">
        <f>+AP77/$R$77</f>
        <v>0</v>
      </c>
      <c r="AR77" s="31">
        <f>+AR73</f>
        <v>0</v>
      </c>
      <c r="AS77" s="16">
        <f>+AR77/$R$77</f>
        <v>0</v>
      </c>
      <c r="AT77" s="16"/>
      <c r="AU77" s="17"/>
      <c r="AV77" s="52"/>
      <c r="AW77" s="52"/>
      <c r="CO77"/>
      <c r="CP77"/>
      <c r="CQ77"/>
    </row>
    <row r="78" spans="1:95" ht="38.25">
      <c r="A78" s="5">
        <v>7</v>
      </c>
      <c r="B78" s="6" t="s">
        <v>149</v>
      </c>
      <c r="C78" s="7">
        <v>45</v>
      </c>
      <c r="D78" s="6" t="s">
        <v>178</v>
      </c>
      <c r="E78" s="8" t="s">
        <v>179</v>
      </c>
      <c r="F78" s="6" t="s">
        <v>180</v>
      </c>
      <c r="G78" s="7">
        <v>381</v>
      </c>
      <c r="H78" s="6" t="s">
        <v>181</v>
      </c>
      <c r="I78" s="7">
        <v>493</v>
      </c>
      <c r="J78" s="9" t="s">
        <v>182</v>
      </c>
      <c r="K78" s="7">
        <v>0</v>
      </c>
      <c r="L78" s="69">
        <v>1018</v>
      </c>
      <c r="M78" s="69">
        <v>1</v>
      </c>
      <c r="N78" s="68" t="s">
        <v>183</v>
      </c>
      <c r="O78" s="69" t="s">
        <v>44</v>
      </c>
      <c r="P78" s="69">
        <v>1</v>
      </c>
      <c r="Q78" s="69">
        <v>0.15</v>
      </c>
      <c r="R78" s="69">
        <v>0.25</v>
      </c>
      <c r="S78" s="69">
        <v>0.25</v>
      </c>
      <c r="T78" s="69">
        <v>0.3</v>
      </c>
      <c r="U78" s="69">
        <v>0.05</v>
      </c>
      <c r="V78" s="69">
        <v>0</v>
      </c>
      <c r="W78" s="74">
        <f>+V78/R78</f>
        <v>0</v>
      </c>
      <c r="X78" s="69">
        <v>0</v>
      </c>
      <c r="Y78" s="74">
        <f>+X78/R78</f>
        <v>0</v>
      </c>
      <c r="Z78" s="69">
        <v>0.02</v>
      </c>
      <c r="AA78" s="74">
        <f>+Z78/$R$78</f>
        <v>0.08</v>
      </c>
      <c r="AB78" s="69">
        <v>2.5000000000000001E-2</v>
      </c>
      <c r="AC78" s="74">
        <f>+AB78/$R$78</f>
        <v>0.1</v>
      </c>
      <c r="AD78" s="69">
        <v>2.5000000000000001E-2</v>
      </c>
      <c r="AE78" s="74">
        <f>+AD78/$R$78</f>
        <v>0.1</v>
      </c>
      <c r="AF78" s="69"/>
      <c r="AG78" s="69"/>
      <c r="AH78" s="105"/>
      <c r="AI78" s="74"/>
      <c r="AJ78" s="105"/>
      <c r="AK78" s="74"/>
      <c r="AL78" s="105"/>
      <c r="AM78" s="74"/>
      <c r="AN78" s="105"/>
      <c r="AO78" s="74"/>
      <c r="AP78" s="105"/>
      <c r="AQ78" s="74"/>
      <c r="AR78" s="105"/>
      <c r="AS78" s="74"/>
      <c r="AT78" s="74">
        <f>+(Q78+Z78)/P78</f>
        <v>0.16999999999999998</v>
      </c>
      <c r="AU78" s="75"/>
      <c r="AV78" s="52"/>
      <c r="AW78" s="52"/>
      <c r="CO78"/>
      <c r="CP78"/>
      <c r="CQ78"/>
    </row>
    <row r="79" spans="1:95" ht="38.25">
      <c r="A79" s="5">
        <v>7</v>
      </c>
      <c r="B79" s="6" t="s">
        <v>149</v>
      </c>
      <c r="C79" s="7">
        <v>45</v>
      </c>
      <c r="D79" s="6" t="s">
        <v>178</v>
      </c>
      <c r="E79" s="8" t="s">
        <v>179</v>
      </c>
      <c r="F79" s="6" t="s">
        <v>180</v>
      </c>
      <c r="G79" s="7">
        <v>381</v>
      </c>
      <c r="H79" s="6" t="s">
        <v>181</v>
      </c>
      <c r="I79" s="7">
        <v>493</v>
      </c>
      <c r="J79" s="9" t="s">
        <v>182</v>
      </c>
      <c r="K79" s="7">
        <v>0</v>
      </c>
      <c r="L79" s="69">
        <v>1018</v>
      </c>
      <c r="M79" s="69">
        <v>2</v>
      </c>
      <c r="N79" s="68" t="s">
        <v>184</v>
      </c>
      <c r="O79" s="69" t="s">
        <v>44</v>
      </c>
      <c r="P79" s="69">
        <v>1</v>
      </c>
      <c r="Q79" s="69">
        <v>0.2</v>
      </c>
      <c r="R79" s="69">
        <v>0.25</v>
      </c>
      <c r="S79" s="69">
        <v>0.25</v>
      </c>
      <c r="T79" s="69">
        <v>0.25</v>
      </c>
      <c r="U79" s="69">
        <v>0.05</v>
      </c>
      <c r="V79" s="69">
        <v>0</v>
      </c>
      <c r="W79" s="74">
        <f>+V79/R79</f>
        <v>0</v>
      </c>
      <c r="X79" s="69">
        <v>0</v>
      </c>
      <c r="Y79" s="74">
        <f>+X79/R79</f>
        <v>0</v>
      </c>
      <c r="Z79" s="69">
        <v>0.02</v>
      </c>
      <c r="AA79" s="74">
        <f>+Z79/$R$79</f>
        <v>0.08</v>
      </c>
      <c r="AB79" s="69">
        <v>2.5000000000000001E-2</v>
      </c>
      <c r="AC79" s="74">
        <f>+AB79/$R$79</f>
        <v>0.1</v>
      </c>
      <c r="AD79" s="69">
        <v>2.5000000000000001E-2</v>
      </c>
      <c r="AE79" s="74">
        <f>+AD79/$R$79</f>
        <v>0.1</v>
      </c>
      <c r="AF79" s="69"/>
      <c r="AG79" s="69"/>
      <c r="AH79" s="105"/>
      <c r="AI79" s="74"/>
      <c r="AJ79" s="105"/>
      <c r="AK79" s="74"/>
      <c r="AL79" s="105"/>
      <c r="AM79" s="74"/>
      <c r="AN79" s="105"/>
      <c r="AO79" s="74"/>
      <c r="AP79" s="105"/>
      <c r="AQ79" s="74"/>
      <c r="AR79" s="105"/>
      <c r="AS79" s="74"/>
      <c r="AT79" s="74">
        <f>+(Q79+Z79)/P79</f>
        <v>0.22</v>
      </c>
      <c r="AU79" s="75"/>
      <c r="AV79" s="52"/>
      <c r="AW79" s="52"/>
      <c r="CO79"/>
      <c r="CP79"/>
      <c r="CQ79"/>
    </row>
    <row r="80" spans="1:95" ht="38.25">
      <c r="A80" s="5">
        <v>7</v>
      </c>
      <c r="B80" s="6" t="s">
        <v>149</v>
      </c>
      <c r="C80" s="7">
        <v>45</v>
      </c>
      <c r="D80" s="6" t="s">
        <v>178</v>
      </c>
      <c r="E80" s="8" t="s">
        <v>179</v>
      </c>
      <c r="F80" s="6" t="s">
        <v>180</v>
      </c>
      <c r="G80" s="7">
        <v>381</v>
      </c>
      <c r="H80" s="6" t="s">
        <v>181</v>
      </c>
      <c r="I80" s="7">
        <v>493</v>
      </c>
      <c r="J80" s="9" t="s">
        <v>182</v>
      </c>
      <c r="K80" s="7">
        <v>0</v>
      </c>
      <c r="L80" s="69">
        <v>1018</v>
      </c>
      <c r="M80" s="69">
        <v>3</v>
      </c>
      <c r="N80" s="68" t="s">
        <v>185</v>
      </c>
      <c r="O80" s="69" t="s">
        <v>186</v>
      </c>
      <c r="P80" s="69">
        <v>1</v>
      </c>
      <c r="Q80" s="69">
        <v>0.05</v>
      </c>
      <c r="R80" s="69">
        <v>0.4</v>
      </c>
      <c r="S80" s="69">
        <v>0.2</v>
      </c>
      <c r="T80" s="69">
        <v>0.2</v>
      </c>
      <c r="U80" s="69">
        <v>0.15</v>
      </c>
      <c r="V80" s="69">
        <v>0</v>
      </c>
      <c r="W80" s="74">
        <f>+V80/R80</f>
        <v>0</v>
      </c>
      <c r="X80" s="69">
        <v>0</v>
      </c>
      <c r="Y80" s="74">
        <f>+X80/R80</f>
        <v>0</v>
      </c>
      <c r="Z80" s="69">
        <v>0.04</v>
      </c>
      <c r="AA80" s="74">
        <f>+Z80/$R$80</f>
        <v>9.9999999999999992E-2</v>
      </c>
      <c r="AB80" s="69">
        <v>0.04</v>
      </c>
      <c r="AC80" s="74">
        <f>+AB80/$R$80</f>
        <v>9.9999999999999992E-2</v>
      </c>
      <c r="AD80" s="69">
        <v>0.04</v>
      </c>
      <c r="AE80" s="74">
        <f>+AD80/$R$80</f>
        <v>9.9999999999999992E-2</v>
      </c>
      <c r="AF80" s="69"/>
      <c r="AG80" s="69"/>
      <c r="AH80" s="105"/>
      <c r="AI80" s="74"/>
      <c r="AJ80" s="105"/>
      <c r="AK80" s="74"/>
      <c r="AL80" s="105"/>
      <c r="AM80" s="74"/>
      <c r="AN80" s="105"/>
      <c r="AO80" s="74"/>
      <c r="AP80" s="105"/>
      <c r="AQ80" s="74"/>
      <c r="AR80" s="105"/>
      <c r="AS80" s="74"/>
      <c r="AT80" s="74">
        <f>+(Q80+Z80)/P80</f>
        <v>0.09</v>
      </c>
      <c r="AU80" s="75"/>
      <c r="AV80" s="52"/>
      <c r="AW80" s="52"/>
      <c r="CO80"/>
      <c r="CP80"/>
      <c r="CQ80"/>
    </row>
    <row r="81" spans="1:95" ht="47.25">
      <c r="A81" s="10"/>
      <c r="B81" s="11"/>
      <c r="C81" s="11"/>
      <c r="D81" s="11"/>
      <c r="E81" s="12"/>
      <c r="F81" s="11"/>
      <c r="G81" s="11">
        <v>381</v>
      </c>
      <c r="H81" s="11"/>
      <c r="I81" s="11">
        <v>493</v>
      </c>
      <c r="J81" s="13" t="s">
        <v>182</v>
      </c>
      <c r="K81" s="11"/>
      <c r="L81" s="11"/>
      <c r="M81" s="11"/>
      <c r="N81" s="11"/>
      <c r="O81" s="11" t="s">
        <v>49</v>
      </c>
      <c r="P81" s="28">
        <f>+SUM(P78:P80)</f>
        <v>3</v>
      </c>
      <c r="Q81" s="28">
        <f>+SUM(Q78:Q80)</f>
        <v>0.39999999999999997</v>
      </c>
      <c r="R81" s="28">
        <f>+Q81+SUM(R78:R80)</f>
        <v>1.3</v>
      </c>
      <c r="S81" s="28">
        <f>+R81+SUM(S78:S80)</f>
        <v>2</v>
      </c>
      <c r="T81" s="28">
        <f>+S81+SUM(T78:T80)</f>
        <v>2.75</v>
      </c>
      <c r="U81" s="28">
        <f>+T81+SUM(U78:U80)</f>
        <v>3</v>
      </c>
      <c r="V81" s="15">
        <f>+V80+V79+V78</f>
        <v>0</v>
      </c>
      <c r="W81" s="16">
        <f>+V81/$R$81</f>
        <v>0</v>
      </c>
      <c r="X81" s="15">
        <f>+X80+X79+X78</f>
        <v>0</v>
      </c>
      <c r="Y81" s="16">
        <f>+X81/$R$81</f>
        <v>0</v>
      </c>
      <c r="Z81" s="15">
        <f>+Z80+Z79+Z78+$Q$81</f>
        <v>0.48</v>
      </c>
      <c r="AA81" s="16">
        <f>+Z81/$R$81</f>
        <v>0.3692307692307692</v>
      </c>
      <c r="AB81" s="15">
        <f>+AB80+AB79+AB78</f>
        <v>0.09</v>
      </c>
      <c r="AC81" s="16">
        <f>+AB81/$R$81</f>
        <v>6.9230769230769221E-2</v>
      </c>
      <c r="AD81" s="15">
        <f>+AD80+AD79+AD78</f>
        <v>0.09</v>
      </c>
      <c r="AE81" s="16">
        <f>+AD81/$R$81</f>
        <v>6.9230769230769221E-2</v>
      </c>
      <c r="AF81" s="15">
        <f>+AF80+AF79+AF78</f>
        <v>0</v>
      </c>
      <c r="AG81" s="16">
        <f>+AF81/$R$81</f>
        <v>0</v>
      </c>
      <c r="AH81" s="15">
        <f>+AH80+AH79+AH78</f>
        <v>0</v>
      </c>
      <c r="AI81" s="16">
        <f>+AH81/$R$81</f>
        <v>0</v>
      </c>
      <c r="AJ81" s="15">
        <f>+AJ80+AJ79+AJ78</f>
        <v>0</v>
      </c>
      <c r="AK81" s="16">
        <f>+AJ81/$R$81</f>
        <v>0</v>
      </c>
      <c r="AL81" s="15">
        <f>+AL80+AL79+AL78</f>
        <v>0</v>
      </c>
      <c r="AM81" s="16">
        <f>+AL81/$R$81</f>
        <v>0</v>
      </c>
      <c r="AN81" s="15">
        <f>+AN80+AN79+AN78</f>
        <v>0</v>
      </c>
      <c r="AO81" s="16">
        <f>+AN81/$R$81</f>
        <v>0</v>
      </c>
      <c r="AP81" s="15">
        <f>+AP80+AP79+AP78</f>
        <v>0</v>
      </c>
      <c r="AQ81" s="16">
        <f>+AP81/$R$81</f>
        <v>0</v>
      </c>
      <c r="AR81" s="15">
        <f>+AR80+AR79+AR78</f>
        <v>0</v>
      </c>
      <c r="AS81" s="16">
        <f>+AR81/$R$81</f>
        <v>0</v>
      </c>
      <c r="AT81" s="16"/>
      <c r="AU81" s="17"/>
      <c r="AV81" s="52"/>
      <c r="AW81" s="52"/>
      <c r="CO81"/>
      <c r="CP81"/>
      <c r="CQ81"/>
    </row>
    <row r="82" spans="1:95" s="52" customFormat="1">
      <c r="AA82" s="59"/>
    </row>
    <row r="83" spans="1:95" s="52" customFormat="1">
      <c r="AA83" s="59"/>
    </row>
    <row r="84" spans="1:95" ht="18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119" t="s">
        <v>233</v>
      </c>
      <c r="Q84" s="119"/>
      <c r="R84" s="119"/>
      <c r="S84" s="119"/>
      <c r="T84" s="119"/>
      <c r="U84" s="52"/>
      <c r="V84" s="52"/>
      <c r="W84" s="52"/>
      <c r="X84" s="52"/>
      <c r="Y84" s="52"/>
      <c r="Z84" s="52"/>
      <c r="AA84" s="59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CO84"/>
      <c r="CP84"/>
      <c r="CQ84"/>
    </row>
    <row r="85" spans="1:95" s="52" customFormat="1">
      <c r="Z85" s="59"/>
      <c r="AA85" s="59"/>
    </row>
    <row r="86" spans="1:95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108" t="s">
        <v>235</v>
      </c>
      <c r="Q86" s="108"/>
      <c r="R86" s="109"/>
      <c r="S86" s="109"/>
      <c r="T86" s="109"/>
      <c r="U86" s="52"/>
      <c r="V86" s="52"/>
      <c r="W86" s="52"/>
      <c r="X86" s="52"/>
      <c r="Y86" s="52"/>
      <c r="Z86" s="59"/>
      <c r="AA86" s="59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CO86"/>
      <c r="CP86"/>
      <c r="CQ86"/>
    </row>
    <row r="87" spans="1:9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111">
        <v>0.2</v>
      </c>
      <c r="Q87" s="111">
        <v>0.28570000000000001</v>
      </c>
      <c r="R87" s="109" t="s">
        <v>232</v>
      </c>
      <c r="S87" s="109"/>
      <c r="T87" s="109"/>
      <c r="U87" s="52"/>
      <c r="V87" s="52"/>
      <c r="W87" s="52"/>
      <c r="X87" s="52"/>
      <c r="Y87" s="52"/>
      <c r="Z87" s="59"/>
      <c r="AA87" s="59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CO87"/>
      <c r="CP87"/>
      <c r="CQ87"/>
    </row>
    <row r="88" spans="1:9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111">
        <v>0.4</v>
      </c>
      <c r="Q88" s="113">
        <f>+(Q87-P87)/P88</f>
        <v>0.21425</v>
      </c>
      <c r="R88" s="109" t="s">
        <v>236</v>
      </c>
      <c r="S88" s="109"/>
      <c r="T88" s="112"/>
      <c r="U88" s="52"/>
      <c r="V88" s="52"/>
      <c r="W88" s="52"/>
      <c r="X88" s="52"/>
      <c r="Y88" s="52"/>
      <c r="Z88" s="52"/>
      <c r="AA88" s="59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CO88"/>
      <c r="CP88"/>
      <c r="CQ88"/>
    </row>
    <row r="89" spans="1:95" s="52" customFormat="1">
      <c r="AA89" s="59"/>
    </row>
    <row r="90" spans="1:95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108" t="s">
        <v>234</v>
      </c>
      <c r="Q90" s="108"/>
      <c r="R90" s="108"/>
      <c r="S90" s="109"/>
      <c r="T90" s="109"/>
      <c r="U90" s="52"/>
      <c r="V90" s="52"/>
      <c r="W90" s="52"/>
      <c r="X90" s="52"/>
      <c r="Y90" s="52"/>
      <c r="Z90" s="52"/>
      <c r="AA90" s="59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CO90"/>
      <c r="CP90"/>
      <c r="CQ90"/>
    </row>
    <row r="91" spans="1:9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109" t="s">
        <v>239</v>
      </c>
      <c r="Q91" s="109"/>
      <c r="R91" s="109"/>
      <c r="S91" s="109"/>
      <c r="T91" s="110">
        <f>+AD81</f>
        <v>0.09</v>
      </c>
      <c r="U91" s="52"/>
      <c r="V91" s="52"/>
      <c r="W91" s="52"/>
      <c r="X91" s="52"/>
      <c r="Y91" s="52"/>
      <c r="Z91" s="52"/>
      <c r="AA91" s="59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CO91"/>
      <c r="CP91"/>
      <c r="CQ91"/>
    </row>
    <row r="92" spans="1:9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60"/>
      <c r="R92" s="52"/>
      <c r="S92" s="52"/>
      <c r="T92" s="52"/>
      <c r="U92" s="52"/>
      <c r="V92" s="52"/>
      <c r="W92" s="52"/>
      <c r="X92" s="52"/>
      <c r="Y92" s="52"/>
      <c r="Z92" s="52"/>
      <c r="AA92" s="59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CO92"/>
      <c r="CP92"/>
      <c r="CQ92"/>
    </row>
    <row r="93" spans="1:9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9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CO93"/>
      <c r="CP93"/>
      <c r="CQ93"/>
    </row>
    <row r="94" spans="1:9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9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CO94"/>
      <c r="CP94"/>
      <c r="CQ94"/>
    </row>
    <row r="95" spans="1:9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9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CO95"/>
      <c r="CP95"/>
      <c r="CQ95"/>
    </row>
    <row r="96" spans="1:9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9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CO96"/>
      <c r="CP96"/>
      <c r="CQ96"/>
    </row>
    <row r="97" spans="1:9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9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CO97"/>
      <c r="CP97"/>
      <c r="CQ97"/>
    </row>
    <row r="98" spans="1:9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9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CO98"/>
      <c r="CP98"/>
      <c r="CQ98"/>
    </row>
    <row r="99" spans="1:9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9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CO99"/>
      <c r="CP99"/>
      <c r="CQ99"/>
    </row>
    <row r="100" spans="1:9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9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CO100"/>
      <c r="CP100"/>
      <c r="CQ100"/>
    </row>
    <row r="101" spans="1:9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9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CO101"/>
      <c r="CP101"/>
      <c r="CQ101"/>
    </row>
    <row r="102" spans="1:9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9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CO102"/>
      <c r="CP102"/>
      <c r="CQ102"/>
    </row>
    <row r="103" spans="1:9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9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CO103"/>
      <c r="CP103"/>
      <c r="CQ103"/>
    </row>
    <row r="104" spans="1:9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9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CO104"/>
      <c r="CP104"/>
      <c r="CQ104"/>
    </row>
    <row r="105" spans="1:9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9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CO105"/>
      <c r="CP105"/>
      <c r="CQ105"/>
    </row>
    <row r="106" spans="1:9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9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CO106"/>
      <c r="CP106"/>
      <c r="CQ106"/>
    </row>
    <row r="107" spans="1:9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9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CO107"/>
      <c r="CP107"/>
      <c r="CQ107"/>
    </row>
    <row r="108" spans="1:9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9"/>
      <c r="AB108" s="52"/>
      <c r="AC108" s="52"/>
      <c r="AD108" s="52"/>
      <c r="AE108" s="52"/>
      <c r="AF108" s="52"/>
      <c r="AV108" s="52"/>
      <c r="AW108" s="52"/>
      <c r="CO108"/>
      <c r="CP108"/>
      <c r="CQ108"/>
    </row>
    <row r="109" spans="1:9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9"/>
      <c r="AB109" s="52"/>
      <c r="AC109" s="52"/>
      <c r="AD109" s="52"/>
      <c r="AE109" s="52"/>
      <c r="AF109" s="52"/>
      <c r="AV109" s="52"/>
      <c r="AW109" s="52"/>
      <c r="CO109"/>
      <c r="CP109"/>
      <c r="CQ109"/>
    </row>
    <row r="110" spans="1:9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9"/>
      <c r="AB110" s="52"/>
      <c r="AC110" s="52"/>
      <c r="AD110" s="52"/>
      <c r="AE110" s="52"/>
      <c r="AF110" s="52"/>
      <c r="AV110" s="52"/>
      <c r="AW110" s="52"/>
      <c r="CO110"/>
      <c r="CP110"/>
      <c r="CQ110"/>
    </row>
    <row r="111" spans="1:9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9"/>
      <c r="AB111" s="52"/>
      <c r="AC111" s="52"/>
      <c r="AD111" s="52"/>
      <c r="AE111" s="52"/>
      <c r="AF111" s="52"/>
      <c r="AV111" s="52"/>
      <c r="AW111" s="52"/>
      <c r="CO111"/>
      <c r="CP111"/>
      <c r="CQ111"/>
    </row>
    <row r="112" spans="1:9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9"/>
      <c r="AB112" s="52"/>
      <c r="AC112" s="52"/>
      <c r="AD112" s="52"/>
      <c r="AE112" s="52"/>
      <c r="AF112" s="52"/>
      <c r="AV112" s="52"/>
      <c r="AW112" s="52"/>
      <c r="CO112"/>
      <c r="CP112"/>
      <c r="CQ112"/>
    </row>
    <row r="113" spans="1:9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9"/>
      <c r="AB113" s="52"/>
      <c r="AC113" s="52"/>
      <c r="AD113" s="52"/>
      <c r="AE113" s="52"/>
      <c r="AF113" s="52"/>
      <c r="AV113" s="52"/>
      <c r="AW113" s="52"/>
      <c r="CO113"/>
      <c r="CP113"/>
      <c r="CQ113"/>
    </row>
    <row r="114" spans="1:9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9"/>
      <c r="AB114" s="52"/>
      <c r="AC114" s="52"/>
      <c r="AD114" s="52"/>
      <c r="AE114" s="52"/>
      <c r="AF114" s="52"/>
      <c r="AV114" s="52"/>
      <c r="AW114" s="52"/>
      <c r="CO114"/>
      <c r="CP114"/>
      <c r="CQ114"/>
    </row>
    <row r="115" spans="1:9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9"/>
      <c r="AB115" s="52"/>
      <c r="AC115" s="52"/>
      <c r="AD115" s="52"/>
      <c r="AE115" s="52"/>
      <c r="AF115" s="52"/>
      <c r="AV115" s="52"/>
      <c r="AW115" s="52"/>
      <c r="CO115"/>
      <c r="CP115"/>
      <c r="CQ115"/>
    </row>
    <row r="116" spans="1:9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9"/>
      <c r="AB116" s="52"/>
      <c r="AC116" s="52"/>
      <c r="AD116" s="52"/>
      <c r="AE116" s="52"/>
      <c r="AF116" s="52"/>
      <c r="AV116" s="52"/>
      <c r="AW116" s="52"/>
      <c r="CO116"/>
      <c r="CP116"/>
      <c r="CQ116"/>
    </row>
    <row r="117" spans="1:9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9"/>
      <c r="AB117" s="52"/>
      <c r="AC117" s="52"/>
      <c r="AD117" s="52"/>
      <c r="AE117" s="52"/>
      <c r="AF117" s="52"/>
      <c r="AV117" s="52"/>
      <c r="AW117" s="52"/>
      <c r="CO117"/>
      <c r="CP117"/>
      <c r="CQ117"/>
    </row>
    <row r="118" spans="1:9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9"/>
      <c r="AB118" s="52"/>
      <c r="AC118" s="52"/>
      <c r="AD118" s="52"/>
      <c r="AE118" s="52"/>
      <c r="AF118" s="52"/>
      <c r="AV118" s="52"/>
      <c r="AW118" s="52"/>
      <c r="CO118"/>
      <c r="CP118"/>
      <c r="CQ118"/>
    </row>
    <row r="119" spans="1:9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9"/>
      <c r="AB119" s="52"/>
      <c r="AC119" s="52"/>
      <c r="AD119" s="52"/>
      <c r="AE119" s="52"/>
      <c r="AF119" s="52"/>
      <c r="AV119" s="52"/>
      <c r="AW119" s="52"/>
      <c r="CO119"/>
      <c r="CP119"/>
      <c r="CQ119"/>
    </row>
    <row r="120" spans="1:9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9"/>
      <c r="AB120" s="52"/>
      <c r="AC120" s="52"/>
      <c r="AD120" s="52"/>
      <c r="AE120" s="52"/>
      <c r="AF120" s="52"/>
      <c r="AV120" s="52"/>
      <c r="AW120" s="52"/>
      <c r="CO120"/>
      <c r="CP120"/>
      <c r="CQ120"/>
    </row>
    <row r="121" spans="1:9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9"/>
      <c r="AB121" s="52"/>
      <c r="AC121" s="52"/>
      <c r="AD121" s="52"/>
      <c r="AE121" s="52"/>
      <c r="AF121" s="52"/>
      <c r="AV121" s="52"/>
      <c r="AW121" s="52"/>
      <c r="CO121"/>
      <c r="CP121"/>
      <c r="CQ121"/>
    </row>
    <row r="122" spans="1:9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9"/>
      <c r="AB122" s="52"/>
      <c r="AC122" s="52"/>
      <c r="AD122" s="52"/>
      <c r="AE122" s="52"/>
      <c r="AF122" s="52"/>
      <c r="AV122" s="52"/>
      <c r="AW122" s="52"/>
      <c r="CO122"/>
      <c r="CP122"/>
      <c r="CQ122"/>
    </row>
    <row r="123" spans="1:9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9"/>
      <c r="AB123" s="52"/>
      <c r="AC123" s="52"/>
      <c r="AD123" s="52"/>
      <c r="AE123" s="52"/>
      <c r="AF123" s="52"/>
      <c r="AV123" s="52"/>
      <c r="AW123" s="52"/>
      <c r="CO123"/>
      <c r="CP123"/>
      <c r="CQ123"/>
    </row>
    <row r="124" spans="1:9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9"/>
      <c r="AB124" s="52"/>
      <c r="AC124" s="52"/>
      <c r="AD124" s="52"/>
      <c r="AE124" s="52"/>
      <c r="AF124" s="52"/>
      <c r="AV124" s="52"/>
      <c r="AW124" s="52"/>
      <c r="CO124"/>
      <c r="CP124"/>
      <c r="CQ124"/>
    </row>
    <row r="125" spans="1:9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9"/>
      <c r="AB125" s="52"/>
      <c r="AC125" s="52"/>
      <c r="AD125" s="52"/>
      <c r="AE125" s="52"/>
      <c r="AF125" s="52"/>
      <c r="AV125" s="52"/>
      <c r="AW125" s="52"/>
      <c r="CO125"/>
      <c r="CP125"/>
      <c r="CQ125"/>
    </row>
    <row r="126" spans="1:9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9"/>
      <c r="AB126" s="52"/>
      <c r="AC126" s="52"/>
      <c r="AD126" s="52"/>
      <c r="AE126" s="52"/>
      <c r="AF126" s="52"/>
      <c r="AV126" s="52"/>
      <c r="AW126" s="52"/>
      <c r="CO126"/>
      <c r="CP126"/>
      <c r="CQ126"/>
    </row>
    <row r="127" spans="1:9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9"/>
      <c r="AB127" s="52"/>
      <c r="AC127" s="52"/>
      <c r="AD127" s="52"/>
      <c r="AE127" s="52"/>
      <c r="AF127" s="52"/>
      <c r="AV127" s="52"/>
      <c r="AW127" s="52"/>
      <c r="CO127"/>
      <c r="CP127"/>
      <c r="CQ127"/>
    </row>
    <row r="128" spans="1:9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9"/>
      <c r="AB128" s="52"/>
      <c r="AC128" s="52"/>
      <c r="AD128" s="52"/>
      <c r="AE128" s="52"/>
      <c r="AF128" s="52"/>
      <c r="AV128" s="52"/>
      <c r="AW128" s="52"/>
      <c r="CO128"/>
      <c r="CP128"/>
      <c r="CQ128"/>
    </row>
    <row r="129" spans="1:9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9"/>
      <c r="AB129" s="52"/>
      <c r="AC129" s="52"/>
      <c r="AD129" s="52"/>
      <c r="AE129" s="52"/>
      <c r="AF129" s="52"/>
      <c r="AV129" s="52"/>
      <c r="AW129" s="52"/>
      <c r="CO129"/>
      <c r="CP129"/>
      <c r="CQ129"/>
    </row>
    <row r="130" spans="1:9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9"/>
      <c r="AB130" s="52"/>
      <c r="AC130" s="52"/>
      <c r="AD130" s="52"/>
      <c r="AE130" s="52"/>
      <c r="AF130" s="52"/>
      <c r="AV130" s="52"/>
      <c r="AW130" s="52"/>
      <c r="CO130"/>
      <c r="CP130"/>
      <c r="CQ130"/>
    </row>
    <row r="131" spans="1:9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9"/>
      <c r="AB131" s="52"/>
      <c r="AC131" s="52"/>
      <c r="AD131" s="52"/>
      <c r="AE131" s="52"/>
      <c r="AF131" s="52"/>
      <c r="AV131" s="52"/>
      <c r="AW131" s="52"/>
      <c r="CO131"/>
      <c r="CP131"/>
      <c r="CQ131"/>
    </row>
    <row r="132" spans="1:9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9"/>
      <c r="AB132" s="52"/>
      <c r="AC132" s="52"/>
      <c r="AD132" s="52"/>
      <c r="AE132" s="52"/>
      <c r="AF132" s="52"/>
      <c r="AV132" s="52"/>
      <c r="AW132" s="52"/>
      <c r="CO132"/>
      <c r="CP132"/>
      <c r="CQ132"/>
    </row>
    <row r="133" spans="1:9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9"/>
      <c r="AB133" s="52"/>
      <c r="AC133" s="52"/>
      <c r="AD133" s="52"/>
      <c r="AE133" s="52"/>
      <c r="AF133" s="52"/>
      <c r="AV133" s="52"/>
      <c r="AW133" s="52"/>
      <c r="CO133"/>
      <c r="CP133"/>
      <c r="CQ133"/>
    </row>
    <row r="134" spans="1:9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9"/>
      <c r="AB134" s="52"/>
      <c r="AC134" s="52"/>
      <c r="AD134" s="52"/>
      <c r="AE134" s="52"/>
      <c r="AF134" s="52"/>
      <c r="AV134" s="52"/>
      <c r="AW134" s="52"/>
      <c r="CO134"/>
      <c r="CP134"/>
      <c r="CQ134"/>
    </row>
    <row r="135" spans="1:9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9"/>
      <c r="AB135" s="52"/>
      <c r="AC135" s="52"/>
      <c r="AD135" s="52"/>
      <c r="AE135" s="52"/>
      <c r="AF135" s="52"/>
      <c r="AV135" s="52"/>
      <c r="AW135" s="52"/>
      <c r="CO135"/>
      <c r="CP135"/>
      <c r="CQ135"/>
    </row>
    <row r="136" spans="1:9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9"/>
      <c r="AB136" s="52"/>
      <c r="AC136" s="52"/>
      <c r="AD136" s="52"/>
      <c r="AE136" s="52"/>
      <c r="AF136" s="52"/>
      <c r="AV136" s="52"/>
      <c r="AW136" s="52"/>
      <c r="CO136"/>
      <c r="CP136"/>
      <c r="CQ136"/>
    </row>
    <row r="137" spans="1:9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9"/>
      <c r="AB137" s="52"/>
      <c r="AC137" s="52"/>
      <c r="AD137" s="52"/>
      <c r="AE137" s="52"/>
      <c r="AF137" s="52"/>
      <c r="AV137" s="52"/>
      <c r="AW137" s="52"/>
      <c r="CO137"/>
      <c r="CP137"/>
      <c r="CQ137"/>
    </row>
    <row r="138" spans="1:9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9"/>
      <c r="AB138" s="52"/>
      <c r="AC138" s="52"/>
      <c r="AD138" s="52"/>
      <c r="AE138" s="52"/>
      <c r="AF138" s="52"/>
      <c r="AV138" s="52"/>
      <c r="AW138" s="52"/>
      <c r="CO138"/>
      <c r="CP138"/>
      <c r="CQ138"/>
    </row>
    <row r="139" spans="1:9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9"/>
      <c r="AB139" s="52"/>
      <c r="AC139" s="52"/>
      <c r="AD139" s="52"/>
      <c r="AE139" s="52"/>
      <c r="AF139" s="52"/>
      <c r="AV139" s="52"/>
      <c r="AW139" s="52"/>
      <c r="CO139"/>
      <c r="CP139"/>
      <c r="CQ139"/>
    </row>
    <row r="140" spans="1:9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9"/>
      <c r="AB140" s="52"/>
      <c r="AC140" s="52"/>
      <c r="AD140" s="52"/>
      <c r="AE140" s="52"/>
      <c r="AF140" s="52"/>
      <c r="AV140" s="52"/>
      <c r="AW140" s="52"/>
      <c r="CO140"/>
      <c r="CP140"/>
      <c r="CQ140"/>
    </row>
    <row r="141" spans="1:9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9"/>
      <c r="AB141" s="52"/>
      <c r="AC141" s="52"/>
      <c r="AD141" s="52"/>
      <c r="AE141" s="52"/>
      <c r="AF141" s="52"/>
      <c r="AV141" s="52"/>
      <c r="AW141" s="52"/>
      <c r="CO141"/>
      <c r="CP141"/>
      <c r="CQ141"/>
    </row>
    <row r="142" spans="1:9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9"/>
      <c r="AB142" s="52"/>
      <c r="AC142" s="52"/>
      <c r="AD142" s="52"/>
      <c r="AE142" s="52"/>
      <c r="AF142" s="52"/>
      <c r="AV142" s="52"/>
      <c r="AW142" s="52"/>
      <c r="CO142"/>
      <c r="CP142"/>
      <c r="CQ142"/>
    </row>
    <row r="143" spans="1:9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9"/>
      <c r="AB143" s="52"/>
      <c r="AC143" s="52"/>
      <c r="AD143" s="52"/>
      <c r="AE143" s="52"/>
      <c r="AF143" s="52"/>
      <c r="AV143" s="52"/>
      <c r="AW143" s="52"/>
      <c r="CO143"/>
      <c r="CP143"/>
      <c r="CQ143"/>
    </row>
    <row r="144" spans="1:9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9"/>
      <c r="AB144" s="52"/>
      <c r="AC144" s="52"/>
      <c r="AD144" s="52"/>
      <c r="AE144" s="52"/>
      <c r="AF144" s="52"/>
      <c r="AV144" s="52"/>
      <c r="AW144" s="52"/>
      <c r="CO144"/>
      <c r="CP144"/>
      <c r="CQ144"/>
    </row>
    <row r="145" spans="1:9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9"/>
      <c r="AB145" s="52"/>
      <c r="AC145" s="52"/>
      <c r="AD145" s="52"/>
      <c r="AE145" s="52"/>
      <c r="AF145" s="52"/>
      <c r="AV145" s="52"/>
      <c r="AW145" s="52"/>
      <c r="CO145"/>
      <c r="CP145"/>
      <c r="CQ145"/>
    </row>
    <row r="146" spans="1:9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9"/>
      <c r="AB146" s="52"/>
      <c r="AC146" s="52"/>
      <c r="AD146" s="52"/>
      <c r="AE146" s="52"/>
      <c r="AF146" s="52"/>
      <c r="AV146" s="52"/>
      <c r="AW146" s="52"/>
      <c r="CO146"/>
      <c r="CP146"/>
      <c r="CQ146"/>
    </row>
    <row r="147" spans="1:9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9"/>
      <c r="AB147" s="52"/>
      <c r="AC147" s="52"/>
      <c r="AD147" s="52"/>
      <c r="AE147" s="52"/>
      <c r="AF147" s="52"/>
      <c r="AV147" s="52"/>
      <c r="AW147" s="52"/>
      <c r="CO147"/>
      <c r="CP147"/>
      <c r="CQ147"/>
    </row>
    <row r="148" spans="1:9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9"/>
      <c r="AB148" s="52"/>
      <c r="AC148" s="52"/>
      <c r="AD148" s="52"/>
      <c r="AE148" s="52"/>
      <c r="AF148" s="52"/>
      <c r="AV148" s="52"/>
      <c r="AW148" s="52"/>
      <c r="CO148"/>
      <c r="CP148"/>
      <c r="CQ148"/>
    </row>
    <row r="149" spans="1:9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9"/>
      <c r="AB149" s="52"/>
      <c r="AC149" s="52"/>
      <c r="AD149" s="52"/>
      <c r="AE149" s="52"/>
      <c r="AF149" s="52"/>
      <c r="AV149" s="52"/>
      <c r="AW149" s="52"/>
      <c r="CO149"/>
      <c r="CP149"/>
      <c r="CQ149"/>
    </row>
    <row r="150" spans="1:9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AV150" s="52"/>
      <c r="AW150" s="52"/>
      <c r="CO150"/>
      <c r="CP150"/>
      <c r="CQ150"/>
    </row>
    <row r="151" spans="1:9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AV151" s="52"/>
      <c r="AW151" s="52"/>
      <c r="CO151"/>
      <c r="CP151"/>
      <c r="CQ151"/>
    </row>
    <row r="152" spans="1:9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AV152" s="52"/>
      <c r="AW152" s="52"/>
      <c r="CO152"/>
      <c r="CP152"/>
      <c r="CQ152"/>
    </row>
    <row r="153" spans="1:9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AV153" s="52"/>
      <c r="AW153" s="52"/>
      <c r="CO153"/>
      <c r="CP153"/>
      <c r="CQ153"/>
    </row>
    <row r="154" spans="1:9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AV154" s="52"/>
      <c r="AW154" s="52"/>
      <c r="CO154"/>
      <c r="CP154"/>
      <c r="CQ154"/>
    </row>
    <row r="155" spans="1:9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AV155" s="52"/>
      <c r="AW155" s="52"/>
      <c r="CO155"/>
      <c r="CP155"/>
      <c r="CQ155"/>
    </row>
    <row r="156" spans="1:9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AV156" s="52"/>
      <c r="AW156" s="52"/>
      <c r="CO156"/>
      <c r="CP156"/>
      <c r="CQ156"/>
    </row>
    <row r="157" spans="1:9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AV157" s="52"/>
      <c r="AW157" s="52"/>
      <c r="CO157"/>
      <c r="CP157"/>
      <c r="CQ157"/>
    </row>
    <row r="158" spans="1:9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AV158" s="52"/>
      <c r="AW158" s="52"/>
      <c r="CO158"/>
      <c r="CP158"/>
      <c r="CQ158"/>
    </row>
    <row r="159" spans="1:9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AV159" s="52"/>
      <c r="AW159" s="52"/>
      <c r="CO159"/>
      <c r="CP159"/>
      <c r="CQ159"/>
    </row>
    <row r="160" spans="1:9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AV160" s="52"/>
      <c r="AW160" s="52"/>
      <c r="CO160"/>
      <c r="CP160"/>
      <c r="CQ160"/>
    </row>
    <row r="161" spans="1:9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AV161" s="52"/>
      <c r="AW161" s="52"/>
      <c r="CO161"/>
      <c r="CP161"/>
      <c r="CQ161"/>
    </row>
    <row r="162" spans="1:9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AV162" s="52"/>
      <c r="AW162" s="52"/>
      <c r="CO162"/>
      <c r="CP162"/>
      <c r="CQ162"/>
    </row>
    <row r="163" spans="1:9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AV163" s="52"/>
      <c r="AW163" s="52"/>
      <c r="CO163"/>
      <c r="CP163"/>
      <c r="CQ163"/>
    </row>
    <row r="164" spans="1:9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AV164" s="52"/>
      <c r="AW164" s="52"/>
      <c r="CO164"/>
      <c r="CP164"/>
      <c r="CQ164"/>
    </row>
    <row r="165" spans="1:9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AV165" s="52"/>
      <c r="AW165" s="52"/>
      <c r="CO165"/>
      <c r="CP165"/>
      <c r="CQ165"/>
    </row>
    <row r="166" spans="1:9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AV166" s="52"/>
      <c r="AW166" s="52"/>
      <c r="CO166"/>
      <c r="CP166"/>
      <c r="CQ166"/>
    </row>
    <row r="167" spans="1:9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AV167" s="52"/>
      <c r="AW167" s="52"/>
      <c r="CO167"/>
      <c r="CP167"/>
      <c r="CQ167"/>
    </row>
    <row r="168" spans="1:9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AV168" s="52"/>
      <c r="AW168" s="52"/>
      <c r="CO168"/>
      <c r="CP168"/>
      <c r="CQ168"/>
    </row>
    <row r="169" spans="1:9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AV169" s="52"/>
      <c r="AW169" s="52"/>
      <c r="CO169"/>
      <c r="CP169"/>
      <c r="CQ169"/>
    </row>
    <row r="170" spans="1:9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AV170" s="52"/>
      <c r="AW170" s="52"/>
      <c r="CO170"/>
      <c r="CP170"/>
      <c r="CQ170"/>
    </row>
    <row r="171" spans="1:9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AV171" s="52"/>
      <c r="AW171" s="52"/>
      <c r="CO171"/>
      <c r="CP171"/>
      <c r="CQ171"/>
    </row>
    <row r="172" spans="1:9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AV172" s="52"/>
      <c r="AW172" s="52"/>
      <c r="CO172"/>
      <c r="CP172"/>
      <c r="CQ172"/>
    </row>
    <row r="173" spans="1:9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AV173" s="52"/>
      <c r="AW173" s="52"/>
      <c r="CO173"/>
      <c r="CP173"/>
      <c r="CQ173"/>
    </row>
    <row r="174" spans="1:9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AV174" s="52"/>
      <c r="AW174" s="52"/>
      <c r="CO174"/>
      <c r="CP174"/>
      <c r="CQ174"/>
    </row>
    <row r="175" spans="1:9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AV175" s="52"/>
      <c r="AW175" s="52"/>
      <c r="CO175"/>
      <c r="CP175"/>
      <c r="CQ175"/>
    </row>
    <row r="176" spans="1:9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AV176" s="52"/>
      <c r="AW176" s="52"/>
      <c r="CO176"/>
      <c r="CP176"/>
      <c r="CQ176"/>
    </row>
    <row r="177" spans="1:9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AV177" s="52"/>
      <c r="AW177" s="52"/>
      <c r="CO177"/>
      <c r="CP177"/>
      <c r="CQ177"/>
    </row>
    <row r="178" spans="1:9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AV178" s="52"/>
      <c r="AW178" s="52"/>
      <c r="CO178"/>
      <c r="CP178"/>
      <c r="CQ178"/>
    </row>
    <row r="179" spans="1:9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AV179" s="52"/>
      <c r="AW179" s="52"/>
      <c r="CO179"/>
      <c r="CP179"/>
      <c r="CQ179"/>
    </row>
    <row r="180" spans="1:9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AV180" s="52"/>
      <c r="AW180" s="52"/>
      <c r="CO180"/>
      <c r="CP180"/>
      <c r="CQ180"/>
    </row>
    <row r="181" spans="1:9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AV181" s="52"/>
      <c r="AW181" s="52"/>
      <c r="CO181"/>
      <c r="CP181"/>
      <c r="CQ181"/>
    </row>
    <row r="182" spans="1:9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AV182" s="52"/>
      <c r="AW182" s="52"/>
      <c r="CO182"/>
      <c r="CP182"/>
      <c r="CQ182"/>
    </row>
    <row r="183" spans="1:9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AV183" s="52"/>
      <c r="AW183" s="52"/>
      <c r="CO183"/>
      <c r="CP183"/>
      <c r="CQ183"/>
    </row>
    <row r="184" spans="1:9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AV184" s="52"/>
      <c r="AW184" s="52"/>
      <c r="CO184"/>
      <c r="CP184"/>
      <c r="CQ184"/>
    </row>
    <row r="185" spans="1:9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AV185" s="52"/>
      <c r="AW185" s="52"/>
      <c r="CO185"/>
      <c r="CP185"/>
      <c r="CQ185"/>
    </row>
    <row r="186" spans="1:9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AV186" s="52"/>
      <c r="AW186" s="52"/>
      <c r="CO186"/>
      <c r="CP186"/>
      <c r="CQ186"/>
    </row>
    <row r="187" spans="1:9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AV187" s="52"/>
      <c r="AW187" s="52"/>
      <c r="CO187"/>
      <c r="CP187"/>
      <c r="CQ187"/>
    </row>
    <row r="188" spans="1:9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AV188" s="52"/>
      <c r="AW188" s="52"/>
      <c r="CO188"/>
      <c r="CP188"/>
      <c r="CQ188"/>
    </row>
    <row r="189" spans="1:9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AV189" s="52"/>
      <c r="AW189" s="52"/>
      <c r="CO189"/>
      <c r="CP189"/>
      <c r="CQ189"/>
    </row>
    <row r="190" spans="1:9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AV190" s="52"/>
      <c r="AW190" s="52"/>
      <c r="CO190"/>
      <c r="CP190"/>
      <c r="CQ190"/>
    </row>
    <row r="191" spans="1:9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AV191" s="52"/>
      <c r="AW191" s="52"/>
      <c r="CO191"/>
      <c r="CP191"/>
      <c r="CQ191"/>
    </row>
    <row r="192" spans="1:9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AV192" s="52"/>
      <c r="AW192" s="52"/>
      <c r="CO192"/>
      <c r="CP192"/>
      <c r="CQ192"/>
    </row>
    <row r="193" spans="1:9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AV193" s="52"/>
      <c r="AW193" s="52"/>
      <c r="CO193"/>
      <c r="CP193"/>
      <c r="CQ193"/>
    </row>
    <row r="194" spans="1:9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AV194" s="52"/>
      <c r="AW194" s="52"/>
      <c r="CO194"/>
      <c r="CP194"/>
      <c r="CQ194"/>
    </row>
    <row r="195" spans="1:9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AV195" s="52"/>
      <c r="AW195" s="52"/>
      <c r="CO195"/>
      <c r="CP195"/>
      <c r="CQ195"/>
    </row>
    <row r="196" spans="1:9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AV196" s="52"/>
      <c r="AW196" s="52"/>
      <c r="CO196"/>
      <c r="CP196"/>
      <c r="CQ196"/>
    </row>
    <row r="197" spans="1:9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AV197" s="52"/>
      <c r="AW197" s="52"/>
      <c r="CO197"/>
      <c r="CP197"/>
      <c r="CQ197"/>
    </row>
    <row r="198" spans="1:9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AV198" s="52"/>
      <c r="AW198" s="52"/>
      <c r="CO198"/>
      <c r="CP198"/>
      <c r="CQ198"/>
    </row>
    <row r="199" spans="1:9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AV199" s="52"/>
      <c r="AW199" s="52"/>
      <c r="CO199"/>
      <c r="CP199"/>
      <c r="CQ199"/>
    </row>
    <row r="200" spans="1:9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AV200" s="52"/>
      <c r="AW200" s="52"/>
      <c r="CO200"/>
      <c r="CP200"/>
      <c r="CQ200"/>
    </row>
    <row r="201" spans="1:9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AV201" s="52"/>
      <c r="AW201" s="52"/>
      <c r="CO201"/>
      <c r="CP201"/>
      <c r="CQ201"/>
    </row>
    <row r="202" spans="1:9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AV202" s="52"/>
      <c r="AW202" s="52"/>
      <c r="CO202"/>
      <c r="CP202"/>
      <c r="CQ202"/>
    </row>
    <row r="203" spans="1:9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AV203" s="52"/>
      <c r="AW203" s="52"/>
      <c r="CO203"/>
      <c r="CP203"/>
      <c r="CQ203"/>
    </row>
    <row r="204" spans="1:9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AV204" s="52"/>
      <c r="AW204" s="52"/>
      <c r="CO204"/>
      <c r="CP204"/>
      <c r="CQ204"/>
    </row>
    <row r="205" spans="1:9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AV205" s="52"/>
      <c r="AW205" s="52"/>
      <c r="CO205"/>
      <c r="CP205"/>
      <c r="CQ205"/>
    </row>
    <row r="206" spans="1:9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AV206" s="52"/>
      <c r="AW206" s="52"/>
      <c r="CO206"/>
      <c r="CP206"/>
      <c r="CQ206"/>
    </row>
    <row r="207" spans="1:9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AV207" s="52"/>
      <c r="AW207" s="52"/>
      <c r="CO207"/>
      <c r="CP207"/>
      <c r="CQ207"/>
    </row>
    <row r="208" spans="1:9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AV208" s="52"/>
      <c r="AW208" s="52"/>
      <c r="CO208"/>
      <c r="CP208"/>
      <c r="CQ208"/>
    </row>
    <row r="209" spans="1:9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AV209" s="52"/>
      <c r="AW209" s="52"/>
      <c r="CO209"/>
      <c r="CP209"/>
      <c r="CQ209"/>
    </row>
    <row r="210" spans="1:9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AV210" s="52"/>
      <c r="AW210" s="52"/>
      <c r="CO210"/>
      <c r="CP210"/>
      <c r="CQ210"/>
    </row>
    <row r="211" spans="1:9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AV211" s="52"/>
      <c r="AW211" s="52"/>
      <c r="CO211"/>
      <c r="CP211"/>
      <c r="CQ211"/>
    </row>
    <row r="212" spans="1:9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AV212" s="52"/>
      <c r="AW212" s="52"/>
      <c r="CO212"/>
      <c r="CP212"/>
      <c r="CQ212"/>
    </row>
    <row r="213" spans="1:9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AV213" s="52"/>
      <c r="AW213" s="52"/>
      <c r="CO213"/>
      <c r="CP213"/>
      <c r="CQ213"/>
    </row>
    <row r="214" spans="1:9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AV214" s="52"/>
      <c r="AW214" s="52"/>
      <c r="CO214"/>
      <c r="CP214"/>
      <c r="CQ214"/>
    </row>
    <row r="215" spans="1:9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AV215" s="52"/>
      <c r="AW215" s="52"/>
      <c r="CO215"/>
      <c r="CP215"/>
      <c r="CQ215"/>
    </row>
    <row r="216" spans="1:9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AV216" s="52"/>
      <c r="AW216" s="52"/>
      <c r="CO216"/>
      <c r="CP216"/>
      <c r="CQ216"/>
    </row>
    <row r="217" spans="1:9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AV217" s="52"/>
      <c r="AW217" s="52"/>
      <c r="CO217"/>
      <c r="CP217"/>
      <c r="CQ217"/>
    </row>
    <row r="218" spans="1:9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AV218" s="52"/>
      <c r="AW218" s="52"/>
      <c r="CO218"/>
      <c r="CP218"/>
      <c r="CQ218"/>
    </row>
    <row r="219" spans="1:9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AV219" s="52"/>
      <c r="AW219" s="52"/>
      <c r="CO219"/>
      <c r="CP219"/>
      <c r="CQ219"/>
    </row>
    <row r="220" spans="1:9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AV220" s="52"/>
      <c r="AW220" s="52"/>
      <c r="CO220"/>
      <c r="CP220"/>
      <c r="CQ220"/>
    </row>
    <row r="221" spans="1:9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AV221" s="52"/>
      <c r="AW221" s="52"/>
      <c r="CO221"/>
      <c r="CP221"/>
      <c r="CQ221"/>
    </row>
    <row r="222" spans="1:9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AV222" s="52"/>
      <c r="AW222" s="52"/>
      <c r="CO222"/>
      <c r="CP222"/>
      <c r="CQ222"/>
    </row>
    <row r="223" spans="1:9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AV223" s="52"/>
      <c r="AW223" s="52"/>
      <c r="CO223"/>
      <c r="CP223"/>
      <c r="CQ223"/>
    </row>
    <row r="224" spans="1:9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AV224" s="52"/>
      <c r="AW224" s="52"/>
      <c r="CO224"/>
      <c r="CP224"/>
      <c r="CQ224"/>
    </row>
    <row r="225" spans="1:9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AV225" s="52"/>
      <c r="AW225" s="52"/>
      <c r="CO225"/>
      <c r="CP225"/>
      <c r="CQ225"/>
    </row>
    <row r="226" spans="1:9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AV226" s="52"/>
      <c r="AW226" s="52"/>
      <c r="CO226"/>
      <c r="CP226"/>
      <c r="CQ226"/>
    </row>
    <row r="227" spans="1:9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AV227" s="52"/>
      <c r="AW227" s="52"/>
      <c r="CO227"/>
      <c r="CP227"/>
      <c r="CQ227"/>
    </row>
    <row r="228" spans="1:9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AV228" s="52"/>
      <c r="AW228" s="52"/>
      <c r="CO228"/>
      <c r="CP228"/>
      <c r="CQ228"/>
    </row>
    <row r="229" spans="1:9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AV229" s="52"/>
      <c r="AW229" s="52"/>
      <c r="CO229"/>
      <c r="CP229"/>
      <c r="CQ229"/>
    </row>
    <row r="230" spans="1:9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AV230" s="52"/>
      <c r="AW230" s="52"/>
      <c r="CO230"/>
      <c r="CP230"/>
      <c r="CQ230"/>
    </row>
    <row r="231" spans="1:9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AV231" s="52"/>
      <c r="AW231" s="52"/>
      <c r="CO231"/>
      <c r="CP231"/>
      <c r="CQ231"/>
    </row>
    <row r="232" spans="1:9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AV232" s="52"/>
      <c r="AW232" s="52"/>
      <c r="CO232"/>
      <c r="CP232"/>
      <c r="CQ232"/>
    </row>
    <row r="233" spans="1:9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AV233" s="52"/>
      <c r="AW233" s="52"/>
      <c r="CO233"/>
      <c r="CP233"/>
      <c r="CQ233"/>
    </row>
    <row r="234" spans="1:9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AV234" s="52"/>
      <c r="AW234" s="52"/>
      <c r="CO234"/>
      <c r="CP234"/>
      <c r="CQ234"/>
    </row>
    <row r="235" spans="1:9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AV235" s="52"/>
      <c r="AW235" s="52"/>
      <c r="CO235"/>
      <c r="CP235"/>
      <c r="CQ235"/>
    </row>
    <row r="236" spans="1:9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AV236" s="52"/>
      <c r="AW236" s="52"/>
      <c r="CO236"/>
      <c r="CP236"/>
      <c r="CQ236"/>
    </row>
    <row r="237" spans="1:9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AV237" s="52"/>
      <c r="AW237" s="52"/>
      <c r="CO237"/>
      <c r="CP237"/>
      <c r="CQ237"/>
    </row>
    <row r="238" spans="1:9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AV238" s="52"/>
      <c r="AW238" s="52"/>
      <c r="CO238"/>
      <c r="CP238"/>
      <c r="CQ238"/>
    </row>
    <row r="239" spans="1:9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AV239" s="52"/>
      <c r="AW239" s="52"/>
      <c r="CO239"/>
      <c r="CP239"/>
      <c r="CQ239"/>
    </row>
    <row r="240" spans="1:9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AV240" s="52"/>
      <c r="AW240" s="52"/>
      <c r="CO240"/>
      <c r="CP240"/>
      <c r="CQ240"/>
    </row>
    <row r="241" spans="1:9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AV241" s="52"/>
      <c r="AW241" s="52"/>
      <c r="CO241"/>
      <c r="CP241"/>
      <c r="CQ241"/>
    </row>
    <row r="242" spans="1:9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AV242" s="52"/>
      <c r="AW242" s="52"/>
      <c r="CO242"/>
      <c r="CP242"/>
      <c r="CQ242"/>
    </row>
    <row r="243" spans="1:9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AV243" s="52"/>
      <c r="AW243" s="52"/>
      <c r="CO243"/>
      <c r="CP243"/>
      <c r="CQ243"/>
    </row>
    <row r="244" spans="1:9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AV244" s="52"/>
      <c r="AW244" s="52"/>
      <c r="CO244"/>
      <c r="CP244"/>
      <c r="CQ244"/>
    </row>
    <row r="245" spans="1:9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AV245" s="52"/>
      <c r="AW245" s="52"/>
      <c r="CO245"/>
      <c r="CP245"/>
      <c r="CQ245"/>
    </row>
    <row r="246" spans="1:9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AV246" s="52"/>
      <c r="AW246" s="52"/>
      <c r="CO246"/>
      <c r="CP246"/>
      <c r="CQ246"/>
    </row>
    <row r="247" spans="1:9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AV247" s="52"/>
      <c r="AW247" s="52"/>
      <c r="CO247"/>
      <c r="CP247"/>
      <c r="CQ247"/>
    </row>
    <row r="248" spans="1:9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AV248" s="52"/>
      <c r="AW248" s="52"/>
      <c r="CO248"/>
      <c r="CP248"/>
      <c r="CQ248"/>
    </row>
    <row r="249" spans="1:9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AV249" s="52"/>
      <c r="AW249" s="52"/>
      <c r="CO249"/>
      <c r="CP249"/>
      <c r="CQ249"/>
    </row>
    <row r="250" spans="1:9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AV250" s="52"/>
      <c r="AW250" s="52"/>
      <c r="CO250"/>
      <c r="CP250"/>
      <c r="CQ250"/>
    </row>
    <row r="251" spans="1:9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AV251" s="52"/>
      <c r="AW251" s="52"/>
      <c r="CO251"/>
      <c r="CP251"/>
      <c r="CQ251"/>
    </row>
    <row r="252" spans="1:9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AV252" s="52"/>
      <c r="AW252" s="52"/>
      <c r="CO252"/>
      <c r="CP252"/>
      <c r="CQ252"/>
    </row>
    <row r="253" spans="1:9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AV253" s="52"/>
      <c r="AW253" s="52"/>
      <c r="CO253"/>
      <c r="CP253"/>
      <c r="CQ253"/>
    </row>
    <row r="254" spans="1:9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AV254" s="52"/>
      <c r="AW254" s="52"/>
      <c r="CO254"/>
      <c r="CP254"/>
      <c r="CQ254"/>
    </row>
    <row r="255" spans="1:9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AV255" s="52"/>
      <c r="AW255" s="52"/>
      <c r="CO255"/>
      <c r="CP255"/>
      <c r="CQ255"/>
    </row>
    <row r="256" spans="1:9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AV256" s="52"/>
      <c r="AW256" s="52"/>
      <c r="CO256"/>
      <c r="CP256"/>
      <c r="CQ256"/>
    </row>
    <row r="257" spans="1:9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AV257" s="52"/>
      <c r="AW257" s="52"/>
      <c r="CO257"/>
      <c r="CP257"/>
      <c r="CQ257"/>
    </row>
    <row r="258" spans="1:9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AV258" s="52"/>
      <c r="AW258" s="52"/>
      <c r="CO258"/>
      <c r="CP258"/>
      <c r="CQ258"/>
    </row>
    <row r="259" spans="1:9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AV259" s="52"/>
      <c r="AW259" s="52"/>
      <c r="CO259"/>
      <c r="CP259"/>
      <c r="CQ259"/>
    </row>
    <row r="260" spans="1:9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AV260" s="52"/>
      <c r="AW260" s="52"/>
      <c r="CO260"/>
      <c r="CP260"/>
      <c r="CQ260"/>
    </row>
    <row r="261" spans="1:9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AV261" s="52"/>
      <c r="AW261" s="52"/>
      <c r="CO261"/>
      <c r="CP261"/>
      <c r="CQ261"/>
    </row>
    <row r="262" spans="1:9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AV262" s="52"/>
      <c r="AW262" s="52"/>
      <c r="CO262"/>
      <c r="CP262"/>
      <c r="CQ262"/>
    </row>
    <row r="263" spans="1:9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AV263" s="52"/>
      <c r="AW263" s="52"/>
      <c r="CO263"/>
      <c r="CP263"/>
      <c r="CQ263"/>
    </row>
    <row r="264" spans="1:9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AV264" s="52"/>
      <c r="AW264" s="52"/>
      <c r="CO264"/>
      <c r="CP264"/>
      <c r="CQ264"/>
    </row>
    <row r="265" spans="1:9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AV265" s="52"/>
      <c r="AW265" s="52"/>
      <c r="CO265"/>
      <c r="CP265"/>
      <c r="CQ265"/>
    </row>
    <row r="266" spans="1:9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AV266" s="52"/>
      <c r="AW266" s="52"/>
      <c r="CO266"/>
      <c r="CP266"/>
      <c r="CQ266"/>
    </row>
    <row r="267" spans="1:9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AV267" s="52"/>
      <c r="AW267" s="52"/>
      <c r="CO267"/>
      <c r="CP267"/>
      <c r="CQ267"/>
    </row>
    <row r="268" spans="1:9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AV268" s="52"/>
      <c r="AW268" s="52"/>
      <c r="CO268"/>
      <c r="CP268"/>
      <c r="CQ268"/>
    </row>
    <row r="269" spans="1:9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AV269" s="52"/>
      <c r="AW269" s="52"/>
      <c r="CO269"/>
      <c r="CP269"/>
      <c r="CQ269"/>
    </row>
    <row r="270" spans="1:9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AV270" s="52"/>
      <c r="AW270" s="52"/>
      <c r="CO270"/>
      <c r="CP270"/>
      <c r="CQ270"/>
    </row>
    <row r="271" spans="1:9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AV271" s="52"/>
      <c r="AW271" s="52"/>
      <c r="CO271"/>
      <c r="CP271"/>
      <c r="CQ271"/>
    </row>
    <row r="272" spans="1:9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AV272" s="52"/>
      <c r="AW272" s="52"/>
      <c r="CO272"/>
      <c r="CP272"/>
      <c r="CQ272"/>
    </row>
    <row r="273" spans="1:9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AV273" s="52"/>
      <c r="AW273" s="52"/>
      <c r="CO273"/>
      <c r="CP273"/>
      <c r="CQ273"/>
    </row>
    <row r="274" spans="1:9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AV274" s="52"/>
      <c r="AW274" s="52"/>
      <c r="CO274"/>
      <c r="CP274"/>
      <c r="CQ274"/>
    </row>
    <row r="275" spans="1:9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AV275" s="52"/>
      <c r="AW275" s="52"/>
      <c r="CO275"/>
      <c r="CP275"/>
      <c r="CQ275"/>
    </row>
    <row r="276" spans="1:9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AV276" s="52"/>
      <c r="AW276" s="52"/>
      <c r="CO276"/>
      <c r="CP276"/>
      <c r="CQ276"/>
    </row>
    <row r="277" spans="1:9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AV277" s="52"/>
      <c r="AW277" s="52"/>
      <c r="CO277"/>
      <c r="CP277"/>
      <c r="CQ277"/>
    </row>
    <row r="278" spans="1:9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AV278" s="52"/>
      <c r="AW278" s="52"/>
      <c r="CO278"/>
      <c r="CP278"/>
      <c r="CQ278"/>
    </row>
    <row r="279" spans="1:9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AV279" s="52"/>
      <c r="AW279" s="52"/>
      <c r="CO279"/>
      <c r="CP279"/>
      <c r="CQ279"/>
    </row>
    <row r="280" spans="1:9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AV280" s="52"/>
      <c r="AW280" s="52"/>
      <c r="CO280"/>
      <c r="CP280"/>
      <c r="CQ280"/>
    </row>
    <row r="281" spans="1:9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AV281" s="52"/>
      <c r="AW281" s="52"/>
      <c r="CO281"/>
      <c r="CP281"/>
      <c r="CQ281"/>
    </row>
    <row r="282" spans="1:9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AV282" s="52"/>
      <c r="AW282" s="52"/>
      <c r="CO282"/>
      <c r="CP282"/>
      <c r="CQ282"/>
    </row>
    <row r="283" spans="1:9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AV283" s="52"/>
      <c r="AW283" s="52"/>
      <c r="CO283"/>
      <c r="CP283"/>
      <c r="CQ283"/>
    </row>
    <row r="284" spans="1:9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AV284" s="52"/>
      <c r="AW284" s="52"/>
      <c r="CO284"/>
      <c r="CP284"/>
      <c r="CQ284"/>
    </row>
    <row r="285" spans="1:9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AV285" s="52"/>
      <c r="AW285" s="52"/>
      <c r="CO285"/>
      <c r="CP285"/>
      <c r="CQ285"/>
    </row>
    <row r="286" spans="1:9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AV286" s="52"/>
      <c r="AW286" s="52"/>
      <c r="CO286"/>
      <c r="CP286"/>
      <c r="CQ286"/>
    </row>
    <row r="287" spans="1:9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AV287" s="52"/>
      <c r="AW287" s="52"/>
      <c r="CO287"/>
      <c r="CP287"/>
      <c r="CQ287"/>
    </row>
    <row r="288" spans="1:9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AV288" s="52"/>
      <c r="AW288" s="52"/>
      <c r="CO288"/>
      <c r="CP288"/>
      <c r="CQ288"/>
    </row>
    <row r="289" spans="1:9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AV289" s="52"/>
      <c r="AW289" s="52"/>
      <c r="CO289"/>
      <c r="CP289"/>
      <c r="CQ289"/>
    </row>
    <row r="290" spans="1:9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AV290" s="52"/>
      <c r="AW290" s="52"/>
      <c r="CO290"/>
      <c r="CP290"/>
      <c r="CQ290"/>
    </row>
    <row r="291" spans="1:9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AV291" s="52"/>
      <c r="AW291" s="52"/>
      <c r="CO291"/>
      <c r="CP291"/>
      <c r="CQ291"/>
    </row>
    <row r="292" spans="1:9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AV292" s="52"/>
      <c r="AW292" s="52"/>
      <c r="CO292"/>
      <c r="CP292"/>
      <c r="CQ292"/>
    </row>
    <row r="293" spans="1:9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AV293" s="52"/>
      <c r="AW293" s="52"/>
      <c r="CO293"/>
      <c r="CP293"/>
      <c r="CQ293"/>
    </row>
    <row r="294" spans="1:9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AV294" s="52"/>
      <c r="AW294" s="52"/>
      <c r="CO294"/>
      <c r="CP294"/>
      <c r="CQ294"/>
    </row>
    <row r="295" spans="1:9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AV295" s="52"/>
      <c r="AW295" s="52"/>
      <c r="CO295"/>
      <c r="CP295"/>
      <c r="CQ295"/>
    </row>
    <row r="296" spans="1:9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AV296" s="52"/>
      <c r="AW296" s="52"/>
      <c r="CO296"/>
      <c r="CP296"/>
      <c r="CQ296"/>
    </row>
    <row r="297" spans="1:9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AV297" s="52"/>
      <c r="AW297" s="52"/>
      <c r="CO297"/>
      <c r="CP297"/>
      <c r="CQ297"/>
    </row>
    <row r="298" spans="1:9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AV298" s="52"/>
      <c r="AW298" s="52"/>
      <c r="CO298"/>
      <c r="CP298"/>
      <c r="CQ298"/>
    </row>
    <row r="299" spans="1:9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AV299" s="52"/>
      <c r="AW299" s="52"/>
      <c r="CO299"/>
      <c r="CP299"/>
      <c r="CQ299"/>
    </row>
    <row r="300" spans="1:9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AV300" s="52"/>
      <c r="AW300" s="52"/>
      <c r="CO300"/>
      <c r="CP300"/>
      <c r="CQ300"/>
    </row>
    <row r="301" spans="1:9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AV301" s="52"/>
      <c r="AW301" s="52"/>
      <c r="CO301"/>
      <c r="CP301"/>
      <c r="CQ301"/>
    </row>
    <row r="302" spans="1:9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AV302" s="52"/>
      <c r="AW302" s="52"/>
      <c r="CO302"/>
      <c r="CP302"/>
      <c r="CQ302"/>
    </row>
    <row r="303" spans="1:9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AV303" s="52"/>
      <c r="AW303" s="52"/>
      <c r="CO303"/>
      <c r="CP303"/>
      <c r="CQ303"/>
    </row>
    <row r="304" spans="1:9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AV304" s="52"/>
      <c r="AW304" s="52"/>
      <c r="CO304"/>
      <c r="CP304"/>
      <c r="CQ304"/>
    </row>
    <row r="305" spans="1:9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AV305" s="52"/>
      <c r="AW305" s="52"/>
      <c r="CO305"/>
      <c r="CP305"/>
      <c r="CQ305"/>
    </row>
    <row r="306" spans="1:9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AV306" s="52"/>
      <c r="AW306" s="52"/>
      <c r="CO306"/>
      <c r="CP306"/>
      <c r="CQ306"/>
    </row>
    <row r="307" spans="1:9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AV307" s="52"/>
      <c r="AW307" s="52"/>
      <c r="CO307"/>
      <c r="CP307"/>
      <c r="CQ307"/>
    </row>
    <row r="308" spans="1:9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AV308" s="52"/>
      <c r="AW308" s="52"/>
      <c r="CO308"/>
      <c r="CP308"/>
      <c r="CQ308"/>
    </row>
    <row r="309" spans="1:9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AV309" s="52"/>
      <c r="AW309" s="52"/>
      <c r="CO309"/>
      <c r="CP309"/>
      <c r="CQ309"/>
    </row>
    <row r="310" spans="1:9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AV310" s="52"/>
      <c r="AW310" s="52"/>
      <c r="CO310"/>
      <c r="CP310"/>
      <c r="CQ310"/>
    </row>
    <row r="311" spans="1:9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AV311" s="52"/>
      <c r="AW311" s="52"/>
      <c r="CO311"/>
      <c r="CP311"/>
      <c r="CQ311"/>
    </row>
    <row r="312" spans="1:9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AV312" s="52"/>
      <c r="AW312" s="52"/>
      <c r="CO312"/>
      <c r="CP312"/>
      <c r="CQ312"/>
    </row>
    <row r="313" spans="1:9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AV313" s="52"/>
      <c r="AW313" s="52"/>
      <c r="CO313"/>
      <c r="CP313"/>
      <c r="CQ313"/>
    </row>
    <row r="314" spans="1:9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AV314" s="52"/>
      <c r="AW314" s="52"/>
      <c r="CO314"/>
      <c r="CP314"/>
      <c r="CQ314"/>
    </row>
    <row r="315" spans="1:9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AV315" s="52"/>
      <c r="AW315" s="52"/>
      <c r="CO315"/>
      <c r="CP315"/>
      <c r="CQ315"/>
    </row>
    <row r="316" spans="1:9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AV316" s="52"/>
      <c r="AW316" s="52"/>
      <c r="CO316"/>
      <c r="CP316"/>
      <c r="CQ316"/>
    </row>
    <row r="317" spans="1:9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AV317" s="52"/>
      <c r="AW317" s="52"/>
      <c r="CO317"/>
      <c r="CP317"/>
      <c r="CQ317"/>
    </row>
    <row r="318" spans="1:9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AV318" s="52"/>
      <c r="AW318" s="52"/>
      <c r="CO318"/>
      <c r="CP318"/>
      <c r="CQ318"/>
    </row>
    <row r="319" spans="1:9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AV319" s="52"/>
      <c r="AW319" s="52"/>
      <c r="CO319"/>
      <c r="CP319"/>
      <c r="CQ319"/>
    </row>
    <row r="320" spans="1:9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AV320" s="52"/>
      <c r="AW320" s="52"/>
      <c r="CO320"/>
      <c r="CP320"/>
      <c r="CQ320"/>
    </row>
    <row r="321" spans="1:9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AV321" s="52"/>
      <c r="AW321" s="52"/>
      <c r="CO321"/>
      <c r="CP321"/>
      <c r="CQ321"/>
    </row>
    <row r="322" spans="1:9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AV322" s="52"/>
      <c r="AW322" s="52"/>
      <c r="CO322"/>
      <c r="CP322"/>
      <c r="CQ322"/>
    </row>
    <row r="323" spans="1:9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AV323" s="52"/>
      <c r="AW323" s="52"/>
      <c r="CO323"/>
      <c r="CP323"/>
      <c r="CQ323"/>
    </row>
    <row r="324" spans="1:9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AV324" s="52"/>
      <c r="AW324" s="52"/>
      <c r="CO324"/>
      <c r="CP324"/>
      <c r="CQ324"/>
    </row>
    <row r="325" spans="1:9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AV325" s="52"/>
      <c r="AW325" s="52"/>
      <c r="CO325"/>
      <c r="CP325"/>
      <c r="CQ325"/>
    </row>
    <row r="326" spans="1:9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AV326" s="52"/>
      <c r="AW326" s="52"/>
      <c r="CO326"/>
      <c r="CP326"/>
      <c r="CQ326"/>
    </row>
    <row r="327" spans="1:9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AV327" s="52"/>
      <c r="AW327" s="52"/>
      <c r="CO327"/>
      <c r="CP327"/>
      <c r="CQ327"/>
    </row>
    <row r="328" spans="1:9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AV328" s="52"/>
      <c r="AW328" s="52"/>
      <c r="CO328"/>
      <c r="CP328"/>
      <c r="CQ328"/>
    </row>
    <row r="329" spans="1:9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AV329" s="52"/>
      <c r="AW329" s="52"/>
      <c r="CO329"/>
      <c r="CP329"/>
      <c r="CQ329"/>
    </row>
    <row r="330" spans="1:9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AV330" s="52"/>
      <c r="AW330" s="52"/>
      <c r="CO330"/>
      <c r="CP330"/>
      <c r="CQ330"/>
    </row>
    <row r="331" spans="1:9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AV331" s="52"/>
      <c r="AW331" s="52"/>
      <c r="CO331"/>
      <c r="CP331"/>
      <c r="CQ331"/>
    </row>
    <row r="332" spans="1:9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AV332" s="52"/>
      <c r="AW332" s="52"/>
      <c r="CO332"/>
      <c r="CP332"/>
      <c r="CQ332"/>
    </row>
    <row r="333" spans="1:9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AV333" s="52"/>
      <c r="AW333" s="52"/>
      <c r="CO333"/>
      <c r="CP333"/>
      <c r="CQ333"/>
    </row>
    <row r="334" spans="1:9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AV334" s="52"/>
      <c r="AW334" s="52"/>
      <c r="CO334"/>
      <c r="CP334"/>
      <c r="CQ334"/>
    </row>
    <row r="335" spans="1:9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AV335" s="52"/>
      <c r="AW335" s="52"/>
      <c r="CO335"/>
      <c r="CP335"/>
      <c r="CQ335"/>
    </row>
    <row r="336" spans="1:9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AV336" s="52"/>
      <c r="AW336" s="52"/>
      <c r="CO336"/>
      <c r="CP336"/>
      <c r="CQ336"/>
    </row>
    <row r="337" spans="1:9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AV337" s="52"/>
      <c r="AW337" s="52"/>
      <c r="CO337"/>
      <c r="CP337"/>
      <c r="CQ337"/>
    </row>
    <row r="338" spans="1:9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AV338" s="52"/>
      <c r="AW338" s="52"/>
      <c r="CO338"/>
      <c r="CP338"/>
      <c r="CQ338"/>
    </row>
    <row r="339" spans="1:9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AV339" s="52"/>
      <c r="AW339" s="52"/>
      <c r="CO339"/>
      <c r="CP339"/>
      <c r="CQ339"/>
    </row>
    <row r="340" spans="1:9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AV340" s="52"/>
      <c r="AW340" s="52"/>
      <c r="CO340"/>
      <c r="CP340"/>
      <c r="CQ340"/>
    </row>
    <row r="341" spans="1:9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AV341" s="52"/>
      <c r="AW341" s="52"/>
      <c r="CO341"/>
      <c r="CP341"/>
      <c r="CQ341"/>
    </row>
    <row r="342" spans="1:9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</row>
    <row r="343" spans="1:9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</row>
    <row r="344" spans="1:9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</row>
    <row r="345" spans="1:9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</row>
    <row r="346" spans="1:9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</row>
    <row r="347" spans="1:9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</row>
    <row r="348" spans="1:9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</row>
    <row r="349" spans="1:9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</row>
    <row r="350" spans="1:9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</row>
    <row r="351" spans="1:9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</row>
    <row r="352" spans="1:9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</row>
    <row r="353" spans="1: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</row>
    <row r="354" spans="1: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</row>
    <row r="355" spans="1: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</row>
    <row r="356" spans="1: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</row>
    <row r="357" spans="1: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</row>
    <row r="358" spans="1: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</row>
    <row r="359" spans="1: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</row>
    <row r="360" spans="1: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</row>
    <row r="361" spans="1: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</row>
    <row r="362" spans="1: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</row>
    <row r="363" spans="1: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</row>
    <row r="364" spans="1: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</row>
    <row r="365" spans="1: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</row>
    <row r="366" spans="1: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</row>
    <row r="367" spans="1: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</row>
    <row r="368" spans="1: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</row>
    <row r="369" spans="1: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</row>
    <row r="370" spans="1: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</row>
    <row r="371" spans="1: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</row>
    <row r="372" spans="1: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</row>
    <row r="373" spans="1: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</row>
    <row r="374" spans="1: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</row>
    <row r="375" spans="1: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</row>
    <row r="376" spans="1: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</row>
    <row r="377" spans="1: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</row>
    <row r="378" spans="1: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</row>
    <row r="379" spans="1: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</row>
    <row r="380" spans="1: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</row>
    <row r="381" spans="1: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</row>
    <row r="382" spans="1: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</row>
    <row r="383" spans="1: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</row>
    <row r="384" spans="1: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</row>
    <row r="385" spans="1: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</row>
    <row r="386" spans="1: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</row>
    <row r="387" spans="1: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</row>
    <row r="388" spans="1: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</row>
    <row r="389" spans="1: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</row>
    <row r="390" spans="1: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</row>
    <row r="391" spans="1: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</row>
    <row r="392" spans="1: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</row>
    <row r="393" spans="1: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</row>
    <row r="394" spans="1: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</row>
    <row r="395" spans="1: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</row>
    <row r="396" spans="1: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</row>
    <row r="397" spans="1: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</row>
    <row r="398" spans="1: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</row>
    <row r="399" spans="1: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</row>
    <row r="400" spans="1: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</row>
    <row r="401" spans="1: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</row>
    <row r="402" spans="1: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</row>
    <row r="403" spans="1: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</row>
    <row r="404" spans="1: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</row>
    <row r="405" spans="1: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</row>
    <row r="406" spans="1: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</row>
    <row r="407" spans="1: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</row>
    <row r="408" spans="1: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</row>
    <row r="409" spans="1: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</row>
    <row r="410" spans="1: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</row>
    <row r="411" spans="1: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</row>
    <row r="412" spans="1: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</row>
    <row r="413" spans="1: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</row>
    <row r="414" spans="1: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</row>
    <row r="415" spans="1: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</row>
    <row r="416" spans="1: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</row>
    <row r="417" spans="1: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</row>
    <row r="418" spans="1: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</row>
    <row r="419" spans="1: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</row>
    <row r="420" spans="1: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</row>
    <row r="421" spans="1: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</row>
    <row r="422" spans="1: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</row>
    <row r="423" spans="1: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</row>
    <row r="424" spans="1: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</row>
    <row r="425" spans="1: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</row>
    <row r="426" spans="1: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</row>
    <row r="427" spans="1: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</row>
    <row r="428" spans="1: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</row>
    <row r="429" spans="1: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</row>
    <row r="430" spans="1: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</row>
    <row r="431" spans="1: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</row>
    <row r="432" spans="1: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</row>
    <row r="433" spans="1: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</row>
    <row r="434" spans="1: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</row>
    <row r="435" spans="1: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</row>
    <row r="436" spans="1: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</row>
    <row r="437" spans="1: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</row>
    <row r="438" spans="1: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</row>
    <row r="439" spans="1: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</row>
    <row r="440" spans="1: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</row>
    <row r="441" spans="1: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</row>
    <row r="442" spans="1: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</row>
    <row r="443" spans="1: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</row>
    <row r="444" spans="1: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</row>
    <row r="445" spans="1: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</row>
    <row r="446" spans="1: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</row>
    <row r="447" spans="1: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</row>
    <row r="448" spans="1: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</row>
    <row r="449" spans="1: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</row>
    <row r="450" spans="1: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</row>
    <row r="451" spans="1: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</row>
    <row r="452" spans="1: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</row>
    <row r="453" spans="1: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</row>
    <row r="454" spans="1: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</row>
    <row r="455" spans="1: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</row>
    <row r="456" spans="1: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</row>
    <row r="457" spans="1: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</row>
    <row r="458" spans="1: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</row>
    <row r="459" spans="1: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</row>
    <row r="460" spans="1: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</row>
    <row r="461" spans="1: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</row>
    <row r="462" spans="1: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</row>
    <row r="463" spans="1: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</row>
    <row r="464" spans="1: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</row>
    <row r="465" spans="1: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</row>
    <row r="466" spans="1: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</row>
    <row r="467" spans="1: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</row>
    <row r="468" spans="1: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</row>
    <row r="469" spans="1: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</row>
    <row r="470" spans="1: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</row>
    <row r="471" spans="1: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</row>
    <row r="472" spans="1: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</row>
    <row r="473" spans="1: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</row>
    <row r="474" spans="1: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</row>
    <row r="475" spans="1: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</row>
    <row r="476" spans="1: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</row>
    <row r="477" spans="1: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</row>
    <row r="478" spans="1: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</row>
    <row r="479" spans="1: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</row>
    <row r="480" spans="1: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</row>
    <row r="481" spans="1: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</row>
    <row r="482" spans="1: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</row>
    <row r="483" spans="1: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</row>
    <row r="484" spans="1: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</row>
    <row r="485" spans="1: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</row>
    <row r="486" spans="1: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</row>
    <row r="487" spans="1: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</row>
    <row r="488" spans="1: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</row>
    <row r="489" spans="1: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</row>
    <row r="490" spans="1: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</row>
    <row r="491" spans="1: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</row>
    <row r="492" spans="1: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</row>
    <row r="493" spans="1: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</row>
    <row r="494" spans="1: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</row>
    <row r="495" spans="1: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</row>
    <row r="496" spans="1: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</row>
    <row r="497" spans="1: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</row>
    <row r="498" spans="1: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</row>
    <row r="499" spans="1: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</row>
    <row r="500" spans="1: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</row>
    <row r="501" spans="1: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</row>
    <row r="502" spans="1: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</row>
    <row r="503" spans="1: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</row>
    <row r="504" spans="1: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</row>
    <row r="505" spans="1: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</row>
    <row r="506" spans="1: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</row>
    <row r="507" spans="1: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</row>
    <row r="508" spans="1: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</row>
    <row r="509" spans="1: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</row>
    <row r="510" spans="1: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</row>
    <row r="511" spans="1: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</row>
    <row r="512" spans="1: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</row>
    <row r="513" spans="1: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</row>
    <row r="514" spans="1: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</row>
    <row r="515" spans="1: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</row>
    <row r="516" spans="1: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</row>
    <row r="517" spans="1: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</row>
    <row r="518" spans="1: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</row>
    <row r="519" spans="1: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</row>
    <row r="520" spans="1: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</row>
    <row r="521" spans="1: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</row>
    <row r="522" spans="1: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</row>
    <row r="523" spans="1: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</row>
    <row r="524" spans="1: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</row>
    <row r="525" spans="1: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</row>
    <row r="526" spans="1: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</row>
    <row r="527" spans="1: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</row>
    <row r="528" spans="1: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</row>
    <row r="529" spans="1: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</row>
    <row r="530" spans="1: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</row>
    <row r="531" spans="1: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</row>
    <row r="532" spans="1: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</row>
    <row r="533" spans="1: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</row>
    <row r="534" spans="1: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</row>
    <row r="535" spans="1: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</row>
    <row r="536" spans="1: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</row>
    <row r="537" spans="1: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</row>
    <row r="538" spans="1: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</row>
    <row r="539" spans="1: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</row>
    <row r="540" spans="1: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</row>
    <row r="541" spans="1: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</row>
    <row r="542" spans="1: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</row>
    <row r="543" spans="1: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</row>
    <row r="544" spans="1: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</row>
    <row r="545" spans="1: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</row>
    <row r="546" spans="1: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</row>
    <row r="547" spans="1: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</row>
    <row r="548" spans="1: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</row>
    <row r="549" spans="1: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</row>
    <row r="550" spans="1: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</row>
    <row r="551" spans="1: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</row>
    <row r="552" spans="1: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</row>
    <row r="553" spans="1: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</row>
    <row r="554" spans="1: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</row>
    <row r="555" spans="1: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</row>
    <row r="556" spans="1: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</row>
    <row r="557" spans="1: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</row>
    <row r="558" spans="1: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</row>
    <row r="559" spans="1: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</row>
    <row r="560" spans="1: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</row>
    <row r="561" spans="1: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</row>
    <row r="562" spans="1: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</row>
    <row r="563" spans="1: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</row>
    <row r="564" spans="1: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</row>
    <row r="565" spans="1: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</row>
    <row r="566" spans="1: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</row>
    <row r="567" spans="1: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</row>
    <row r="568" spans="1: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</row>
    <row r="569" spans="1: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</row>
    <row r="570" spans="1: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</row>
    <row r="571" spans="1: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</row>
    <row r="572" spans="1: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</row>
    <row r="573" spans="1: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</row>
    <row r="574" spans="1: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</row>
    <row r="575" spans="1: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</row>
    <row r="576" spans="1: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</row>
    <row r="577" spans="1: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</row>
    <row r="578" spans="1: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</row>
    <row r="579" spans="1: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</row>
    <row r="580" spans="1: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</row>
    <row r="581" spans="1: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</row>
    <row r="582" spans="1: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</row>
    <row r="583" spans="1: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</row>
    <row r="584" spans="1: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</row>
    <row r="585" spans="1: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</row>
    <row r="586" spans="1: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</row>
  </sheetData>
  <autoFilter ref="A8:AW81"/>
  <mergeCells count="25">
    <mergeCell ref="P84:T84"/>
    <mergeCell ref="A1:A3"/>
    <mergeCell ref="B1:AU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T7:T8"/>
    <mergeCell ref="U7:U8"/>
    <mergeCell ref="V7:AU7"/>
    <mergeCell ref="O7:O8"/>
    <mergeCell ref="P7:P8"/>
    <mergeCell ref="Q7:Q8"/>
    <mergeCell ref="R7:R8"/>
    <mergeCell ref="S7:S8"/>
  </mergeCells>
  <pageMargins left="0.74803149606299213" right="0.74803149606299213" top="0.98425196850393704" bottom="0.98425196850393704" header="0.51181102362204722" footer="0.51181102362204722"/>
  <pageSetup paperSize="5" scale="33" firstPageNumber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zoomScaleNormal="100" workbookViewId="0"/>
  </sheetViews>
  <sheetFormatPr baseColWidth="10" defaultColWidth="9" defaultRowHeight="14.25"/>
  <cols>
    <col min="1" max="1" width="10.5"/>
    <col min="2" max="2" width="19.375"/>
    <col min="3" max="3" width="17.125"/>
    <col min="4" max="5" width="10.5"/>
    <col min="6" max="6" width="14.375"/>
    <col min="7" max="9" width="10.5"/>
    <col min="10" max="26" width="8.625"/>
    <col min="27" max="1025" width="15.125"/>
  </cols>
  <sheetData>
    <row r="1" spans="1:26" ht="45" customHeight="1">
      <c r="A1" s="32" t="s">
        <v>221</v>
      </c>
      <c r="B1" s="32" t="s">
        <v>222</v>
      </c>
      <c r="C1" s="32" t="s">
        <v>223</v>
      </c>
      <c r="D1" s="32" t="s">
        <v>224</v>
      </c>
      <c r="E1" s="32" t="s">
        <v>225</v>
      </c>
      <c r="F1" s="32" t="s">
        <v>226</v>
      </c>
      <c r="G1" s="32" t="s">
        <v>227</v>
      </c>
      <c r="H1" s="32" t="s">
        <v>228</v>
      </c>
      <c r="I1" s="32" t="s">
        <v>18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33">
        <v>119</v>
      </c>
      <c r="B2" s="33">
        <v>125</v>
      </c>
      <c r="C2" s="33">
        <v>340</v>
      </c>
      <c r="D2" s="33">
        <v>109</v>
      </c>
      <c r="E2" s="33" t="s">
        <v>229</v>
      </c>
      <c r="F2" s="33" t="s">
        <v>230</v>
      </c>
      <c r="G2" s="34">
        <v>150000</v>
      </c>
      <c r="H2" s="35">
        <v>42369</v>
      </c>
      <c r="I2" s="36" t="s">
        <v>231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33">
        <v>119</v>
      </c>
      <c r="B3" s="33">
        <v>125</v>
      </c>
      <c r="C3" s="33">
        <v>341</v>
      </c>
      <c r="D3" s="33">
        <v>110</v>
      </c>
      <c r="E3" s="33" t="s">
        <v>229</v>
      </c>
      <c r="F3" s="33" t="s">
        <v>230</v>
      </c>
      <c r="G3" s="34">
        <v>51</v>
      </c>
      <c r="H3" s="35">
        <v>42369</v>
      </c>
      <c r="I3" s="36" t="s">
        <v>231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33">
        <v>119</v>
      </c>
      <c r="B4" s="33">
        <v>125</v>
      </c>
      <c r="C4" s="33">
        <v>342</v>
      </c>
      <c r="D4" s="33">
        <v>111</v>
      </c>
      <c r="E4" s="33" t="s">
        <v>229</v>
      </c>
      <c r="F4" s="33" t="s">
        <v>230</v>
      </c>
      <c r="G4" s="34">
        <v>6</v>
      </c>
      <c r="H4" s="35">
        <v>42369</v>
      </c>
      <c r="I4" s="36" t="s">
        <v>231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45</vt:i4>
      </vt:variant>
    </vt:vector>
  </HeadingPairs>
  <TitlesOfParts>
    <vt:vector size="48" baseType="lpstr">
      <vt:lpstr>Hoja1</vt:lpstr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Johanna Cendales</cp:lastModifiedBy>
  <cp:revision>2</cp:revision>
  <cp:lastPrinted>2017-06-28T15:25:49Z</cp:lastPrinted>
  <dcterms:created xsi:type="dcterms:W3CDTF">2017-04-10T19:01:39Z</dcterms:created>
  <dcterms:modified xsi:type="dcterms:W3CDTF">2017-06-28T15:26:24Z</dcterms:modified>
  <dc:language>es-CO</dc:language>
</cp:coreProperties>
</file>